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archa\Desktop\IT VEDANT HOMEWORK\"/>
    </mc:Choice>
  </mc:AlternateContent>
  <xr:revisionPtr revIDLastSave="0" documentId="13_ncr:1_{B0CDC0CC-135F-4461-8CC9-9C934B688BF8}" xr6:coauthVersionLast="47" xr6:coauthVersionMax="47" xr10:uidLastSave="{00000000-0000-0000-0000-000000000000}"/>
  <bookViews>
    <workbookView showVerticalScroll="0" xWindow="-108" yWindow="-108" windowWidth="23256" windowHeight="12456" tabRatio="373" activeTab="2" xr2:uid="{00000000-000D-0000-FFFF-FFFF00000000}"/>
  </bookViews>
  <sheets>
    <sheet name="Data table" sheetId="1" r:id="rId1"/>
    <sheet name="KPIS &amp; TABLES" sheetId="13" r:id="rId2"/>
    <sheet name="dashboard " sheetId="7" r:id="rId3"/>
    <sheet name="© Copyright and License" sheetId="6" state="hidden" r:id="rId4"/>
  </sheets>
  <definedNames>
    <definedName name="_xlnm._FilterDatabase" localSheetId="0" hidden="1">'Data table'!$B$1:$X$73</definedName>
    <definedName name="_xlcn.WorksheetConnection_ExcelProjectControlDashboardTemplateTrackKPIsCapacitydataset.xlsxTable11" hidden="1">Table1[]</definedName>
    <definedName name="_xlcn.WorksheetConnection_ExcelProjectControlDashboardTemplateTrackKPIsCapacitydataset.xlsxTable1ProjectValue1" hidden="1">Table1[Project Value]</definedName>
    <definedName name="Slicer_Month1">#N/A</definedName>
    <definedName name="Slicer_Project_Name">#N/A</definedName>
    <definedName name="Slicer_Year1">#N/A</definedName>
    <definedName name="TABLE">Table1[]</definedName>
  </definedNames>
  <calcPr calcId="191028"/>
  <pivotCaches>
    <pivotCache cacheId="403" r:id="rId5"/>
    <pivotCache cacheId="406" r:id="rId6"/>
    <pivotCache cacheId="409" r:id="rId7"/>
    <pivotCache cacheId="412" r:id="rId8"/>
    <pivotCache cacheId="415" r:id="rId9"/>
    <pivotCache cacheId="418" r:id="rId10"/>
    <pivotCache cacheId="421" r:id="rId11"/>
    <pivotCache cacheId="424" r:id="rId12"/>
    <pivotCache cacheId="427" r:id="rId13"/>
    <pivotCache cacheId="430" r:id="rId14"/>
    <pivotCache cacheId="433" r:id="rId15"/>
    <pivotCache cacheId="436" r:id="rId16"/>
    <pivotCache cacheId="439" r:id="rId17"/>
    <pivotCache cacheId="499" r:id="rId18"/>
    <pivotCache cacheId="502" r:id="rId19"/>
    <pivotCache cacheId="505" r:id="rId20"/>
    <pivotCache cacheId="508" r:id="rId21"/>
    <pivotCache cacheId="511" r:id="rId22"/>
    <pivotCache cacheId="514" r:id="rId23"/>
    <pivotCache cacheId="517" r:id="rId24"/>
    <pivotCache cacheId="520" r:id="rId25"/>
    <pivotCache cacheId="523" r:id="rId26"/>
    <pivotCache cacheId="526" r:id="rId27"/>
  </pivotCaches>
  <extLst>
    <ext xmlns:x14="http://schemas.microsoft.com/office/spreadsheetml/2009/9/main" uri="{876F7934-8845-4945-9796-88D515C7AA90}">
      <x14:pivotCaches>
        <pivotCache cacheId="23" r:id="rId28"/>
        <pivotCache cacheId="24" r:id="rId29"/>
      </x14:pivotCaches>
    </ex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Project Value" name="Table1 Project Value" connection="WorksheetConnection_Excel Project Control Dashboard Template - Track KPIs &amp; Capacity dataset.xlsx!Table1[Project Value]"/>
          <x15:modelTable id="Table1" name="Table1" connection="WorksheetConnection_Excel Project Control Dashboard Template - Track KPIs &amp; Capacity dataset.xlsx!Table1"/>
          <x15:modelTable id="table" name="table" connection="WorksheetConnection_Excel Project Control Dashboard Template - Track KPIs &amp; Capacity dataset.xlsx!table"/>
        </x15:modelTables>
        <x15:extLst>
          <ext xmlns:x16="http://schemas.microsoft.com/office/spreadsheetml/2014/11/main" uri="{9835A34E-60A6-4A7C-AAB8-D5F71C897F49}">
            <x16:modelTimeGroupings>
              <x16:modelTimeGrouping tableName="table" columnName="Start date" columnId="Start date">
                <x16:calculatedTimeColumn columnName="Start date (Month Index)" columnId="Start date (Month Index)" contentType="monthsindex" isSelected="1"/>
                <x16:calculatedTimeColumn columnName="Start date (Month)" columnId="Start date (Month)" contentType="months" isSelected="1"/>
              </x16:modelTimeGrouping>
              <x16:modelTimeGrouping tableName="table" columnName="Internal Testing Date" columnId="Internal Testing Date">
                <x16:calculatedTimeColumn columnName="Internal Testing Date (Month Index)" columnId="Internal Testing Date (Month Index)" contentType="monthsindex" isSelected="1"/>
                <x16:calculatedTimeColumn columnName="Internal Testing Date (Month)" columnId="Internal Testing Date (Month)" contentType="months" isSelected="1"/>
              </x16:modelTimeGrouping>
              <x16:modelTimeGrouping tableName="table" columnName="Target Client Testing Date" columnId="Target Client Testing Date">
                <x16:calculatedTimeColumn columnName="Target Client Testing Date (Month Index)" columnId="Target Client Testing Date (Month Index)" contentType="monthsindex" isSelected="1"/>
                <x16:calculatedTimeColumn columnName="Target Client Testing Date (Month)" columnId="Target Client Testing Date (Month)" contentType="months" isSelected="1"/>
              </x16:modelTimeGrouping>
              <x16:modelTimeGrouping tableName="table" columnName="Target Deployment Date" columnId="Target Deployment Date">
                <x16:calculatedTimeColumn columnName="Target Deployment Date (Year)" columnId="Target Deployment Date (Year)" contentType="years" isSelected="1"/>
                <x16:calculatedTimeColumn columnName="Target Deployment Date (Quarter)" columnId="Target Deployment Date (Quarter)" contentType="quarters" isSelected="1"/>
                <x16:calculatedTimeColumn columnName="Target Deployment Date (Month Index)" columnId="Target Deployment Date (Month Index)" contentType="monthsindex" isSelected="1"/>
                <x16:calculatedTimeColumn columnName="Target Deployment Date (Month)" columnId="Target Deployment Date (Month)" contentType="months" isSelected="1"/>
              </x16:modelTimeGrouping>
              <x16:modelTimeGrouping tableName="table" columnName="Actual Deployment Date" columnId="Actual Deployment Date">
                <x16:calculatedTimeColumn columnName="Actual Deployment Date (Year)" columnId="Actual Deployment Date (Year)" contentType="years" isSelected="1"/>
                <x16:calculatedTimeColumn columnName="Actual Deployment Date (Quarter)" columnId="Actual Deployment Date (Quarter)" contentType="quarters" isSelected="1"/>
                <x16:calculatedTimeColumn columnName="Actual Deployment Date (Month Index)" columnId="Actual Deployment Date (Month Index)" contentType="monthsindex" isSelected="1"/>
                <x16:calculatedTimeColumn columnName="Actual Deployment Date (Month)" columnId="Actual Deploymen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8" i="13" l="1"/>
  <c r="S17" i="13"/>
  <c r="S16" i="13"/>
  <c r="S15" i="13"/>
  <c r="S14" i="13"/>
  <c r="S13" i="13"/>
  <c r="S12" i="13"/>
  <c r="S11" i="13"/>
  <c r="S10" i="13"/>
  <c r="S9" i="13"/>
  <c r="S8" i="13"/>
  <c r="S7" i="13"/>
  <c r="S6" i="13"/>
  <c r="S3" i="13"/>
  <c r="T3" i="13"/>
  <c r="S4" i="13"/>
  <c r="Q4" i="13"/>
  <c r="R4" i="13"/>
  <c r="Q3" i="13"/>
  <c r="R3" i="13"/>
  <c r="S22"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Hossam Khalil</author>
  </authors>
  <commentList>
    <comment ref="P1" authorId="0" shapeId="0" xr:uid="{04F5E5E6-BDAC-9549-8B84-1E892B91699F}">
      <text>
        <r>
          <rPr>
            <sz val="16"/>
            <color rgb="FF000000"/>
            <rFont val="Calibri"/>
            <family val="2"/>
            <scheme val="minor"/>
          </rPr>
          <t>Full-time equivalent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AA29FA-E777-4589-A31A-E5CA22EED6F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F8B493F-05A7-463E-97F2-938D748098F5}" name="WorksheetConnection_Excel Project Control Dashboard Template - Track KPIs &amp; Capacity dataset.xlsx!table" type="102" refreshedVersion="7" minRefreshableVersion="5">
    <extLst>
      <ext xmlns:x15="http://schemas.microsoft.com/office/spreadsheetml/2010/11/main" uri="{DE250136-89BD-433C-8126-D09CA5730AF9}">
        <x15:connection id="table" autoDelete="1">
          <x15:rangePr sourceName="table"/>
        </x15:connection>
      </ext>
    </extLst>
  </connection>
  <connection id="3" xr16:uid="{55799D2C-A57C-4FC1-B8AF-817081C17853}" name="WorksheetConnection_Excel Project Control Dashboard Template - Track KPIs &amp; Capacity dataset.xlsx!Table1" type="102" refreshedVersion="7" minRefreshableVersion="5">
    <extLst>
      <ext xmlns:x15="http://schemas.microsoft.com/office/spreadsheetml/2010/11/main" uri="{DE250136-89BD-433C-8126-D09CA5730AF9}">
        <x15:connection id="Table1">
          <x15:rangePr sourceName="_xlcn.WorksheetConnection_ExcelProjectControlDashboardTemplateTrackKPIsCapacitydataset.xlsxTable11"/>
        </x15:connection>
      </ext>
    </extLst>
  </connection>
  <connection id="4" xr16:uid="{6FC489EA-8542-436B-86E4-9D48709B2D30}" name="WorksheetConnection_Excel Project Control Dashboard Template - Track KPIs &amp; Capacity dataset.xlsx!Table1[Project Value]" type="102" refreshedVersion="7" minRefreshableVersion="5">
    <extLst>
      <ext xmlns:x15="http://schemas.microsoft.com/office/spreadsheetml/2010/11/main" uri="{DE250136-89BD-433C-8126-D09CA5730AF9}">
        <x15:connection id="Table1 Project Value" autoDelete="1">
          <x15:rangePr sourceName="_xlcn.WorksheetConnection_ExcelProjectControlDashboardTemplateTrackKPIsCapacitydataset.xlsxTable1ProjectValue1"/>
        </x15:connection>
      </ext>
    </extLst>
  </connection>
</connections>
</file>

<file path=xl/sharedStrings.xml><?xml version="1.0" encoding="utf-8"?>
<sst xmlns="http://schemas.openxmlformats.org/spreadsheetml/2006/main" count="1024" uniqueCount="342">
  <si>
    <t>Project Type</t>
  </si>
  <si>
    <t>Priority</t>
  </si>
  <si>
    <t>Status</t>
  </si>
  <si>
    <t>Substatus</t>
  </si>
  <si>
    <t>FTE Savings</t>
  </si>
  <si>
    <t>Next Action</t>
  </si>
  <si>
    <t>Start date</t>
  </si>
  <si>
    <t>Dev Start Date</t>
  </si>
  <si>
    <t>Internal Testing Date</t>
  </si>
  <si>
    <t>Target Client Testing Date</t>
  </si>
  <si>
    <t>Target Deployment Date</t>
  </si>
  <si>
    <t>Actual Deployment Date</t>
  </si>
  <si>
    <t>Normal</t>
  </si>
  <si>
    <t>Eddy Vertil</t>
  </si>
  <si>
    <t>High</t>
  </si>
  <si>
    <t>Client</t>
  </si>
  <si>
    <t>Client - Global</t>
  </si>
  <si>
    <t>Project Management</t>
  </si>
  <si>
    <t>NA</t>
  </si>
  <si>
    <t>IT</t>
  </si>
  <si>
    <t>Security</t>
  </si>
  <si>
    <t>Security Project Management</t>
  </si>
  <si>
    <t>Low</t>
  </si>
  <si>
    <t>Operations</t>
  </si>
  <si>
    <t>Operations - Global</t>
  </si>
  <si>
    <t>Alison Cookadee</t>
  </si>
  <si>
    <t>Amy Zimmerman</t>
  </si>
  <si>
    <t>Vergil Vimero</t>
  </si>
  <si>
    <t>Arthur Knight</t>
  </si>
  <si>
    <t>Ashley Queenie</t>
  </si>
  <si>
    <t>Bobby Silvermen</t>
  </si>
  <si>
    <t>Bernard Suppremilo</t>
  </si>
  <si>
    <t>Barbie Clainton</t>
  </si>
  <si>
    <t>Brad Summers</t>
  </si>
  <si>
    <t>Bruce Gordon</t>
  </si>
  <si>
    <t>Whittney Huttson</t>
  </si>
  <si>
    <t>Jamie Foxxie</t>
  </si>
  <si>
    <t>Jonny Levitiz</t>
  </si>
  <si>
    <t>Jesse Brenderman</t>
  </si>
  <si>
    <t>Kenneth Wright</t>
  </si>
  <si>
    <t>Keri Waves</t>
  </si>
  <si>
    <t>Karen Rittleton</t>
  </si>
  <si>
    <t>Christine Dayton</t>
  </si>
  <si>
    <t>Jean Coombs</t>
  </si>
  <si>
    <t>Matthew Krillen</t>
  </si>
  <si>
    <t>Bobby Guillman</t>
  </si>
  <si>
    <t>Mary Frittle</t>
  </si>
  <si>
    <t>Nate Matthers</t>
  </si>
  <si>
    <t>Nicolas Centrio</t>
  </si>
  <si>
    <t>Ellis Florzak</t>
  </si>
  <si>
    <t>Scot Bridgeton</t>
  </si>
  <si>
    <t>Shakena Underwood</t>
  </si>
  <si>
    <t>Seth Pence</t>
  </si>
  <si>
    <t>William Davis</t>
  </si>
  <si>
    <t>Valerie Lazer</t>
  </si>
  <si>
    <t>Wayne Bruceton</t>
  </si>
  <si>
    <t>Mei Lee</t>
  </si>
  <si>
    <t>Daniel Francis</t>
  </si>
  <si>
    <t xml:space="preserve"> Gerland Singh</t>
  </si>
  <si>
    <t>QA Tester 1</t>
  </si>
  <si>
    <t>QA Tester 2</t>
  </si>
  <si>
    <t>QA Tester 3</t>
  </si>
  <si>
    <t>QA Tester 4</t>
  </si>
  <si>
    <t>QA Tester 5</t>
  </si>
  <si>
    <t>QA Tester 7</t>
  </si>
  <si>
    <t>QA Tester 8</t>
  </si>
  <si>
    <t>QA Tester 9</t>
  </si>
  <si>
    <t>Month</t>
  </si>
  <si>
    <t>Jan</t>
  </si>
  <si>
    <t>Feb</t>
  </si>
  <si>
    <t>Mar</t>
  </si>
  <si>
    <t>Apr</t>
  </si>
  <si>
    <t>May</t>
  </si>
  <si>
    <t>Jun</t>
  </si>
  <si>
    <t>Jul</t>
  </si>
  <si>
    <t>Aug</t>
  </si>
  <si>
    <t>Sep</t>
  </si>
  <si>
    <t>Oct</t>
  </si>
  <si>
    <t>Nov</t>
  </si>
  <si>
    <t>Dec</t>
  </si>
  <si>
    <t>Year</t>
  </si>
  <si>
    <t>Project ID Number</t>
  </si>
  <si>
    <t>Esra Mejid</t>
  </si>
  <si>
    <t>Kate Mills</t>
  </si>
  <si>
    <t>ITQA</t>
  </si>
  <si>
    <t>Development - Security</t>
  </si>
  <si>
    <t>Development - Ops</t>
  </si>
  <si>
    <t>New</t>
  </si>
  <si>
    <t>Research</t>
  </si>
  <si>
    <t>Requirements</t>
  </si>
  <si>
    <t>Task and Hours</t>
  </si>
  <si>
    <t>Resource Assignment</t>
  </si>
  <si>
    <t>Resource Assignment - HOLD</t>
  </si>
  <si>
    <t>Testing - IT</t>
  </si>
  <si>
    <t>Testing - Ops</t>
  </si>
  <si>
    <t>Testing - Client</t>
  </si>
  <si>
    <t>Approved for Deployment</t>
  </si>
  <si>
    <t>Scheduled for Deployment</t>
  </si>
  <si>
    <t>Cancelled</t>
  </si>
  <si>
    <t>On Hold</t>
  </si>
  <si>
    <t>Completed</t>
  </si>
  <si>
    <t>Project Value</t>
  </si>
  <si>
    <t>Business Analyst</t>
  </si>
  <si>
    <t>Active</t>
  </si>
  <si>
    <t>Not Active</t>
  </si>
  <si>
    <t>Developers</t>
  </si>
  <si>
    <t>Sam Jack</t>
  </si>
  <si>
    <t>Dany Jr.</t>
  </si>
  <si>
    <t>Project Manager</t>
  </si>
  <si>
    <t>Ali Adam</t>
  </si>
  <si>
    <t>Suzan Mike</t>
  </si>
  <si>
    <t>Jean Zac</t>
  </si>
  <si>
    <t>Eddy Verly</t>
  </si>
  <si>
    <t>Fast Path</t>
  </si>
  <si>
    <t>Project Name</t>
  </si>
  <si>
    <t>Manager Comments</t>
  </si>
  <si>
    <t>Project Descriptions</t>
  </si>
  <si>
    <t>Working Hours</t>
  </si>
  <si>
    <t>In Recognition of Codes The Art of Codes Annual Award Show Moving Bird Charged by Codes</t>
  </si>
  <si>
    <t>Moving Bird Charged by Codes 7th Annual Workshop The Blue Bird The Experienced dude</t>
  </si>
  <si>
    <t>The Blue Bird The Experienced dude The Domain of Work Social Geek Made Box of Crayons</t>
  </si>
  <si>
    <t>Social Geek Made Box of Crayons The Successful Project Made by Me Center for Creative Coding</t>
  </si>
  <si>
    <t>Made by Me Center for Creative Coding Fast &amp; Creative Gang The Discovery of Era Enter Coding</t>
  </si>
  <si>
    <t>The Discovery of Era Enter Coding The Coding Master Remembering Our Ancestors Fast Coding</t>
  </si>
  <si>
    <t>Remembering Our Ancestors Fast Coding The Art of Codes Meetup for the Good The Coding Expert</t>
  </si>
  <si>
    <t>Project Explained Code Change Group Box of Crayons The Social Experiment Coding League</t>
  </si>
  <si>
    <t>The Social Experiment Coding League Center for Creative Coding The Network Linkage, Inc.</t>
  </si>
  <si>
    <t>The Network Linkage, Inc. Enter Coding Town Hall Meeting Switch and Swift</t>
  </si>
  <si>
    <t>Town Hall Meeting Switch and Swift Fast Coding Coding Region The Principal of Change</t>
  </si>
  <si>
    <t>Coding Region The Principal of Change The Coding Expert Mentee to Mentor Mo-Money Masterclass</t>
  </si>
  <si>
    <t>Active Achievement Impact Training Code Change Group Excel and Elevate Training Excalibur Training</t>
  </si>
  <si>
    <t>Excel and Elevate Training Excalibur Training Coding League A Salute to New Workers Robust Routine</t>
  </si>
  <si>
    <t>A Salute to New Workers Robust Routine Linkage, Inc. Match of Health Debug Entity</t>
  </si>
  <si>
    <t>Match of Health Debug Entity Switch and Swift Annual Award Show White Feather</t>
  </si>
  <si>
    <t>Annual Award Show White Feather The Principal of Change 7th Annual Workshop Wide Stringer</t>
  </si>
  <si>
    <t>7th Annual Workshop Wide Stringer Mo-Money Masterclass The Domain of Work Wombat</t>
  </si>
  <si>
    <t>The Domain of Work Wombat Impact Training The Successful Project Software Chasers</t>
  </si>
  <si>
    <t>The Successful Project Software Chasers Excalibur Training Fast &amp; Creative Gang Gob Geeklords</t>
  </si>
  <si>
    <t>Fast &amp; Creative Gang Gob Geeklords Robust Routine The Coding Master Celestial Interface</t>
  </si>
  <si>
    <t>The Coding Master Celestial Interface Debug Entity The Art of Codes Open Source Pundits</t>
  </si>
  <si>
    <t>The Art of Codes Open Source Pundits White Feather Charged by Codes Java Dalia</t>
  </si>
  <si>
    <t>Charged by Codes Java Dalia Wide Stringer The Experienced dude Static Startup</t>
  </si>
  <si>
    <t>The Experienced dude Static Startup Wombat Box of Crayons Indie Profilers</t>
  </si>
  <si>
    <t>Box of Crayons Indie Profilers Software Chasers Center for Creative Coding Search Engine Bandits</t>
  </si>
  <si>
    <t xml:space="preserve">The Principal of Change  Project Explained Mo-Money Masterclass </t>
  </si>
  <si>
    <t xml:space="preserve">Impact Training  The Network Excalibur Training </t>
  </si>
  <si>
    <t xml:space="preserve">Excalibur Training  Town Hall Meeting Robust Routine </t>
  </si>
  <si>
    <t xml:space="preserve">Robust Routine  Coding Region Debug Entity </t>
  </si>
  <si>
    <t xml:space="preserve">Java Dalia  The Successful Project Static Startup </t>
  </si>
  <si>
    <t xml:space="preserve">Static Startup  Fast &amp; Creative Gang Indie Profilers </t>
  </si>
  <si>
    <t>The Experienced dude Static Startup 2</t>
  </si>
  <si>
    <t>The Experienced dude Static Startup 3</t>
  </si>
  <si>
    <t>The Experienced dude Static Startup 4</t>
  </si>
  <si>
    <t>The Experienced dude Static Startup 5</t>
  </si>
  <si>
    <t>The Experienced dude Static Startup 6</t>
  </si>
  <si>
    <t>The Experienced dude Static Startup 7</t>
  </si>
  <si>
    <t>The Experienced dude Static Startup 8</t>
  </si>
  <si>
    <t>The Experienced dude Static Startup 9</t>
  </si>
  <si>
    <t>The Experienced dude Static Startup 10</t>
  </si>
  <si>
    <t>The Experienced dude Static Startup 11</t>
  </si>
  <si>
    <t>The Experienced dude Static Startup 12</t>
  </si>
  <si>
    <t>The Experienced dude Static Startup 14</t>
  </si>
  <si>
    <t>The Experienced dude Static Startup 15</t>
  </si>
  <si>
    <t>The Experienced dude Static Startup 16</t>
  </si>
  <si>
    <t>The Experienced dude Static Startup 17</t>
  </si>
  <si>
    <t>The Experienced dude Static Startup 18</t>
  </si>
  <si>
    <t>Meetup for the Good The Coding Expert Charged by Codes The Success The GFI with Codes</t>
  </si>
  <si>
    <t>Mentee to Mentor Mo-Money Masterclass The GFI with Codes Active Achievement Impact Training</t>
  </si>
  <si>
    <t>The Success The GFI with Codes The Experienced dude Project Explained Code Change Group</t>
  </si>
  <si>
    <t>Box of Crayons Indie Profilers Software Chasers The Blue Bird The Experienced dude Search Engine Bandits</t>
  </si>
  <si>
    <t>The Blue Bird The Experienced dude Search Engine Bandits In Recognition of Codes Social Geek Made Box of Crayons</t>
  </si>
  <si>
    <t>Social Geek Made Box of Crayons Moving Bird Made by Me Center for Creative Coding</t>
  </si>
  <si>
    <t>Made by Me Center for Creative Coding The Blue Bird The Discovery of Era Enter Coding</t>
  </si>
  <si>
    <t>The Discovery of Era Enter Coding Social Geek Made Remembering Our Ancestors Fast Coding</t>
  </si>
  <si>
    <t>Remembering Our Ancestors Fast Coding Made by Me Meetup for the Good The Coding Expert</t>
  </si>
  <si>
    <t>Meetup for the Good The Coding Expert The Discovery of Era The Success The GFI with Codes</t>
  </si>
  <si>
    <t>The Success The GFI with Codes Remembering Our Ancestors Project Explained Code Change Group</t>
  </si>
  <si>
    <t>Project Explained Code Change Group Meetup for the Good The Social Experiment Coding League</t>
  </si>
  <si>
    <t>The Social Experiment Coding League The Success The Network Linkage, Inc.</t>
  </si>
  <si>
    <t>The Network Linkage, Inc. Project Explained Town Hall Meeting Switch and Swift</t>
  </si>
  <si>
    <t>Town Hall Meeting Switch and Swift The Social Experiment Coding Region The Principal of Change</t>
  </si>
  <si>
    <t>Coding Region The Principal of Change The Network Mentee to Mentor Mo-Money Masterclass</t>
  </si>
  <si>
    <t>Mentee to Mentor Mo-Money Masterclass Town Hall Meeting Active Achievement Impact Training</t>
  </si>
  <si>
    <t>Active Achievement Impact Training Coding Region Excel and Elevate Training Excalibur Training</t>
  </si>
  <si>
    <t>Excel and Elevate Training Excalibur Training Mentee to Mentor A Salute to New Workers Robust Routine</t>
  </si>
  <si>
    <t>A Salute to New Workers Robust Routine Active Achievement Match of Health Debug Entity</t>
  </si>
  <si>
    <t>Match of Health Debug Entity Excel and Elevate Training Annual Award Show White Feather</t>
  </si>
  <si>
    <t>Annual Award Show White Feather A Salute to New Workers 7th Annual Workshop Wide Stringer</t>
  </si>
  <si>
    <t>7th Annual Workshop Wide Stringer Match of Health The Domain of Work Wombat</t>
  </si>
  <si>
    <t>The Domain of Work Wombat Annual Award Show The Successful Project Software Chasers</t>
  </si>
  <si>
    <t>The Successful Project Software Chasers 7th Annual Workshop Fast &amp; Creative Gang Gob Geeklords</t>
  </si>
  <si>
    <t>Fast &amp; Creative Gang Gob Geeklords The Domain of Work The Coding Master Celestial Interface</t>
  </si>
  <si>
    <t>The Coding Master Celestial Interface The Successful Project The Art of Codes Open Source Pundits</t>
  </si>
  <si>
    <t>The Art of Codes Open Source Pundits Fast &amp; Creative Gang Charged by Codes Java Dalia</t>
  </si>
  <si>
    <t>Charged by Codes Java Dalia The Coding Master The Experienced dude Static Startup</t>
  </si>
  <si>
    <t>The Experienced dude Static Startup The Art of Codes</t>
  </si>
  <si>
    <t>Match of Health Debug Entity Excel and Elevate Training Annual Award Show White FeatherMatch of Health Debug Entity Excel and Elevate Training Annual Award Show White Feather</t>
  </si>
  <si>
    <t>In Recognition of Codes The Art of Codes Annual Award Show Moving Bird Charged by CodesIn Recognition of Codes The Art of Codes Annual Award Show Moving Bird Charged by CodesThe Blue Bird The Experienced dude The Domain of Work Social Geek Made Box of Crayons</t>
  </si>
  <si>
    <t>Moving Bird Charged by Codes 7th Annual Workshop The Blue Bird The Experienced dudeMoving Bird Charged by Codes 7th Annual Workshop The Blue Bird The Experienced dudeSocial Geek Made Box of Crayons The Successful Project Made by Me Center for Creative Coding</t>
  </si>
  <si>
    <t>The Blue Bird The Experienced dude The Domain of Work Social Geek Made Box of CrayonsThe Blue Bird The Experienced dude The Domain of Work Social Geek Made Box of CrayonsMade by Me Center for Creative Coding Fast &amp; Creative Gang The Discovery of Era Enter Coding</t>
  </si>
  <si>
    <t>Social Geek Made Box of Crayons The Successful Project Made by Me Center for Creative CodingSocial Geek Made Box of Crayons The Successful Project Made by Me Center for Creative CodingThe Discovery of Era Enter Coding The Coding Master Remembering Our Ancestors Fast Coding</t>
  </si>
  <si>
    <t>Made by Me Center for Creative Coding Fast &amp; Creative Gang The Discovery of Era Enter CodingMade by Me Center for Creative Coding Fast &amp; Creative Gang The Discovery of Era Enter CodingRemembering Our Ancestors Fast Coding The Art of Codes Meetup for the Good The Coding Expert</t>
  </si>
  <si>
    <t>The Discovery of Era Enter Coding The Coding Master Remembering Our Ancestors Fast CodingThe Discovery of Era Enter Coding The Coding Master Remembering Our Ancestors Fast CodingMeetup for the Good The Coding Expert Charged by Codes The Success The GFI with Codes</t>
  </si>
  <si>
    <t>Remembering Our Ancestors Fast Coding The Art of Codes Meetup for the Good The Coding ExpertRemembering Our Ancestors Fast Coding The Art of Codes Meetup for the Good The Coding ExpertThe Success The GFI with Codes The Experienced dude Project Explained Code Change Group</t>
  </si>
  <si>
    <t>Meetup for the Good The Coding Expert Charged by Codes The Success The GFI with CodesMeetup for the Good The Coding Expert Charged by Codes The Success The GFI with CodesProject Explained Code Change Group Box of Crayons The Social Experiment Coding League</t>
  </si>
  <si>
    <t>The Success The GFI with Codes The Experienced dude Project Explained Code Change GroupThe Success The GFI with Codes The Experienced dude Project Explained Code Change GroupThe Social Experiment Coding League Center for Creative Coding The Network Linkage, Inc.</t>
  </si>
  <si>
    <t>Project Explained Code Change Group Box of Crayons The Social Experiment Coding LeagueProject Explained Code Change Group Box of Crayons The Social Experiment Coding LeagueThe Network Linkage, Inc. Enter Coding Town Hall Meeting Switch and Swift</t>
  </si>
  <si>
    <t>The Social Experiment Coding League Center for Creative Coding The Network Linkage, Inc.The Social Experiment Coding League Center for Creative Coding The Network Linkage, Inc.Town Hall Meeting Switch and Swift Fast Coding Coding Region The Principal of Change</t>
  </si>
  <si>
    <t>The Network Linkage, Inc. Enter Coding Town Hall Meeting Switch and SwiftThe Network Linkage, Inc. Enter Coding Town Hall Meeting Switch and SwiftCoding Region The Principal of Change The Coding Expert Mentee to Mentor Mo-Money Masterclass</t>
  </si>
  <si>
    <t>Town Hall Meeting Switch and Swift Fast Coding Coding Region The Principal of ChangeTown Hall Meeting Switch and Swift Fast Coding Coding Region The Principal of ChangeMentee to Mentor Mo-Money Masterclass The GFI with Codes Active Achievement Impact Training</t>
  </si>
  <si>
    <t>Coding Region The Principal of Change The Coding Expert Mentee to Mentor Mo-Money MasterclassCoding Region The Principal of Change The Coding Expert Mentee to Mentor Mo-Money MasterclassActive Achievement Impact Training Code Change Group Excel and Elevate Training Excalibur Training</t>
  </si>
  <si>
    <t>Mentee to Mentor Mo-Money Masterclass The GFI with Codes Active Achievement Impact TrainingMentee to Mentor Mo-Money Masterclass The GFI with Codes Active Achievement Impact TrainingExcel and Elevate Training Excalibur Training Coding League A Salute to New Workers Robust Routine</t>
  </si>
  <si>
    <t>Active Achievement Impact Training Code Change Group Excel and Elevate Training Excalibur TrainingActive Achievement Impact Training Code Change Group Excel and Elevate Training Excalibur TrainingA Salute to New Workers Robust Routine Linkage, Inc. Match of Health Debug Entity</t>
  </si>
  <si>
    <t>Excel and Elevate Training Excalibur Training Coding League A Salute to New Workers Robust RoutineExcel and Elevate Training Excalibur Training Coding League A Salute to New Workers Robust RoutineMatch of Health Debug Entity Switch and Swift Annual Award Show White Feather</t>
  </si>
  <si>
    <t>A Salute to New Workers Robust Routine Linkage, Inc. Match of Health Debug EntityA Salute to New Workers Robust Routine Linkage, Inc. Match of Health Debug EntityAnnual Award Show White Feather The Principal of Change 7th Annual Workshop Wide Stringer</t>
  </si>
  <si>
    <t>Match of Health Debug Entity Switch and Swift Annual Award Show White FeatherMatch of Health Debug Entity Switch and Swift Annual Award Show White Feather7th Annual Workshop Wide Stringer Mo-Money Masterclass The Domain of Work Wombat</t>
  </si>
  <si>
    <t>Annual Award Show White Feather The Principal of Change 7th Annual Workshop Wide StringerAnnual Award Show White Feather The Principal of Change 7th Annual Workshop Wide StringerThe Domain of Work Wombat Impact Training The Successful Project Software Chasers</t>
  </si>
  <si>
    <t>7th Annual Workshop Wide Stringer Mo-Money Masterclass The Domain of Work Wombat7th Annual Workshop Wide Stringer Mo-Money Masterclass The Domain of Work WombatThe Successful Project Software Chasers Excalibur Training Fast &amp; Creative Gang Gob Geeklords</t>
  </si>
  <si>
    <t>The Domain of Work Wombat Impact Training The Successful Project Software ChasersThe Domain of Work Wombat Impact Training The Successful Project Software ChasersFast &amp; Creative Gang Gob Geeklords Robust Routine The Coding Master Celestial Interface</t>
  </si>
  <si>
    <t>The Successful Project Software Chasers Excalibur Training Fast &amp; Creative Gang Gob GeeklordsThe Successful Project Software Chasers Excalibur Training Fast &amp; Creative Gang Gob GeeklordsThe Coding Master Celestial Interface Debug Entity The Art of Codes Open Source Pundits</t>
  </si>
  <si>
    <t>Fast &amp; Creative Gang Gob Geeklords Robust Routine The Coding Master Celestial InterfaceFast &amp; Creative Gang Gob Geeklords Robust Routine The Coding Master Celestial InterfaceThe Art of Codes Open Source Pundits White Feather Charged by Codes Java Dalia</t>
  </si>
  <si>
    <t>The Coding Master Celestial Interface Debug Entity The Art of Codes Open Source PunditsThe Coding Master Celestial Interface Debug Entity The Art of Codes Open Source PunditsCharged by Codes Java Dalia Wide Stringer The Experienced dude Static Startup</t>
  </si>
  <si>
    <t>The Art of Codes Open Source Pundits White Feather Charged by Codes Java DaliaThe Art of Codes Open Source Pundits White Feather Charged by Codes Java DaliaThe Experienced dude Static Startup Wombat Box of Crayons Indie Profilers</t>
  </si>
  <si>
    <t>Charged by Codes Java Dalia Wide Stringer The Experienced dude Static StartupCharged by Codes Java Dalia Wide Stringer The Experienced dude Static StartupBox of Crayons Indie Profilers Software Chasers The Blue Bird The Experienced dude Search Engine Bandits</t>
  </si>
  <si>
    <t>The Experienced dude Static Startup Wombat Box of Crayons Indie ProfilersThe Experienced dude Static Startup Wombat Box of Crayons Indie ProfilersThe Blue Bird The Experienced dude Search Engine Bandits In Recognition of Codes Social Geek Made Box of Crayons</t>
  </si>
  <si>
    <t>Box of Crayons Indie Profilers Software Chasers The Blue Bird The Experienced dude Search Engine BanditsBox of Crayons Indie Profilers Software Chasers The Blue Bird The Experienced dude Search Engine BanditsSocial Geek Made Box of Crayons Moving Bird Made by Me Center for Creative Coding</t>
  </si>
  <si>
    <t>The Blue Bird The Experienced dude Search Engine Bandits In Recognition of Codes Social Geek Made Box of CrayonsThe Blue Bird The Experienced dude Search Engine Bandits In Recognition of Codes Social Geek Made Box of CrayonsMade by Me Center for Creative Coding The Blue Bird The Discovery of Era Enter Coding</t>
  </si>
  <si>
    <t>Social Geek Made Box of Crayons Moving Bird Made by Me Center for Creative CodingSocial Geek Made Box of Crayons Moving Bird Made by Me Center for Creative CodingThe Discovery of Era Enter Coding Social Geek Made Remembering Our Ancestors Fast Coding</t>
  </si>
  <si>
    <t>Made by Me Center for Creative Coding The Blue Bird The Discovery of Era Enter CodingMade by Me Center for Creative Coding The Blue Bird The Discovery of Era Enter CodingRemembering Our Ancestors Fast Coding Made by Me Meetup for the Good The Coding Expert</t>
  </si>
  <si>
    <t>The Discovery of Era Enter Coding Social Geek Made Remembering Our Ancestors Fast CodingThe Discovery of Era Enter Coding Social Geek Made Remembering Our Ancestors Fast CodingMeetup for the Good The Coding Expert The Discovery of Era The Success The GFI with Codes</t>
  </si>
  <si>
    <t>Remembering Our Ancestors Fast Coding Made by Me Meetup for the Good The Coding ExpertRemembering Our Ancestors Fast Coding Made by Me Meetup for the Good The Coding ExpertThe Success The GFI with Codes Remembering Our Ancestors Project Explained Code Change Group</t>
  </si>
  <si>
    <t>Meetup for the Good The Coding Expert The Discovery of Era The Success The GFI with CodesMeetup for the Good The Coding Expert The Discovery of Era The Success The GFI with CodesProject Explained Code Change Group Meetup for the Good The Social Experiment Coding League</t>
  </si>
  <si>
    <t>The Success The GFI with Codes Remembering Our Ancestors Project Explained Code Change GroupThe Success The GFI with Codes Remembering Our Ancestors Project Explained Code Change GroupThe Social Experiment Coding League The Success The Network Linkage, Inc.</t>
  </si>
  <si>
    <t>Project Explained Code Change Group Meetup for the Good The Social Experiment Coding LeagueProject Explained Code Change Group Meetup for the Good The Social Experiment Coding LeagueThe Network Linkage, Inc. Project Explained Town Hall Meeting Switch and Swift</t>
  </si>
  <si>
    <t>The Social Experiment Coding League The Success The Network Linkage, Inc.The Social Experiment Coding League The Success The Network Linkage, Inc.Town Hall Meeting Switch and Swift The Social Experiment Coding Region The Principal of Change</t>
  </si>
  <si>
    <t>The Network Linkage, Inc. Project Explained Town Hall Meeting Switch and SwiftThe Network Linkage, Inc. Project Explained Town Hall Meeting Switch and SwiftCoding Region The Principal of Change The Network Mentee to Mentor Mo-Money Masterclass</t>
  </si>
  <si>
    <t>Town Hall Meeting Switch and Swift The Social Experiment Coding Region The Principal of ChangeTown Hall Meeting Switch and Swift The Social Experiment Coding Region The Principal of ChangeMentee to Mentor Mo-Money Masterclass Town Hall Meeting Active Achievement Impact Training</t>
  </si>
  <si>
    <t>Coding Region The Principal of Change The Network Mentee to Mentor Mo-Money MasterclassCoding Region The Principal of Change The Network Mentee to Mentor Mo-Money MasterclassActive Achievement Impact Training Coding Region Excel and Elevate Training Excalibur Training</t>
  </si>
  <si>
    <t>Mentee to Mentor Mo-Money Masterclass Town Hall Meeting Active Achievement Impact TrainingMentee to Mentor Mo-Money Masterclass Town Hall Meeting Active Achievement Impact TrainingExcel and Elevate Training Excalibur Training Mentee to Mentor A Salute to New Workers Robust Routine</t>
  </si>
  <si>
    <t>Active Achievement Impact Training Coding Region Excel and Elevate Training Excalibur TrainingActive Achievement Impact Training Coding Region Excel and Elevate Training Excalibur TrainingA Salute to New Workers Robust Routine Active Achievement Match of Health Debug Entity</t>
  </si>
  <si>
    <t>Excel and Elevate Training Excalibur Training Mentee to Mentor A Salute to New Workers Robust RoutineExcel and Elevate Training Excalibur Training Mentee to Mentor A Salute to New Workers Robust RoutineMatch of Health Debug Entity Excel and Elevate Training Annual Award Show White Feather</t>
  </si>
  <si>
    <t>A Salute to New Workers Robust Routine Active Achievement Match of Health Debug EntityA Salute to New Workers Robust Routine Active Achievement Match of Health Debug EntityAnnual Award Show White Feather A Salute to New Workers 7th Annual Workshop Wide Stringer</t>
  </si>
  <si>
    <t>Match of Health Debug Entity Excel and Elevate Training Annual Award Show White FeatherMatch of Health Debug Entity Excel and Elevate Training Annual Award Show White Feather7th Annual Workshop Wide Stringer Match of Health The Domain of Work Wombat</t>
  </si>
  <si>
    <t>Annual Award Show White Feather A Salute to New Workers 7th Annual Workshop Wide StringerAnnual Award Show White Feather A Salute to New Workers 7th Annual Workshop Wide StringerThe Domain of Work Wombat Annual Award Show The Successful Project Software Chasers</t>
  </si>
  <si>
    <t>7th Annual Workshop Wide Stringer Match of Health The Domain of Work Wombat7th Annual Workshop Wide Stringer Match of Health The Domain of Work WombatThe Successful Project Software Chasers 7th Annual Workshop Fast &amp; Creative Gang Gob Geeklords</t>
  </si>
  <si>
    <t>The Domain of Work Wombat Annual Award Show The Successful Project Software ChasersThe Domain of Work Wombat Annual Award Show The Successful Project Software ChasersFast &amp; Creative Gang Gob Geeklords The Domain of Work The Coding Master Celestial Interface</t>
  </si>
  <si>
    <t>The Successful Project Software Chasers 7th Annual Workshop Fast &amp; Creative Gang Gob GeeklordsThe Successful Project Software Chasers 7th Annual Workshop Fast &amp; Creative Gang Gob GeeklordsThe Coding Master Celestial Interface The Successful Project The Art of Codes Open Source Pundits</t>
  </si>
  <si>
    <t>The Network Linkage, Inc. Project Explained Town Hall Meeting Switch and SwiftThe Network Linkage, Inc. Project Explained Town Hall Meeting Switch and SwiftThe Art of Codes Open Source Pundits Fast &amp; Creative Gang Charged by Codes Java Dalia</t>
  </si>
  <si>
    <t>Town Hall Meeting Switch and Swift The Social Experiment Coding Region The Principal of ChangeTown Hall Meeting Switch and Swift The Social Experiment Coding Region The Principal of ChangeCharged by Codes Java Dalia The Coding Master The Experienced dude Static Startup</t>
  </si>
  <si>
    <t>Coding Region The Principal of Change The Network Mentee to Mentor Mo-Money MasterclassCoding Region The Principal of Change The Network Mentee to Mentor Mo-Money MasterclassThe Experienced dude Static Startup The Art of Codes</t>
  </si>
  <si>
    <t xml:space="preserve">Mentee to Mentor Mo-Money Masterclass Town Hall Meeting Active Achievement Impact TrainingMentee to Mentor Mo-Money Masterclass Town Hall Meeting Active Achievement Impact TrainingJava Dalia  The Successful Project Static Startup </t>
  </si>
  <si>
    <t>Active Achievement Impact Training Coding Region Excel and Elevate Training Excalibur TrainingActive Achievement Impact Training Coding Region Excel and Elevate Training Excalibur TrainingThe Successful Project Software Chasers Excalibur Training Fast &amp; Creative Gang Gob Geeklords</t>
  </si>
  <si>
    <t>Excel and Elevate Training Excalibur Training Mentee to Mentor A Salute to New Workers Robust RoutineExcel and Elevate Training Excalibur Training Mentee to Mentor A Salute to New Workers Robust RoutineThe Experienced dude Static Startup Wombat Box of Crayons Indie Profilers</t>
  </si>
  <si>
    <t>A Salute to New Workers Robust Routine Active Achievement Match of Health Debug EntityA Salute to New Workers Robust Routine Active Achievement Match of Health Debug EntityThe Coding Master Celestial Interface Debug Entity The Art of Codes Open Source Pundits</t>
  </si>
  <si>
    <t>Match of Health Debug Entity Excel and Elevate Training Annual Award Show White FeatherMatch of Health Debug Entity Excel and Elevate Training Annual Award Show White FeatherThe Network Linkage, Inc. Enter Coding Town Hall Meeting Switch and Swift</t>
  </si>
  <si>
    <t xml:space="preserve">Annual Award Show White Feather A Salute to New Workers 7th Annual Workshop Wide StringerAnnual Award Show White Feather A Salute to New Workers 7th Annual Workshop Wide StringerExcalibur Training  Town Hall Meeting Robust Routine </t>
  </si>
  <si>
    <t>7th Annual Workshop Wide Stringer Match of Health The Domain of Work Wombat7th Annual Workshop Wide Stringer Match of Health The Domain of Work WombatThe Social Experiment Coding League Center for Creative Coding The Network Linkage, Inc.</t>
  </si>
  <si>
    <t xml:space="preserve">The Domain of Work Wombat Annual Award Show The Successful Project Software ChasersThe Domain of Work Wombat Annual Award Show The Successful Project Software ChasersImpact Training  The Network Excalibur Training </t>
  </si>
  <si>
    <t>The Successful Project Software Chasers 7th Annual Workshop Fast &amp; Creative Gang Gob GeeklordsThe Successful Project Software Chasers 7th Annual Workshop Fast &amp; Creative Gang Gob GeeklordsThe Experienced dude Static Startup Wombat Box of Crayons Indie Profilers</t>
  </si>
  <si>
    <t>Fast &amp; Creative Gang Gob Geeklords The Domain of Work The Coding Master Celestial InterfaceFast &amp; Creative Gang Gob Geeklords The Domain of Work The Coding Master Celestial InterfaceThe Success The GFI with Codes The Experienced dude Project Explained Code Change Group</t>
  </si>
  <si>
    <t xml:space="preserve">The Coding Master Celestial Interface The Successful Project The Art of Codes Open Source PunditsThe Coding Master Celestial Interface The Successful Project The Art of Codes Open Source PunditsThe Principal of Change  Project Explained Mo-Money Masterclass </t>
  </si>
  <si>
    <t>Active Achievement Impact Training Coding Region Excel and Elevate Training Excalibur TrainingActive Achievement Impact Training Coding Region Excel and Elevate Training Excalibur TrainingBox of Crayons Indie Profilers Software Chasers Center for Creative Coding Search Engine Bandits</t>
  </si>
  <si>
    <t>Excel and Elevate Training Excalibur Training Mentee to Mentor A Salute to New Workers Robust RoutineExcel and Elevate Training Excalibur Training Mentee to Mentor A Salute to New Workers Robust RoutineThe Successful Project Software Chasers Excalibur Training Fast &amp; Creative Gang Gob Geeklords</t>
  </si>
  <si>
    <t xml:space="preserve">A Salute to New Workers Robust Routine Active Achievement Match of Health Debug EntityA Salute to New Workers Robust Routine Active Achievement Match of Health Debug EntityStatic Startup  Fast &amp; Creative Gang Indie Profilers </t>
  </si>
  <si>
    <t>Active Achievement Impact Training Coding Region Excel and Elevate Training Excalibur TrainingActive Achievement Impact Training Coding Region Excel and Elevate Training Excalibur TrainingFast &amp; Creative Gang Gob Geeklords Robust Routine The Coding Master Celestial Interface</t>
  </si>
  <si>
    <t>Excel and Elevate Training Excalibur Training Mentee to Mentor A Salute to New Workers Robust RoutineExcel and Elevate Training Excalibur Training Mentee to Mentor A Salute to New Workers Robust RoutineTown Hall Meeting Switch and Swift Fast Coding Coding Region The Principal of Change</t>
  </si>
  <si>
    <t xml:space="preserve">A Salute to New Workers Robust Routine Active Achievement Match of Health Debug EntityA Salute to New Workers Robust Routine Active Achievement Match of Health Debug EntityRobust Routine  Coding Region Debug Entity </t>
  </si>
  <si>
    <t>Moving Bird In Recognition of Codes</t>
  </si>
  <si>
    <t>The Blue Bird Moving Bird</t>
  </si>
  <si>
    <t>Social Geek Made The Blue Bird</t>
  </si>
  <si>
    <t>Made by Me Social Geek Made</t>
  </si>
  <si>
    <t>The Discovery of Era Made by Me</t>
  </si>
  <si>
    <t>The Success Meetup for the Good</t>
  </si>
  <si>
    <t>Project Explained The Success</t>
  </si>
  <si>
    <t>The Social Experiment Project Explained</t>
  </si>
  <si>
    <t>The Network The Social Experiment</t>
  </si>
  <si>
    <t>Town Hall Meeting The Network</t>
  </si>
  <si>
    <t>Coding Region Town Hall Meeting</t>
  </si>
  <si>
    <t>Mentee to Mentor Coding Region</t>
  </si>
  <si>
    <t>Active Achievement Mentee to Mentor</t>
  </si>
  <si>
    <t>Excel and Elevate Training Active Achievement</t>
  </si>
  <si>
    <t>Match of Health A Salute to New Workers</t>
  </si>
  <si>
    <t>The Domain of Work 7th Annual Workshop</t>
  </si>
  <si>
    <t>The Successful Project The Domain of Work</t>
  </si>
  <si>
    <t>Fast &amp; Creative Gang The Successful Project</t>
  </si>
  <si>
    <t>The Coding Master Fast &amp; Creative Gang</t>
  </si>
  <si>
    <t>The Art of Codes The Coding Master</t>
  </si>
  <si>
    <t>Charged by Codes The Art of Codes</t>
  </si>
  <si>
    <t>The Experienced dude Charged by Codes</t>
  </si>
  <si>
    <t>Box of Crayons The Experienced dude</t>
  </si>
  <si>
    <t>Center for Creative Coding Box of Crayons</t>
  </si>
  <si>
    <t>Enter Coding Center for Creative Coding</t>
  </si>
  <si>
    <t>Fast Coding Enter Coding</t>
  </si>
  <si>
    <t>The Coding Expert Fast Coding</t>
  </si>
  <si>
    <t>The GFI with Codes The Coding Expert</t>
  </si>
  <si>
    <t>Code Change Group The GFI with Codes</t>
  </si>
  <si>
    <t>Coding League Code Change Group</t>
  </si>
  <si>
    <t>Linkage, Inc. Coding League</t>
  </si>
  <si>
    <t>Switch and Swift Linkage, Inc.</t>
  </si>
  <si>
    <t>The Principal of Change Switch and Swift</t>
  </si>
  <si>
    <t>Mo-Money Masterclass The Principal of Change</t>
  </si>
  <si>
    <t>Impact Training Mo-Money Masterclass</t>
  </si>
  <si>
    <t>Excalibur Training Impact Training</t>
  </si>
  <si>
    <t>Robust Routine Excalibur Training</t>
  </si>
  <si>
    <t>Debug Entity Robust Routine</t>
  </si>
  <si>
    <t>White Feather Debug Entity</t>
  </si>
  <si>
    <t>Wide Stringer White Feather</t>
  </si>
  <si>
    <t>Wombat Wide Stringer</t>
  </si>
  <si>
    <t>Software Chasers Wombat</t>
  </si>
  <si>
    <t>Gob Geeklords Software Chasers</t>
  </si>
  <si>
    <t>Celestial Interface Gob Geeklords</t>
  </si>
  <si>
    <t>Open Source Pundits Celestial Interface</t>
  </si>
  <si>
    <t>Java Dalia Open Source Pundits</t>
  </si>
  <si>
    <t>Static Startup Java Dalia</t>
  </si>
  <si>
    <t>Indie Profilers Static Startup</t>
  </si>
  <si>
    <t>Search Engine Bandits Indie Profilers</t>
  </si>
  <si>
    <t>The Experienced dude Static Startup 19</t>
  </si>
  <si>
    <t>Excalibur GHI Training Impact Training</t>
  </si>
  <si>
    <t>New Workers Excel and Elevate Training</t>
  </si>
  <si>
    <t>Remembering Our Ancestors The Discovery</t>
  </si>
  <si>
    <t>Meetup for the Good Remembering Our</t>
  </si>
  <si>
    <t>Ahmed Daz</t>
  </si>
  <si>
    <t>Eto Smith</t>
  </si>
  <si>
    <t>Hossam Khalil</t>
  </si>
  <si>
    <t>Rovan Hossam</t>
  </si>
  <si>
    <t>Haidy Hussain</t>
  </si>
  <si>
    <t>Ahmed Khalil</t>
  </si>
  <si>
    <t>Sahar Rashad</t>
  </si>
  <si>
    <t>KMK</t>
  </si>
  <si>
    <t>Mo Salah</t>
  </si>
  <si>
    <t>Abd Elfattah Elsisi</t>
  </si>
  <si>
    <t>Farid Ahmed</t>
  </si>
  <si>
    <t/>
  </si>
  <si>
    <t>Row Labels</t>
  </si>
  <si>
    <t>Grand Total</t>
  </si>
  <si>
    <t>Count of Project ID Number</t>
  </si>
  <si>
    <t>Sum of Project Value</t>
  </si>
  <si>
    <t>Sum of FTE Savings</t>
  </si>
  <si>
    <t>Sum of Working Hours</t>
  </si>
  <si>
    <t>Distinct Count of Developers</t>
  </si>
  <si>
    <t>pp</t>
  </si>
  <si>
    <t>13-05-2023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</si>
</sst>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409]#,##0"/>
    <numFmt numFmtId="166" formatCode="[$-14009]dd\ mmmm\ yyyy;@"/>
    <numFmt numFmtId="167" formatCode="[$-14009]d\ mmmm\ yyyy;@"/>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0"/>
      <name val="Arial"/>
      <family val="2"/>
    </font>
    <font>
      <sz val="12"/>
      <color theme="0"/>
      <name val="Arial"/>
      <family val="2"/>
    </font>
    <font>
      <sz val="12"/>
      <color theme="1"/>
      <name val="Arial"/>
      <family val="2"/>
    </font>
    <font>
      <sz val="12"/>
      <color theme="1" tint="0.249977111117893"/>
      <name val="Arial"/>
      <family val="2"/>
    </font>
    <font>
      <b/>
      <sz val="12"/>
      <color theme="1"/>
      <name val="Arial"/>
      <family val="2"/>
    </font>
    <font>
      <b/>
      <sz val="12"/>
      <color theme="1" tint="0.249977111117893"/>
      <name val="Arial"/>
      <family val="2"/>
    </font>
    <font>
      <sz val="16"/>
      <color rgb="FF00000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8"/>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0" fontId="21" fillId="0" borderId="0" xfId="0" applyFont="1" applyAlignment="1">
      <alignment wrapText="1"/>
    </xf>
    <xf numFmtId="164" fontId="22" fillId="0" borderId="0" xfId="0" applyNumberFormat="1" applyFont="1" applyAlignment="1">
      <alignment horizontal="center" vertical="center"/>
    </xf>
    <xf numFmtId="0" fontId="22" fillId="0" borderId="0" xfId="0" applyFont="1" applyAlignment="1">
      <alignment horizontal="center" vertical="center"/>
    </xf>
    <xf numFmtId="14" fontId="22" fillId="0" borderId="0" xfId="0" applyNumberFormat="1" applyFont="1" applyAlignment="1">
      <alignment horizontal="center" vertical="center"/>
    </xf>
    <xf numFmtId="0" fontId="21" fillId="0" borderId="0" xfId="0" applyFont="1"/>
    <xf numFmtId="0" fontId="23" fillId="0" borderId="0" xfId="0" applyFont="1" applyAlignment="1">
      <alignment horizontal="left" vertical="center"/>
    </xf>
    <xf numFmtId="0" fontId="21" fillId="0" borderId="0" xfId="0" applyFont="1" applyAlignment="1">
      <alignment horizontal="left" vertical="center"/>
    </xf>
    <xf numFmtId="164" fontId="24" fillId="0" borderId="0" xfId="0" applyNumberFormat="1" applyFont="1" applyAlignment="1">
      <alignment horizontal="center" vertical="center"/>
    </xf>
    <xf numFmtId="0" fontId="23" fillId="0" borderId="0" xfId="0" applyFont="1"/>
    <xf numFmtId="1" fontId="22" fillId="0" borderId="0" xfId="0" applyNumberFormat="1" applyFont="1" applyAlignment="1">
      <alignment horizontal="center" vertical="center"/>
    </xf>
    <xf numFmtId="0" fontId="22" fillId="0" borderId="0" xfId="0" applyFont="1" applyAlignment="1">
      <alignment horizontal="left" vertical="center"/>
    </xf>
    <xf numFmtId="0" fontId="22" fillId="0" borderId="0" xfId="0" applyFont="1" applyAlignment="1">
      <alignment horizontal="right" vertical="center"/>
    </xf>
    <xf numFmtId="0" fontId="21" fillId="0" borderId="0" xfId="0" applyFont="1" applyAlignment="1">
      <alignment horizontal="left"/>
    </xf>
    <xf numFmtId="0" fontId="20" fillId="33" borderId="0" xfId="0" applyFont="1" applyFill="1" applyAlignment="1">
      <alignment horizontal="center" vertical="center" wrapText="1"/>
    </xf>
    <xf numFmtId="0" fontId="20" fillId="34" borderId="0" xfId="0" applyFont="1" applyFill="1" applyAlignment="1">
      <alignment horizontal="center" vertical="center" wrapText="1"/>
    </xf>
    <xf numFmtId="0" fontId="19" fillId="34" borderId="0" xfId="0" applyFont="1" applyFill="1" applyAlignment="1">
      <alignment horizontal="center" vertical="center" wrapText="1"/>
    </xf>
    <xf numFmtId="14" fontId="22" fillId="0" borderId="0" xfId="0" quotePrefix="1" applyNumberFormat="1" applyFont="1" applyAlignment="1">
      <alignment horizontal="center" vertical="center"/>
    </xf>
    <xf numFmtId="0"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35" borderId="0" xfId="0" applyFill="1"/>
    <xf numFmtId="0" fontId="0" fillId="36" borderId="0" xfId="0" applyFill="1"/>
    <xf numFmtId="165" fontId="0" fillId="0" borderId="0" xfId="0" applyNumberFormat="1"/>
    <xf numFmtId="166" fontId="0" fillId="0" borderId="0" xfId="0" applyNumberFormat="1" applyAlignment="1">
      <alignment horizontal="left"/>
    </xf>
    <xf numFmtId="167" fontId="0" fillId="0" borderId="0" xfId="0" applyNumberFormat="1" applyAlignment="1">
      <alignment horizontal="left"/>
    </xf>
    <xf numFmtId="0" fontId="0" fillId="37" borderId="0" xfId="0" applyFill="1" applyAlignment="1">
      <alignment horizontal="left"/>
    </xf>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font>
        <b val="0"/>
        <i val="0"/>
        <color theme="1" tint="0.24994659260841701"/>
      </font>
      <border>
        <left/>
        <right/>
        <top/>
        <bottom/>
        <vertical/>
        <horizontal/>
      </border>
    </dxf>
    <dxf>
      <font>
        <b val="0"/>
        <i val="0"/>
        <color rgb="FFFF0000"/>
      </font>
      <border>
        <left/>
        <right/>
        <top/>
        <bottom/>
        <vertical/>
        <horizontal/>
      </border>
    </dxf>
    <dxf>
      <font>
        <b val="0"/>
        <i val="0"/>
        <color theme="8"/>
      </font>
      <border>
        <left/>
        <right/>
        <top/>
        <bottom/>
        <vertical/>
        <horizontal/>
      </border>
    </dxf>
    <dxf>
      <font>
        <b val="0"/>
        <i val="0"/>
        <u val="none"/>
        <color rgb="FFC00000"/>
      </font>
      <border>
        <left/>
        <right/>
        <top/>
        <bottom/>
        <vertical/>
        <horizontal/>
      </border>
    </dxf>
    <dxf>
      <font>
        <b val="0"/>
        <i val="0"/>
        <color rgb="FF00B050"/>
      </font>
      <border>
        <left/>
        <right/>
        <top/>
        <bottom/>
        <vertical/>
        <horizontal/>
      </border>
    </dxf>
    <dxf>
      <fill>
        <patternFill patternType="solid">
          <bgColor rgb="FFFFFF00"/>
        </patternFill>
      </fill>
    </dxf>
    <dxf>
      <numFmt numFmtId="166" formatCode="[$-14009]dd\ mmmm\ yyyy;@"/>
    </dxf>
    <dxf>
      <numFmt numFmtId="167" formatCode="[$-14009]d\ mmmm\ yyyy;@"/>
    </dxf>
    <dxf>
      <numFmt numFmtId="167" formatCode="[$-14009]d\ mmmm\ yyyy;@"/>
    </dxf>
    <dxf>
      <numFmt numFmtId="167" formatCode="[$-14009]d\ mmmm\ yyyy;@"/>
    </dxf>
    <dxf>
      <numFmt numFmtId="167" formatCode="[$-14009]d\ mmmm\ yyyy;@"/>
    </dxf>
    <dxf>
      <numFmt numFmtId="166" formatCode="[$-14009]dd\ mmmm\ yyyy;@"/>
    </dxf>
    <dxf>
      <numFmt numFmtId="166" formatCode="[$-14009]dd\ mmmm\ yyyy;@"/>
    </dxf>
    <dxf>
      <fill>
        <patternFill patternType="solid">
          <bgColor rgb="FFFFFF00"/>
        </patternFill>
      </fill>
    </dxf>
    <dxf>
      <numFmt numFmtId="166" formatCode="[$-14009]dd\ mmmm\ yyyy;@"/>
    </dxf>
    <dxf>
      <numFmt numFmtId="167" formatCode="[$-14009]d\ mmmm\ yyyy;@"/>
    </dxf>
    <dxf>
      <numFmt numFmtId="167" formatCode="[$-14009]d\ mmmm\ yyyy;@"/>
    </dxf>
    <dxf>
      <numFmt numFmtId="167" formatCode="[$-14009]d\ mmmm\ yyyy;@"/>
    </dxf>
    <dxf>
      <numFmt numFmtId="167" formatCode="[$-14009]d\ mmmm\ yyyy;@"/>
    </dxf>
    <dxf>
      <numFmt numFmtId="166" formatCode="[$-14009]dd\ mmmm\ yyyy;@"/>
    </dxf>
    <dxf>
      <numFmt numFmtId="166" formatCode="[$-14009]dd\ mmmm\ yyyy;@"/>
    </dxf>
    <dxf>
      <fill>
        <patternFill patternType="solid">
          <bgColor rgb="FFFFFF00"/>
        </patternFill>
      </fill>
    </dxf>
    <dxf>
      <numFmt numFmtId="166" formatCode="[$-14009]dd\ mmmm\ yyyy;@"/>
    </dxf>
    <dxf>
      <numFmt numFmtId="167" formatCode="[$-14009]d\ mmmm\ yyyy;@"/>
    </dxf>
    <dxf>
      <numFmt numFmtId="167" formatCode="[$-14009]d\ mmmm\ yyyy;@"/>
    </dxf>
    <dxf>
      <numFmt numFmtId="167" formatCode="[$-14009]d\ mmmm\ yyyy;@"/>
    </dxf>
    <dxf>
      <numFmt numFmtId="167" formatCode="[$-14009]d\ mmmm\ yyyy;@"/>
    </dxf>
    <dxf>
      <numFmt numFmtId="166" formatCode="[$-14009]dd\ mmmm\ yyyy;@"/>
    </dxf>
    <dxf>
      <numFmt numFmtId="166" formatCode="[$-14009]dd\ mmmm\ yyyy;@"/>
    </dxf>
    <dxf>
      <fill>
        <patternFill patternType="solid">
          <bgColor rgb="FFFFFF00"/>
        </patternFill>
      </fill>
    </dxf>
    <dxf>
      <numFmt numFmtId="166" formatCode="[$-14009]dd\ mmmm\ yyyy;@"/>
    </dxf>
    <dxf>
      <numFmt numFmtId="167" formatCode="[$-14009]d\ mmmm\ yyyy;@"/>
    </dxf>
    <dxf>
      <numFmt numFmtId="167" formatCode="[$-14009]d\ mmmm\ yyyy;@"/>
    </dxf>
    <dxf>
      <numFmt numFmtId="167" formatCode="[$-14009]d\ mmmm\ yyyy;@"/>
    </dxf>
    <dxf>
      <numFmt numFmtId="167" formatCode="[$-14009]d\ mmmm\ yyyy;@"/>
    </dxf>
    <dxf>
      <numFmt numFmtId="166" formatCode="[$-14009]dd\ mmmm\ yyyy;@"/>
    </dxf>
    <dxf>
      <numFmt numFmtId="166" formatCode="[$-14009]dd\ mmmm\ yyyy;@"/>
    </dxf>
    <dxf>
      <fill>
        <patternFill patternType="solid">
          <bgColor rgb="FFFFFF00"/>
        </patternFill>
      </fill>
    </dxf>
    <dxf>
      <numFmt numFmtId="166" formatCode="[$-14009]dd\ mmmm\ yyyy;@"/>
    </dxf>
    <dxf>
      <numFmt numFmtId="167" formatCode="[$-14009]d\ mmmm\ yyyy;@"/>
    </dxf>
    <dxf>
      <numFmt numFmtId="167" formatCode="[$-14009]d\ mmmm\ yyyy;@"/>
    </dxf>
    <dxf>
      <numFmt numFmtId="167" formatCode="[$-14009]d\ mmmm\ yyyy;@"/>
    </dxf>
    <dxf>
      <numFmt numFmtId="167" formatCode="[$-14009]d\ mmmm\ yyyy;@"/>
    </dxf>
    <dxf>
      <numFmt numFmtId="166" formatCode="[$-14009]dd\ mmmm\ yyyy;@"/>
    </dxf>
    <dxf>
      <numFmt numFmtId="166" formatCode="[$-14009]dd\ mmmm\ yyyy;@"/>
    </dxf>
    <dxf>
      <fill>
        <patternFill patternType="solid">
          <bgColor rgb="FFFFFF00"/>
        </patternFill>
      </fill>
    </dxf>
    <dxf>
      <numFmt numFmtId="166" formatCode="[$-14009]dd\ mmmm\ yyyy;@"/>
    </dxf>
    <dxf>
      <numFmt numFmtId="167" formatCode="[$-14009]d\ mmmm\ yyyy;@"/>
    </dxf>
    <dxf>
      <numFmt numFmtId="167" formatCode="[$-14009]d\ mmmm\ yyyy;@"/>
    </dxf>
    <dxf>
      <numFmt numFmtId="167" formatCode="[$-14009]d\ mmmm\ yyyy;@"/>
    </dxf>
    <dxf>
      <numFmt numFmtId="167" formatCode="[$-14009]d\ mmmm\ yyyy;@"/>
    </dxf>
    <dxf>
      <numFmt numFmtId="166" formatCode="[$-14009]dd\ mmmm\ yyyy;@"/>
    </dxf>
    <dxf>
      <numFmt numFmtId="166" formatCode="[$-14009]dd\ mmmm\ yyyy;@"/>
    </dxf>
    <dxf>
      <fill>
        <patternFill patternType="solid">
          <bgColor rgb="FFFFFF00"/>
        </patternFill>
      </fill>
    </dxf>
    <dxf>
      <numFmt numFmtId="166" formatCode="[$-14009]dd\ mmmm\ yyyy;@"/>
    </dxf>
    <dxf>
      <numFmt numFmtId="167" formatCode="[$-14009]d\ mmmm\ yyyy;@"/>
    </dxf>
    <dxf>
      <numFmt numFmtId="167" formatCode="[$-14009]d\ mmmm\ yyyy;@"/>
    </dxf>
    <dxf>
      <numFmt numFmtId="167" formatCode="[$-14009]d\ mmmm\ yyyy;@"/>
    </dxf>
    <dxf>
      <numFmt numFmtId="167" formatCode="[$-14009]d\ mmmm\ yyyy;@"/>
    </dxf>
    <dxf>
      <numFmt numFmtId="166" formatCode="[$-14009]dd\ mmmm\ yyyy;@"/>
    </dxf>
    <dxf>
      <numFmt numFmtId="166" formatCode="[$-14009]dd\ mmmm\ yyyy;@"/>
    </dxf>
    <dxf>
      <numFmt numFmtId="167" formatCode="[$-14009]d\ mmmm\ yyyy;@"/>
    </dxf>
    <dxf>
      <numFmt numFmtId="166" formatCode="[$-14009]dd\ mmmm\ yyyy;@"/>
    </dxf>
    <dxf>
      <numFmt numFmtId="166" formatCode="[$-14009]dd\ mmmm\ yyyy;@"/>
    </dxf>
    <dxf>
      <numFmt numFmtId="166" formatCode="[$-14009]dd\ mmmm\ yyyy;@"/>
    </dxf>
    <dxf>
      <numFmt numFmtId="167" formatCode="[$-14009]d\ mmmm\ yyyy;@"/>
    </dxf>
    <dxf>
      <numFmt numFmtId="167" formatCode="[$-14009]d\ mmmm\ yyyy;@"/>
    </dxf>
    <dxf>
      <numFmt numFmtId="167" formatCode="[$-14009]d\ mmmm\ yyyy;@"/>
    </dxf>
    <dxf>
      <fill>
        <patternFill patternType="solid">
          <bgColor rgb="FFFFFF00"/>
        </patternFill>
      </fill>
    </dxf>
    <dxf>
      <font>
        <b val="0"/>
        <i val="0"/>
        <strike val="0"/>
        <condense val="0"/>
        <extend val="0"/>
        <outline val="0"/>
        <shadow val="0"/>
        <u val="none"/>
        <vertAlign val="baseline"/>
        <sz val="12"/>
        <color theme="1" tint="0.249977111117893"/>
        <name val="Arial"/>
        <family val="2"/>
        <scheme val="none"/>
      </font>
      <numFmt numFmtId="168" formatCode="m/d/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8" formatCode="m/d/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numFmt numFmtId="164" formatCode="&quot;$&quot;#,##0"/>
      <alignment horizontal="center" vertical="center" textRotation="0" wrapText="0" indent="0" justifyLastLine="0" shrinkToFit="0" readingOrder="0"/>
    </dxf>
    <dxf>
      <font>
        <b val="0"/>
        <i val="0"/>
        <strike val="0"/>
        <condense val="0"/>
        <extend val="0"/>
        <outline val="0"/>
        <shadow val="0"/>
        <u val="none"/>
        <vertAlign val="baseline"/>
        <sz val="12"/>
        <color theme="1" tint="0.249977111117893"/>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0"/>
        <name val="Arial"/>
        <family val="2"/>
        <scheme val="none"/>
      </font>
      <fill>
        <patternFill patternType="solid">
          <fgColor indexed="64"/>
          <bgColor rgb="FF1F4E79"/>
        </patternFill>
      </fill>
      <alignment horizontal="center" vertical="center" textRotation="0" wrapText="1" indent="0" justifyLastLine="0" shrinkToFit="0" readingOrder="0"/>
    </dxf>
    <dxf>
      <font>
        <b/>
        <i val="0"/>
        <sz val="12"/>
        <color rgb="FF1F4E79"/>
        <name val="Calibri"/>
        <family val="2"/>
        <scheme val="minor"/>
      </font>
      <border>
        <vertical/>
        <horizontal/>
      </border>
    </dxf>
    <dxf>
      <font>
        <color theme="1"/>
      </font>
      <fill>
        <patternFill>
          <bgColor theme="0"/>
        </patternFill>
      </fill>
      <border diagonalUp="0" diagonalDown="0">
        <left/>
        <right/>
        <top/>
        <bottom/>
        <vertical/>
        <horizontal/>
      </border>
    </dxf>
    <dxf>
      <font>
        <b/>
        <i val="0"/>
        <sz val="12"/>
        <color rgb="FF24477F"/>
        <name val="Calibri"/>
        <family val="2"/>
        <scheme val="minor"/>
      </font>
      <fill>
        <patternFill>
          <bgColor theme="0"/>
        </patternFill>
      </fill>
      <border diagonalUp="0" diagonalDown="0">
        <left/>
        <right/>
        <top/>
        <bottom/>
        <vertical/>
        <horizontal/>
      </border>
    </dxf>
    <dxf>
      <font>
        <b/>
        <i val="0"/>
        <sz val="12"/>
        <color rgb="FF24477F"/>
        <name val="Calibri"/>
        <family val="2"/>
        <scheme val="minor"/>
      </font>
      <border diagonalUp="0" diagonalDown="0">
        <left/>
        <right/>
        <top/>
        <bottom/>
        <vertical/>
        <horizontal/>
      </border>
    </dxf>
    <dxf>
      <font>
        <b/>
        <color theme="1"/>
      </font>
      <fill>
        <patternFill patternType="solid">
          <fgColor auto="1"/>
          <bgColor theme="1"/>
        </patternFill>
      </fill>
      <border diagonalUp="0" diagonalDown="0">
        <left/>
        <right/>
        <top/>
        <bottom/>
        <vertical/>
        <horizontal/>
      </border>
    </dxf>
    <dxf>
      <font>
        <color theme="1"/>
      </font>
      <fill>
        <patternFill patternType="solid">
          <fgColor auto="1"/>
          <bgColor rgb="FF00010F"/>
        </patternFill>
      </fill>
      <border diagonalUp="0" diagonalDown="0">
        <left/>
        <right/>
        <top/>
        <bottom/>
        <vertical/>
        <horizontal/>
      </border>
    </dxf>
    <dxf>
      <fill>
        <gradientFill degree="90">
          <stop position="0">
            <color theme="0"/>
          </stop>
          <stop position="0.5">
            <color theme="1"/>
          </stop>
          <stop position="1">
            <color theme="0"/>
          </stop>
        </gradientFill>
      </fill>
    </dxf>
    <dxf>
      <fill>
        <gradientFill degree="90">
          <stop position="0">
            <color theme="0"/>
          </stop>
          <stop position="1">
            <color theme="1"/>
          </stop>
        </gradientFill>
      </fill>
    </dxf>
    <dxf>
      <fill>
        <patternFill>
          <bgColor theme="1"/>
        </pattern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patternFill>
          <bgColor theme="0" tint="-0.499984740745262"/>
        </patternFill>
      </fill>
    </dxf>
    <dxf>
      <font>
        <color theme="1"/>
      </font>
    </dxf>
    <dxf>
      <font>
        <color theme="1" tint="4.9989318521683403E-2"/>
      </font>
    </dxf>
    <dxf>
      <font>
        <color theme="1"/>
      </font>
    </dxf>
    <dxf>
      <fill>
        <patternFill>
          <bgColor theme="1"/>
        </patternFill>
      </fill>
    </dxf>
    <dxf>
      <fill>
        <gradientFill degree="90">
          <stop position="0">
            <color theme="0"/>
          </stop>
          <stop position="1">
            <color theme="1"/>
          </stop>
        </gradientFill>
      </fill>
    </dxf>
    <dxf>
      <fill>
        <patternFill>
          <bgColor theme="1"/>
        </patternFill>
      </fill>
    </dxf>
    <dxf>
      <font>
        <b/>
        <i val="0"/>
        <sz val="11"/>
        <color theme="1"/>
        <name val="Calibri"/>
        <family val="2"/>
        <scheme val="minor"/>
      </font>
      <fill>
        <patternFill patternType="solid">
          <fgColor auto="1"/>
          <bgColor theme="3"/>
        </patternFill>
      </fill>
    </dxf>
    <dxf>
      <fill>
        <patternFill patternType="solid">
          <fgColor auto="1"/>
          <bgColor theme="3"/>
        </patternFill>
      </fill>
    </dxf>
  </dxfs>
  <tableStyles count="19" defaultTableStyle="TableStyleMedium2" defaultPivotStyle="PivotStyleLight16">
    <tableStyle name="Slicer Style 1" pivot="0" table="0" count="1" xr9:uid="{A5FA243C-0360-430E-A999-A224AF03A7E6}"/>
    <tableStyle name="Slicer Style 1 2 2" pivot="0" table="0" count="9" xr9:uid="{88517486-73DE-3C48-9D4B-77D00DEDC9BE}">
      <tableStyleElement type="wholeTable" dxfId="117"/>
      <tableStyleElement type="headerRow" dxfId="116"/>
    </tableStyle>
    <tableStyle name="Slicer Style 10" pivot="0" table="0" count="5" xr9:uid="{2C533DCE-DBDB-4D85-99D5-274F4A762F30}">
      <tableStyleElement type="headerRow" dxfId="115"/>
    </tableStyle>
    <tableStyle name="Slicer Style 10 2" pivot="0" table="0" count="6" xr9:uid="{4B87DBF2-DC28-4738-AE9A-D0482D0FB518}">
      <tableStyleElement type="wholeTable" dxfId="114"/>
      <tableStyleElement type="headerRow" dxfId="113"/>
    </tableStyle>
    <tableStyle name="Slicer Style 11" pivot="0" table="0" count="1" xr9:uid="{354DA4DB-19FF-412B-A6EF-DB79A71EC003}">
      <tableStyleElement type="wholeTable" dxfId="112"/>
    </tableStyle>
    <tableStyle name="Slicer Style 12" pivot="0" table="0" count="1" xr9:uid="{39FFEFCE-DC36-4635-87C5-518E60586628}">
      <tableStyleElement type="headerRow" dxfId="111"/>
    </tableStyle>
    <tableStyle name="Slicer Style 13" pivot="0" table="0" count="5" xr9:uid="{754DBC0B-2C82-4C10-B1B6-B588DACF4D1A}">
      <tableStyleElement type="headerRow" dxfId="110"/>
    </tableStyle>
    <tableStyle name="Slicer Style 14" pivot="0" table="0" count="9" xr9:uid="{1EEA6089-E56A-410F-800F-208F968C3828}">
      <tableStyleElement type="headerRow" dxfId="109"/>
    </tableStyle>
    <tableStyle name="Slicer Style 2" pivot="0" table="0" count="1" xr9:uid="{9B238ED7-F2AB-44B4-B6AC-1BB144DA1BAB}"/>
    <tableStyle name="Slicer Style 3" pivot="0" table="0" count="3" xr9:uid="{4E48551E-3557-4021-9FC1-1CFD0059406C}">
      <tableStyleElement type="wholeTable" dxfId="108"/>
    </tableStyle>
    <tableStyle name="Slicer Style 4" pivot="0" table="0" count="1" xr9:uid="{86DA7E9B-9C71-47D2-A964-2031DDCA159F}">
      <tableStyleElement type="wholeTable" dxfId="107"/>
    </tableStyle>
    <tableStyle name="Slicer Style 5" pivot="0" table="0" count="1" xr9:uid="{72513A0A-44C9-4EB0-814C-232639BA968E}">
      <tableStyleElement type="headerRow" dxfId="106"/>
    </tableStyle>
    <tableStyle name="Slicer Style 6" pivot="0" table="0" count="1" xr9:uid="{6B78EBBF-8E8E-4FDF-8068-C801B0EA9997}">
      <tableStyleElement type="headerRow" dxfId="105"/>
    </tableStyle>
    <tableStyle name="Slicer Style 7" pivot="0" table="0" count="3" xr9:uid="{B6249A6F-28B8-463A-8A36-8A00E6A4372F}">
      <tableStyleElement type="wholeTable" dxfId="104"/>
    </tableStyle>
    <tableStyle name="Slicer Style 8" pivot="0" table="0" count="3" xr9:uid="{CFA1C046-2EE9-4A18-A18F-058666CD8E64}">
      <tableStyleElement type="wholeTable" dxfId="103"/>
      <tableStyleElement type="headerRow" dxfId="102"/>
    </tableStyle>
    <tableStyle name="Slicer Style 9" pivot="0" table="0" count="1" xr9:uid="{0895143B-A7F8-4D09-BC1B-16F5F33CC2C9}">
      <tableStyleElement type="wholeTable" dxfId="101"/>
    </tableStyle>
    <tableStyle name="SlicerStyleDark3 2" pivot="0" table="0" count="10" xr9:uid="{805BBD8A-F134-E64E-A2D7-4A60E4885507}">
      <tableStyleElement type="wholeTable" dxfId="100"/>
      <tableStyleElement type="headerRow" dxfId="99"/>
    </tableStyle>
    <tableStyle name="TimeSlicerStyleLight3 2" pivot="0" table="0" count="9" xr9:uid="{822654D1-EAB9-420C-B226-134C8AA99703}">
      <tableStyleElement type="wholeTable" dxfId="98"/>
      <tableStyleElement type="headerRow" dxfId="97"/>
    </tableStyle>
    <tableStyle name="TimeSlicerStyleLight3 3" pivot="0" table="0" count="9" xr9:uid="{C7AF9346-B809-4BB6-98B6-CE5953E3521E}">
      <tableStyleElement type="wholeTable" dxfId="96"/>
      <tableStyleElement type="headerRow" dxfId="95"/>
    </tableStyle>
  </tableStyles>
  <colors>
    <mruColors>
      <color rgb="FFA3EDB7"/>
      <color rgb="FF2198A8"/>
      <color rgb="FF38A0A2"/>
      <color rgb="FFFEA090"/>
      <color rgb="FF49BDA1"/>
      <color rgb="FF9EC3E8"/>
      <color rgb="FF2BAA9B"/>
      <color rgb="FF7F9DBA"/>
      <color rgb="FFDDDDDD"/>
      <color rgb="FFF0EDEE"/>
    </mruColors>
  </colors>
  <extLst>
    <ext xmlns:x14="http://schemas.microsoft.com/office/spreadsheetml/2009/9/main" uri="{46F421CA-312F-682f-3DD2-61675219B42D}">
      <x14:dxfs count="4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0"/>
            <color rgb="FF2198A8"/>
            <name val="Arial"/>
            <family val="2"/>
            <scheme val="none"/>
          </font>
          <fill>
            <patternFill patternType="solid">
              <fgColor auto="1"/>
              <bgColor theme="1"/>
            </patternFill>
          </fill>
          <border diagonalUp="0" diagonalDown="0">
            <left/>
            <right/>
            <top/>
            <bottom/>
            <vertical/>
            <horizontal/>
          </border>
        </dxf>
        <dxf>
          <font>
            <b val="0"/>
            <i val="0"/>
            <sz val="10"/>
            <color rgb="FF0B1231"/>
            <name val="Arial"/>
            <family val="2"/>
            <scheme val="none"/>
          </font>
          <fill>
            <patternFill patternType="solid">
              <fgColor auto="1"/>
              <bgColor theme="0"/>
            </patternFill>
          </fill>
          <border diagonalUp="0" diagonalDown="0">
            <left/>
            <right/>
            <top/>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val="0"/>
            <i val="0"/>
            <sz val="10"/>
            <color theme="0"/>
            <name val="Arial"/>
            <family val="2"/>
            <scheme val="none"/>
          </font>
          <fill>
            <patternFill patternType="solid">
              <fgColor theme="6"/>
              <bgColor rgb="FF00010F"/>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sz val="9"/>
            <color theme="0"/>
            <name val="Avenir Next LT Pro"/>
            <family val="2"/>
            <scheme val="none"/>
          </font>
          <fill>
            <patternFill patternType="solid">
              <fgColor auto="1"/>
              <bgColor rgb="FF00010F"/>
            </patternFill>
          </fill>
          <border diagonalUp="0" diagonalDown="0">
            <left/>
            <right/>
            <top/>
            <bottom/>
            <vertical/>
            <horizontal/>
          </border>
        </dxf>
        <dxf>
          <fill>
            <patternFill>
              <bgColor theme="1"/>
            </patternFill>
          </fill>
        </dxf>
        <dxf>
          <fill>
            <gradientFill degree="90">
              <stop position="0">
                <color theme="0"/>
              </stop>
              <stop position="1">
                <color theme="1"/>
              </stop>
            </gradientFill>
          </fill>
        </dxf>
        <dxf>
          <fill>
            <patternFill>
              <bgColor theme="1"/>
            </pattern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patternFill>
              <bgColor theme="2"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2" tint="-0.24994659260841701"/>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1" tint="0.24994659260841701"/>
            </patternFill>
          </fill>
        </dxf>
        <dxf>
          <fill>
            <patternFill>
              <bgColor theme="1"/>
            </patternFill>
          </fill>
        </dxf>
        <dxf>
          <fill>
            <patternFill>
              <bgColor theme="1" tint="0.499984740745262"/>
            </patternFill>
          </fill>
        </dxf>
        <dxf>
          <fill>
            <patternFill>
              <bgColor theme="1" tint="0.34998626667073579"/>
            </pattern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ill>
            <gradientFill degree="90">
              <stop position="0">
                <color theme="0"/>
              </stop>
              <stop position="1">
                <color theme="1"/>
              </stop>
            </gradientFill>
          </fill>
        </dxf>
        <dxf>
          <font>
            <b/>
            <i val="0"/>
            <sz val="12"/>
            <color theme="0"/>
            <name val="Calibri"/>
            <family val="2"/>
            <scheme val="minor"/>
          </font>
        </dxf>
        <dxf>
          <font>
            <b/>
            <i val="0"/>
            <sz val="12"/>
            <color rgb="FF2198A8"/>
            <name val="Arial"/>
            <family val="2"/>
            <scheme val="none"/>
          </font>
          <fill>
            <patternFill patternType="solid">
              <fgColor auto="1"/>
              <bgColor theme="0"/>
            </patternFill>
          </fill>
          <border diagonalUp="0" diagonalDown="0">
            <left/>
            <right/>
            <top/>
            <bottom/>
            <vertical/>
            <horizontal/>
          </border>
        </dxf>
        <dxf>
          <font>
            <b/>
            <i val="0"/>
            <sz val="11"/>
            <color rgb="FF2198A8"/>
            <name val="Arial"/>
            <family val="2"/>
            <scheme val="none"/>
          </font>
          <fill>
            <patternFill patternType="solid">
              <fgColor auto="1"/>
              <bgColor theme="0"/>
            </patternFill>
          </fill>
          <border diagonalUp="0" diagonalDown="0">
            <left/>
            <right/>
            <top/>
            <bottom/>
            <vertical/>
            <horizontal/>
          </border>
        </dxf>
        <dxf>
          <font>
            <b/>
            <i/>
            <sz val="11"/>
            <color theme="0" tint="-0.34998626667073579"/>
            <name val="Arial"/>
            <family val="2"/>
            <scheme val="none"/>
          </font>
          <fill>
            <patternFill>
              <bgColor theme="0"/>
            </patternFill>
          </fill>
        </dxf>
        <dxf>
          <font>
            <b/>
            <i val="0"/>
            <sz val="11"/>
            <color theme="0"/>
            <name val="Arial"/>
            <family val="2"/>
            <scheme val="none"/>
          </font>
          <fill>
            <gradientFill degree="90">
              <stop position="0">
                <color rgb="FF2198A8"/>
              </stop>
              <stop position="1">
                <color rgb="FF2198A8"/>
              </stop>
            </gradientFill>
          </fill>
          <border diagonalUp="0" diagonalDown="0">
            <left/>
            <right/>
            <top/>
            <bottom/>
            <vertical/>
            <horizontal/>
          </border>
        </dxf>
        <dxf>
          <font>
            <b val="0"/>
            <i val="0"/>
            <sz val="11"/>
            <color theme="9" tint="-0.499984740745262"/>
            <name val="Calibri"/>
            <family val="2"/>
            <scheme val="minor"/>
          </font>
          <fill>
            <patternFill>
              <bgColor theme="0" tint="-4.9989318521683403E-2"/>
            </patternFill>
          </fill>
        </dxf>
        <dxf>
          <font>
            <b val="0"/>
            <i val="0"/>
            <sz val="10"/>
            <color theme="0" tint="-4.9989318521683403E-2"/>
            <name val="Arial"/>
            <family val="2"/>
            <scheme val="none"/>
          </font>
          <fill>
            <gradientFill degree="90">
              <stop position="0">
                <color rgb="FF2198A8"/>
              </stop>
              <stop position="1">
                <color rgb="FF2198A8"/>
              </stop>
            </gradientFill>
          </fill>
          <border diagonalUp="0" diagonalDown="0">
            <left/>
            <right/>
            <top/>
            <bottom/>
            <vertical/>
            <horizontal/>
          </border>
        </dxf>
        <dxf>
          <font>
            <strike val="0"/>
            <color theme="1" tint="0.34998626667073579"/>
          </font>
        </dxf>
      </x14:dxfs>
    </ext>
    <ext xmlns:x14="http://schemas.microsoft.com/office/spreadsheetml/2009/9/main" uri="{EB79DEF2-80B8-43e5-95BD-54CBDDF9020C}">
      <x14:slicerStyles defaultSlicerStyle="Slicer Style 3">
        <x14:slicerStyle name="Slicer Style 1">
          <x14:slicerStyleElements>
            <x14:slicerStyleElement type="unselectedItemWithData" dxfId="41"/>
          </x14:slicerStyleElements>
        </x14:slicerStyle>
        <x14:slicerStyle name="Slicer Style 1 2 2">
          <x14:slicerStyleElements>
            <x14:slicerStyleElement type="unselectedItemWithData" dxfId="40"/>
            <x14:slicerStyleElement type="unselectedItemWithNoData" dxfId="39"/>
            <x14:slicerStyleElement type="selectedItemWithData" dxfId="38"/>
            <x14:slicerStyleElement type="selectedItemWithNoData" dxfId="37"/>
            <x14:slicerStyleElement type="hoveredUnselectedItemWithData" dxfId="36"/>
            <x14:slicerStyleElement type="hoveredSelectedItemWithData" dxfId="35"/>
            <x14:slicerStyleElement type="hoveredSelectedItemWithNoData" dxfId="34"/>
          </x14:slicerStyleElements>
        </x14:slicerStyle>
        <x14:slicerStyle name="Slicer Style 10">
          <x14:slicerStyleElements>
            <x14:slicerStyleElement type="unselectedItemWithData" dxfId="33"/>
            <x14:slicerStyleElement type="unselectedItemWithNoData" dxfId="32"/>
            <x14:slicerStyleElement type="selectedItemWithData" dxfId="31"/>
            <x14:slicerStyleElement type="selectedItemWithNoData" dxfId="30"/>
          </x14:slicerStyleElements>
        </x14:slicerStyle>
        <x14:slicerStyle name="Slicer Style 10 2">
          <x14:slicerStyleElements>
            <x14:slicerStyleElement type="unselectedItemWithData" dxfId="29"/>
            <x14:slicerStyleElement type="unselectedItemWithNoData" dxfId="28"/>
            <x14:slicerStyleElement type="selectedItemWithData" dxfId="27"/>
            <x14:slicerStyleElement type="selectedItemWithNoData" dxfId="26"/>
          </x14:slicerStyleElements>
        </x14:slicerStyle>
        <x14:slicerStyle name="Slicer Style 11"/>
        <x14:slicerStyle name="Slicer Style 12"/>
        <x14:slicerStyle name="Slicer Style 13">
          <x14:slicerStyleElements>
            <x14:slicerStyleElement type="unselectedItemWithData" dxfId="25"/>
            <x14:slicerStyleElement type="unselectedItemWithNoData" dxfId="24"/>
            <x14:slicerStyleElement type="selectedItemWithData" dxfId="23"/>
            <x14:slicerStyleElement type="selectedItemWithNoData" dxfId="22"/>
          </x14:slicerStyleElements>
        </x14:slicerStyle>
        <x14:slicerStyle name="Slicer Style 14">
          <x14:slicerStyleElements>
            <x14:slicerStyleElement type="unselectedItemWithData" dxfId="21"/>
            <x14:slicerStyleElement type="unselectedItemWithNoData" dxfId="20"/>
            <x14:slicerStyleElement type="selectedItemWithData" dxfId="19"/>
            <x14:slicerStyleElement type="selectedItemWithNoData" dxfId="18"/>
            <x14:slicerStyleElement type="hoveredUnselectedItemWithData" dxfId="17"/>
            <x14:slicerStyleElement type="hoveredSelectedItemWithData" dxfId="16"/>
            <x14:slicerStyleElement type="hoveredUnselectedItemWithNoData" dxfId="15"/>
            <x14:slicerStyleElement type="hoveredSelectedItemWithNoData" dxfId="14"/>
          </x14:slicerStyleElements>
        </x14:slicerStyle>
        <x14:slicerStyle name="Slicer Style 2">
          <x14:slicerStyleElements>
            <x14:slicerStyleElement type="hoveredSelectedItemWithNoData" dxfId="13"/>
          </x14:slicerStyleElements>
        </x14:slicerStyle>
        <x14:slicerStyle name="Slicer Style 3">
          <x14:slicerStyleElements>
            <x14:slicerStyleElement type="unselectedItemWithData" dxfId="12"/>
            <x14:slicerStyleElement type="selectedItemWithNoData" dxfId="11"/>
          </x14:slicerStyleElements>
        </x14:slicerStyle>
        <x14:slicerStyle name="Slicer Style 4"/>
        <x14:slicerStyle name="Slicer Style 5"/>
        <x14:slicerStyle name="Slicer Style 6"/>
        <x14:slicerStyle name="Slicer Style 7">
          <x14:slicerStyleElements>
            <x14:slicerStyleElement type="selectedItemWithData" dxfId="10"/>
            <x14:slicerStyleElement type="selectedItemWithNoData" dxfId="9"/>
          </x14:slicerStyleElements>
        </x14:slicerStyle>
        <x14:slicerStyle name="Slicer Style 8">
          <x14:slicerStyleElements>
            <x14:slicerStyleElement type="selectedItemWithData" dxfId="8"/>
          </x14:slicerStyleElements>
        </x14:slicerStyle>
        <x14:slicerStyle name="Slicer Style 9"/>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6" tint="0.39997558519241921"/>
              <bgColor theme="6" tint="0.39997558519241921"/>
            </patternFill>
          </fill>
          <border>
            <vertical/>
            <horizontal/>
          </border>
        </dxf>
        <dxf>
          <fill>
            <patternFill patternType="solid">
              <fgColor auto="1"/>
              <bgColor theme="0" tint="-4.9989318521683403E-2"/>
            </patternFill>
          </fill>
          <border>
            <vertical/>
            <horizontal/>
          </border>
        </dxf>
        <dxf>
          <fill>
            <patternFill patternType="solid">
              <fgColor auto="1"/>
              <bgColor theme="0" tint="-0.14996795556505021"/>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b val="0"/>
            <i val="0"/>
            <sz val="11"/>
            <color rgb="FF1F4E79"/>
            <name val="Calibri"/>
            <family val="2"/>
            <scheme val="minor"/>
          </font>
          <border>
            <left/>
            <right/>
            <top/>
            <bottom/>
            <vertical/>
            <horizontal/>
          </border>
        </dxf>
        <dxf>
          <font>
            <sz val="10"/>
            <color theme="6" tint="-0.249977111117893"/>
          </font>
          <border>
            <left/>
            <right/>
            <top/>
            <bottom/>
            <vertical/>
            <horizontal/>
          </border>
        </dxf>
        <dxf>
          <fill>
            <patternFill patternType="solid">
              <fgColor theme="6" tint="0.39997558519241921"/>
              <bgColor theme="6"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6" tint="0.59999389629810485"/>
              </stop>
              <stop position="1">
                <color theme="6"/>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3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3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34"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pivotCacheDefinition" Target="pivotCache/pivotCacheDefinition2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microsoft.com/office/2007/relationships/slicerCache" Target="slicerCaches/slicerCache3.xml"/><Relationship Id="rId37"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sharedStrings" Target="sharedStrings.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microsoft.com/office/2007/relationships/slicerCache" Target="slicerCaches/slicerCache1.xml"/><Relationship Id="rId35" Type="http://schemas.openxmlformats.org/officeDocument/2006/relationships/styles" Target="styles.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[atharva excel main project.xlsx]KPIS &amp; TABLES!PivotTable34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w="19050">
            <a:solidFill>
              <a:schemeClr val="lt1"/>
            </a:solidFill>
          </a:ln>
          <a:effectLst/>
        </c:spPr>
        <c:dLbl>
          <c:idx val="0"/>
          <c:layout>
            <c:manualLayout>
              <c:x val="0.15456989247311828"/>
              <c:y val="0.22128556375131717"/>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2AD21D26-F6BA-42E9-B2E7-42119530D741}" type="VALUE">
                  <a:rPr lang="en-US" sz="1200" b="1"/>
                  <a:pPr>
                    <a:defRPr sz="1050" b="1"/>
                  </a:pPr>
                  <a:t>[VALUE]</a:t>
                </a:fld>
                <a:r>
                  <a:rPr lang="en-US" sz="1050" b="1" baseline="0"/>
                  <a:t> </a:t>
                </a:r>
                <a:fld id="{EBD6D51B-3AB8-490A-8560-8C55EC51F99D}" type="PERCENTAGE">
                  <a:rPr lang="en-US" sz="1050" b="1" baseline="0">
                    <a:solidFill>
                      <a:schemeClr val="bg1">
                        <a:lumMod val="50000"/>
                      </a:schemeClr>
                    </a:solidFill>
                  </a:rPr>
                  <a:pPr>
                    <a:defRPr sz="1050" b="1"/>
                  </a:pPr>
                  <a:t>[PERCENTAGE]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0.18817204301075269"/>
              <c:y val="0.6427818756585880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019E4E2C-FFAF-403C-94F0-AEE8506BC3D6}" type="VALUE">
                  <a:rPr lang="en-US" sz="1200" b="1"/>
                  <a:pPr>
                    <a:defRPr sz="1050" b="1"/>
                  </a:pPr>
                  <a:t>[VALUE]</a:t>
                </a:fld>
                <a:r>
                  <a:rPr lang="en-US" sz="1050" b="1" baseline="0"/>
                  <a:t> </a:t>
                </a:r>
              </a:p>
              <a:p>
                <a:pPr>
                  <a:defRPr sz="1050" b="1"/>
                </a:pPr>
                <a:fld id="{C94F8736-FE52-4F28-B054-10D1462B308F}" type="PERCENTAGE">
                  <a:rPr lang="en-US" sz="1050" b="1" baseline="0">
                    <a:solidFill>
                      <a:schemeClr val="bg1">
                        <a:lumMod val="50000"/>
                      </a:schemeClr>
                    </a:solidFill>
                  </a:rPr>
                  <a:pPr>
                    <a:defRPr sz="1050" b="1"/>
                  </a:pPr>
                  <a:t>[PERCENTAGE]</a:t>
                </a:fld>
                <a:endParaRPr lang="en-IE"/>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0014402481983682"/>
          <c:y val="9.4689093890696449E-2"/>
          <c:w val="0.39971195036032631"/>
          <c:h val="0.6389452366931645"/>
        </c:manualLayout>
      </c:layout>
      <c:doughnutChart>
        <c:varyColors val="1"/>
        <c:ser>
          <c:idx val="0"/>
          <c:order val="0"/>
          <c:tx>
            <c:strRef>
              <c:f>'KPIS &amp; TABLES'!$K$1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1B-4EEA-81E4-EE912465FEBF}"/>
              </c:ext>
            </c:extLst>
          </c:dPt>
          <c:dLbls>
            <c:dLbl>
              <c:idx val="0"/>
              <c:layout>
                <c:manualLayout>
                  <c:x val="0.15456989247311828"/>
                  <c:y val="0.22128556375131717"/>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2AD21D26-F6BA-42E9-B2E7-42119530D741}" type="VALUE">
                      <a:rPr lang="en-US" sz="1200" b="1"/>
                      <a:pPr>
                        <a:defRPr sz="1050" b="1"/>
                      </a:pPr>
                      <a:t>[VALUE]</a:t>
                    </a:fld>
                    <a:r>
                      <a:rPr lang="en-US" sz="1050" b="1" baseline="0"/>
                      <a:t> </a:t>
                    </a:r>
                    <a:fld id="{EBD6D51B-3AB8-490A-8560-8C55EC51F99D}" type="PERCENTAGE">
                      <a:rPr lang="en-US" sz="1050" b="1" baseline="0">
                        <a:solidFill>
                          <a:schemeClr val="bg1">
                            <a:lumMod val="50000"/>
                          </a:schemeClr>
                        </a:solidFill>
                      </a:rPr>
                      <a:pPr>
                        <a:defRPr sz="1050" b="1"/>
                      </a:pPr>
                      <a:t>[PERCENTAGE]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71B-4EEA-81E4-EE912465FE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&amp; TABLES'!$J$2:$J$3</c:f>
              <c:strCache>
                <c:ptCount val="1"/>
                <c:pt idx="0">
                  <c:v>Active</c:v>
                </c:pt>
              </c:strCache>
            </c:strRef>
          </c:cat>
          <c:val>
            <c:numRef>
              <c:f>'KPIS &amp; TABLES'!$K$2:$K$3</c:f>
              <c:numCache>
                <c:formatCode>General</c:formatCode>
                <c:ptCount val="1"/>
                <c:pt idx="0">
                  <c:v>2</c:v>
                </c:pt>
              </c:numCache>
            </c:numRef>
          </c:val>
          <c:extLst>
            <c:ext xmlns:c16="http://schemas.microsoft.com/office/drawing/2014/chart" uri="{C3380CC4-5D6E-409C-BE32-E72D297353CC}">
              <c16:uniqueId val="{00000004-4CB5-4F87-8A82-6807069A39C6}"/>
            </c:ext>
          </c:extLst>
        </c:ser>
        <c:dLbls>
          <c:showLegendKey val="0"/>
          <c:showVal val="0"/>
          <c:showCatName val="0"/>
          <c:showSerName val="0"/>
          <c:showPercent val="0"/>
          <c:showBubbleSize val="0"/>
          <c:showLeaderLines val="1"/>
        </c:dLbls>
        <c:firstSliceAng val="0"/>
        <c:holeSize val="8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[atharva excel main project.xlsx]KPIS &amp; TABLES!PivotTable2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marker>
          <c:symbol val="none"/>
        </c:marker>
        <c:dLbl>
          <c:idx val="0"/>
          <c:spPr>
            <a:noFill/>
            <a:ln w="381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w="38100">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spPr>
            <a:noFill/>
            <a:ln w="38100">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bg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5559313B-AF21-414A-8EB0-6C315A5FA63C}" type="VALUE">
                  <a:rPr lang="en-US" sz="1100" b="1" baseline="0">
                    <a:solidFill>
                      <a:schemeClr val="tx1"/>
                    </a:solidFill>
                  </a:rPr>
                  <a:pPr>
                    <a:defRPr b="1" baseline="0">
                      <a:solidFill>
                        <a:schemeClr val="tx1"/>
                      </a:solidFill>
                    </a:defRPr>
                  </a:pPr>
                  <a:t>[VALUE]</a:t>
                </a:fld>
                <a:endParaRPr lang="en-IE"/>
              </a:p>
            </c:rich>
          </c:tx>
          <c:spPr>
            <a:noFill/>
            <a:ln w="381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spPr>
            <a:noFill/>
            <a:ln w="38100">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bg1">
              <a:lumMod val="50000"/>
            </a:schemeClr>
          </a:solidFill>
          <a:ln>
            <a:noFill/>
          </a:ln>
          <a:effectLst/>
        </c:spPr>
        <c:dLbl>
          <c:idx val="0"/>
          <c:spPr>
            <a:noFill/>
            <a:ln w="38100">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bg1">
              <a:lumMod val="50000"/>
            </a:schemeClr>
          </a:solidFill>
          <a:ln>
            <a:noFill/>
          </a:ln>
          <a:effectLst/>
        </c:spPr>
        <c:dLbl>
          <c:idx val="0"/>
          <c:spPr>
            <a:noFill/>
            <a:ln w="38100">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dLbl>
          <c:idx val="0"/>
          <c:spPr>
            <a:noFill/>
            <a:ln w="38100">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1.0847877671613356E-2"/>
          <c:y val="1.4787208255917794E-2"/>
          <c:w val="0.92797292772003381"/>
          <c:h val="0.80463995732214444"/>
        </c:manualLayout>
      </c:layout>
      <c:barChart>
        <c:barDir val="col"/>
        <c:grouping val="clustered"/>
        <c:varyColors val="0"/>
        <c:ser>
          <c:idx val="0"/>
          <c:order val="0"/>
          <c:tx>
            <c:strRef>
              <c:f>'KPIS &amp; TABLES'!$P$1</c:f>
              <c:strCache>
                <c:ptCount val="1"/>
                <c:pt idx="0">
                  <c:v>Total</c:v>
                </c:pt>
              </c:strCache>
            </c:strRef>
          </c:tx>
          <c:spPr>
            <a:solidFill>
              <a:schemeClr val="bg1">
                <a:lumMod val="50000"/>
              </a:schemeClr>
            </a:solidFill>
            <a:ln>
              <a:noFill/>
            </a:ln>
            <a:effectLst/>
          </c:spPr>
          <c:invertIfNegative val="0"/>
          <c:dLbls>
            <c:dLbl>
              <c:idx val="0"/>
              <c:spPr>
                <a:noFill/>
                <a:ln w="38100">
                  <a:noFill/>
                </a:ln>
                <a:effectLst/>
              </c:spPr>
              <c:txPr>
                <a:bodyPr rot="0" spcFirstLastPara="1" vertOverflow="ellipsis" vert="horz" wrap="square" lIns="38100" tIns="19050" rIns="38100" bIns="19050" anchor="ctr" anchorCtr="0">
                  <a:spAutoFit/>
                </a:bodyPr>
                <a:lstStyle/>
                <a:p>
                  <a:pPr algn="ctr" rtl="0">
                    <a:defRPr lang="en-US"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B-3F49-4677-967A-99B996D56E37}"/>
                </c:ext>
              </c:extLst>
            </c:dLbl>
            <c:dLbl>
              <c:idx val="1"/>
              <c:spPr>
                <a:noFill/>
                <a:ln w="38100">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spPr>
              <a:noFill/>
              <a:ln w="381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TABLES'!$O$2:$O$4</c:f>
              <c:strCache>
                <c:ptCount val="2"/>
                <c:pt idx="0">
                  <c:v>Client</c:v>
                </c:pt>
                <c:pt idx="1">
                  <c:v>Client - Global</c:v>
                </c:pt>
              </c:strCache>
            </c:strRef>
          </c:cat>
          <c:val>
            <c:numRef>
              <c:f>'KPIS &amp; TABLES'!$P$2:$P$4</c:f>
              <c:numCache>
                <c:formatCode>General</c:formatCode>
                <c:ptCount val="2"/>
                <c:pt idx="0">
                  <c:v>1</c:v>
                </c:pt>
                <c:pt idx="1">
                  <c:v>1</c:v>
                </c:pt>
              </c:numCache>
            </c:numRef>
          </c:val>
          <c:extLst>
            <c:ext xmlns:c16="http://schemas.microsoft.com/office/drawing/2014/chart" uri="{C3380CC4-5D6E-409C-BE32-E72D297353CC}">
              <c16:uniqueId val="{00000007-3F49-4677-967A-99B996D56E37}"/>
            </c:ext>
          </c:extLst>
        </c:ser>
        <c:dLbls>
          <c:dLblPos val="inBase"/>
          <c:showLegendKey val="0"/>
          <c:showVal val="1"/>
          <c:showCatName val="0"/>
          <c:showSerName val="0"/>
          <c:showPercent val="0"/>
          <c:showBubbleSize val="0"/>
        </c:dLbls>
        <c:gapWidth val="219"/>
        <c:overlap val="-27"/>
        <c:axId val="859332879"/>
        <c:axId val="859351183"/>
      </c:barChart>
      <c:catAx>
        <c:axId val="859332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351183"/>
        <c:crosses val="autoZero"/>
        <c:auto val="1"/>
        <c:lblAlgn val="ctr"/>
        <c:lblOffset val="100"/>
        <c:noMultiLvlLbl val="0"/>
      </c:catAx>
      <c:valAx>
        <c:axId val="859351183"/>
        <c:scaling>
          <c:orientation val="minMax"/>
        </c:scaling>
        <c:delete val="1"/>
        <c:axPos val="l"/>
        <c:numFmt formatCode="General" sourceLinked="1"/>
        <c:majorTickMark val="out"/>
        <c:minorTickMark val="none"/>
        <c:tickLblPos val="nextTo"/>
        <c:crossAx val="85933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 '!A1"/></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chart" Target="../charts/chart1.xml"/><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svg"/><Relationship Id="rId16" Type="http://schemas.openxmlformats.org/officeDocument/2006/relationships/image" Target="../media/image16.jpe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jpe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16</xdr:col>
      <xdr:colOff>129540</xdr:colOff>
      <xdr:row>0</xdr:row>
      <xdr:rowOff>68580</xdr:rowOff>
    </xdr:from>
    <xdr:to>
      <xdr:col>19</xdr:col>
      <xdr:colOff>342900</xdr:colOff>
      <xdr:row>1</xdr:row>
      <xdr:rowOff>137160</xdr:rowOff>
    </xdr:to>
    <xdr:sp macro="" textlink="">
      <xdr:nvSpPr>
        <xdr:cNvPr id="2" name="Rectangle: Rounded Corners 1">
          <a:extLst>
            <a:ext uri="{FF2B5EF4-FFF2-40B4-BE49-F238E27FC236}">
              <a16:creationId xmlns:a16="http://schemas.microsoft.com/office/drawing/2014/main" id="{4853CC84-417B-4CBD-BF46-19B01ED2E11B}"/>
            </a:ext>
          </a:extLst>
        </xdr:cNvPr>
        <xdr:cNvSpPr/>
      </xdr:nvSpPr>
      <xdr:spPr>
        <a:xfrm>
          <a:off x="21777960" y="68580"/>
          <a:ext cx="2042160" cy="25146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a:p>
          <a:pPr algn="l"/>
          <a:endParaRPr lang="en-IE" sz="1100"/>
        </a:p>
      </xdr:txBody>
    </xdr:sp>
    <xdr:clientData/>
  </xdr:twoCellAnchor>
  <xdr:oneCellAnchor>
    <xdr:from>
      <xdr:col>16</xdr:col>
      <xdr:colOff>125186</xdr:colOff>
      <xdr:row>0</xdr:row>
      <xdr:rowOff>65315</xdr:rowOff>
    </xdr:from>
    <xdr:ext cx="2056460" cy="264560"/>
    <xdr:sp macro="" textlink="">
      <xdr:nvSpPr>
        <xdr:cNvPr id="3" name="TextBox 2">
          <a:extLst>
            <a:ext uri="{FF2B5EF4-FFF2-40B4-BE49-F238E27FC236}">
              <a16:creationId xmlns:a16="http://schemas.microsoft.com/office/drawing/2014/main" id="{94A170C3-3AD9-46CA-8089-A7213F086959}"/>
            </a:ext>
          </a:extLst>
        </xdr:cNvPr>
        <xdr:cNvSpPr txBox="1"/>
      </xdr:nvSpPr>
      <xdr:spPr>
        <a:xfrm>
          <a:off x="21771429" y="65315"/>
          <a:ext cx="20564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100">
              <a:solidFill>
                <a:schemeClr val="bg1"/>
              </a:solidFill>
            </a:rPr>
            <a:t>KPI LINK</a:t>
          </a:r>
          <a:r>
            <a:rPr lang="en-IE" sz="1100" baseline="0">
              <a:solidFill>
                <a:schemeClr val="bg1"/>
              </a:solidFill>
            </a:rPr>
            <a:t> TOWARDS PIVOT TABLE</a:t>
          </a:r>
          <a:endParaRPr lang="en-IE" sz="1100">
            <a:solidFill>
              <a:schemeClr val="bg1"/>
            </a:solidFill>
          </a:endParaRPr>
        </a:p>
      </xdr:txBody>
    </xdr:sp>
    <xdr:clientData/>
  </xdr:oneCellAnchor>
  <xdr:twoCellAnchor>
    <xdr:from>
      <xdr:col>0</xdr:col>
      <xdr:colOff>188613</xdr:colOff>
      <xdr:row>9</xdr:row>
      <xdr:rowOff>22632</xdr:rowOff>
    </xdr:from>
    <xdr:to>
      <xdr:col>2</xdr:col>
      <xdr:colOff>408213</xdr:colOff>
      <xdr:row>17</xdr:row>
      <xdr:rowOff>172356</xdr:rowOff>
    </xdr:to>
    <xdr:sp macro="" textlink="">
      <xdr:nvSpPr>
        <xdr:cNvPr id="6" name="Rectangle: Rounded Corners 5">
          <a:extLst>
            <a:ext uri="{FF2B5EF4-FFF2-40B4-BE49-F238E27FC236}">
              <a16:creationId xmlns:a16="http://schemas.microsoft.com/office/drawing/2014/main" id="{BE0B3DD9-C57B-4804-A26B-673825F0EF6F}"/>
            </a:ext>
          </a:extLst>
        </xdr:cNvPr>
        <xdr:cNvSpPr/>
      </xdr:nvSpPr>
      <xdr:spPr>
        <a:xfrm>
          <a:off x="188613" y="1655489"/>
          <a:ext cx="3312957" cy="1601153"/>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E" sz="1100"/>
        </a:p>
      </xdr:txBody>
    </xdr:sp>
    <xdr:clientData/>
  </xdr:twoCellAnchor>
  <xdr:oneCellAnchor>
    <xdr:from>
      <xdr:col>0</xdr:col>
      <xdr:colOff>163286</xdr:colOff>
      <xdr:row>9</xdr:row>
      <xdr:rowOff>36285</xdr:rowOff>
    </xdr:from>
    <xdr:ext cx="3202214" cy="961572"/>
    <xdr:sp macro="" textlink="">
      <xdr:nvSpPr>
        <xdr:cNvPr id="7" name="TextBox 6">
          <a:extLst>
            <a:ext uri="{FF2B5EF4-FFF2-40B4-BE49-F238E27FC236}">
              <a16:creationId xmlns:a16="http://schemas.microsoft.com/office/drawing/2014/main" id="{914BD4B6-2298-42A5-91B8-625B958A7696}"/>
            </a:ext>
          </a:extLst>
        </xdr:cNvPr>
        <xdr:cNvSpPr txBox="1"/>
      </xdr:nvSpPr>
      <xdr:spPr>
        <a:xfrm>
          <a:off x="163286" y="1669142"/>
          <a:ext cx="3202214" cy="961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800">
              <a:latin typeface="Cooper Black" panose="0208090404030B020404" pitchFamily="18" charset="0"/>
            </a:rPr>
            <a:t>Click</a:t>
          </a:r>
          <a:r>
            <a:rPr lang="en-IE" sz="1800" baseline="0">
              <a:latin typeface="Cooper Black" panose="0208090404030B020404" pitchFamily="18" charset="0"/>
            </a:rPr>
            <a:t> Here </a:t>
          </a:r>
        </a:p>
        <a:p>
          <a:pPr algn="ctr"/>
          <a:r>
            <a:rPr lang="en-IE" sz="1800" baseline="0">
              <a:latin typeface="Cooper Black" panose="0208090404030B020404" pitchFamily="18" charset="0"/>
            </a:rPr>
            <a:t> To</a:t>
          </a:r>
        </a:p>
        <a:p>
          <a:pPr algn="ctr"/>
          <a:r>
            <a:rPr lang="en-IE" sz="1800" baseline="0">
              <a:latin typeface="Cooper Black" panose="0208090404030B020404" pitchFamily="18" charset="0"/>
            </a:rPr>
            <a:t>Access Dashboard</a:t>
          </a:r>
        </a:p>
      </xdr:txBody>
    </xdr:sp>
    <xdr:clientData/>
  </xdr:oneCellAnchor>
  <xdr:twoCellAnchor>
    <xdr:from>
      <xdr:col>1</xdr:col>
      <xdr:colOff>90714</xdr:colOff>
      <xdr:row>13</xdr:row>
      <xdr:rowOff>163285</xdr:rowOff>
    </xdr:from>
    <xdr:to>
      <xdr:col>1</xdr:col>
      <xdr:colOff>834571</xdr:colOff>
      <xdr:row>17</xdr:row>
      <xdr:rowOff>90713</xdr:rowOff>
    </xdr:to>
    <xdr:sp macro="" textlink="">
      <xdr:nvSpPr>
        <xdr:cNvPr id="12" name="Oval 11">
          <a:hlinkClick xmlns:r="http://schemas.openxmlformats.org/officeDocument/2006/relationships" r:id="rId1"/>
          <a:extLst>
            <a:ext uri="{FF2B5EF4-FFF2-40B4-BE49-F238E27FC236}">
              <a16:creationId xmlns:a16="http://schemas.microsoft.com/office/drawing/2014/main" id="{080FDAC0-DF3C-4885-9D24-1FD72266A8DC}"/>
            </a:ext>
          </a:extLst>
        </xdr:cNvPr>
        <xdr:cNvSpPr/>
      </xdr:nvSpPr>
      <xdr:spPr>
        <a:xfrm>
          <a:off x="1424214" y="2521856"/>
          <a:ext cx="743857" cy="65314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31</xdr:col>
      <xdr:colOff>941541</xdr:colOff>
      <xdr:row>5</xdr:row>
      <xdr:rowOff>176846</xdr:rowOff>
    </xdr:from>
    <xdr:to>
      <xdr:col>33</xdr:col>
      <xdr:colOff>1006927</xdr:colOff>
      <xdr:row>14</xdr:row>
      <xdr:rowOff>145141</xdr:rowOff>
    </xdr:to>
    <xdr:sp macro="" textlink="">
      <xdr:nvSpPr>
        <xdr:cNvPr id="13" name="Rectangle: Rounded Corners 12">
          <a:extLst>
            <a:ext uri="{FF2B5EF4-FFF2-40B4-BE49-F238E27FC236}">
              <a16:creationId xmlns:a16="http://schemas.microsoft.com/office/drawing/2014/main" id="{69D33131-9B5F-4E71-903E-F04B45E1CDDD}"/>
            </a:ext>
          </a:extLst>
        </xdr:cNvPr>
        <xdr:cNvSpPr/>
      </xdr:nvSpPr>
      <xdr:spPr>
        <a:xfrm>
          <a:off x="36873470" y="1083989"/>
          <a:ext cx="2215314" cy="1601152"/>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E" sz="1100"/>
        </a:p>
      </xdr:txBody>
    </xdr:sp>
    <xdr:clientData/>
  </xdr:twoCellAnchor>
  <xdr:oneCellAnchor>
    <xdr:from>
      <xdr:col>31</xdr:col>
      <xdr:colOff>444500</xdr:colOff>
      <xdr:row>6</xdr:row>
      <xdr:rowOff>0</xdr:rowOff>
    </xdr:from>
    <xdr:ext cx="3202214" cy="961572"/>
    <xdr:sp macro="" textlink="">
      <xdr:nvSpPr>
        <xdr:cNvPr id="14" name="TextBox 13">
          <a:extLst>
            <a:ext uri="{FF2B5EF4-FFF2-40B4-BE49-F238E27FC236}">
              <a16:creationId xmlns:a16="http://schemas.microsoft.com/office/drawing/2014/main" id="{122FE35B-E481-47DC-B4EF-D1DEACB8635F}"/>
            </a:ext>
          </a:extLst>
        </xdr:cNvPr>
        <xdr:cNvSpPr txBox="1"/>
      </xdr:nvSpPr>
      <xdr:spPr>
        <a:xfrm>
          <a:off x="36376429" y="1088571"/>
          <a:ext cx="3202214" cy="961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800">
              <a:latin typeface="Cooper Black" panose="0208090404030B020404" pitchFamily="18" charset="0"/>
            </a:rPr>
            <a:t>Click</a:t>
          </a:r>
          <a:r>
            <a:rPr lang="en-IE" sz="1800" baseline="0">
              <a:latin typeface="Cooper Black" panose="0208090404030B020404" pitchFamily="18" charset="0"/>
            </a:rPr>
            <a:t> Here </a:t>
          </a:r>
        </a:p>
        <a:p>
          <a:pPr algn="ctr"/>
          <a:r>
            <a:rPr lang="en-IE" sz="1800" baseline="0">
              <a:latin typeface="Cooper Black" panose="0208090404030B020404" pitchFamily="18" charset="0"/>
            </a:rPr>
            <a:t> To</a:t>
          </a:r>
        </a:p>
        <a:p>
          <a:pPr algn="ctr"/>
          <a:r>
            <a:rPr lang="en-IE" sz="1800" baseline="0">
              <a:latin typeface="Cooper Black" panose="0208090404030B020404" pitchFamily="18" charset="0"/>
            </a:rPr>
            <a:t>Access Dashboard</a:t>
          </a:r>
        </a:p>
      </xdr:txBody>
    </xdr:sp>
    <xdr:clientData/>
  </xdr:oneCellAnchor>
  <xdr:twoCellAnchor>
    <xdr:from>
      <xdr:col>32</xdr:col>
      <xdr:colOff>471714</xdr:colOff>
      <xdr:row>10</xdr:row>
      <xdr:rowOff>136071</xdr:rowOff>
    </xdr:from>
    <xdr:to>
      <xdr:col>33</xdr:col>
      <xdr:colOff>263071</xdr:colOff>
      <xdr:row>14</xdr:row>
      <xdr:rowOff>117927</xdr:rowOff>
    </xdr:to>
    <xdr:sp macro="" textlink="">
      <xdr:nvSpPr>
        <xdr:cNvPr id="15" name="Oval 14">
          <a:hlinkClick xmlns:r="http://schemas.openxmlformats.org/officeDocument/2006/relationships" r:id="rId1"/>
          <a:extLst>
            <a:ext uri="{FF2B5EF4-FFF2-40B4-BE49-F238E27FC236}">
              <a16:creationId xmlns:a16="http://schemas.microsoft.com/office/drawing/2014/main" id="{90007690-6A47-41CE-BF1A-60108548D4DA}"/>
            </a:ext>
          </a:extLst>
        </xdr:cNvPr>
        <xdr:cNvSpPr/>
      </xdr:nvSpPr>
      <xdr:spPr>
        <a:xfrm>
          <a:off x="37601071" y="1950357"/>
          <a:ext cx="743857" cy="70757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266701</xdr:colOff>
      <xdr:row>4</xdr:row>
      <xdr:rowOff>121920</xdr:rowOff>
    </xdr:from>
    <xdr:to>
      <xdr:col>4</xdr:col>
      <xdr:colOff>494908</xdr:colOff>
      <xdr:row>10</xdr:row>
      <xdr:rowOff>30480</xdr:rowOff>
    </xdr:to>
    <xdr:sp macro="" textlink="">
      <xdr:nvSpPr>
        <xdr:cNvPr id="2" name="Rectangle: Rounded Corners 1">
          <a:extLst>
            <a:ext uri="{FF2B5EF4-FFF2-40B4-BE49-F238E27FC236}">
              <a16:creationId xmlns:a16="http://schemas.microsoft.com/office/drawing/2014/main" id="{06EFEA24-C351-4DD5-922E-2EACC8961749}"/>
            </a:ext>
          </a:extLst>
        </xdr:cNvPr>
        <xdr:cNvSpPr/>
      </xdr:nvSpPr>
      <xdr:spPr>
        <a:xfrm>
          <a:off x="879443" y="844642"/>
          <a:ext cx="2066434" cy="992642"/>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endParaRPr lang="en-IE" sz="1200" baseline="0">
            <a:solidFill>
              <a:schemeClr val="dk1"/>
            </a:solidFill>
            <a:latin typeface="Berlin Sans FB" panose="020E0602020502020306" pitchFamily="34" charset="0"/>
            <a:ea typeface="Cascadia Code" panose="020B0609020000020004" pitchFamily="49" charset="0"/>
            <a:cs typeface="Cascadia Code" panose="020B0609020000020004" pitchFamily="49" charset="0"/>
          </a:endParaRPr>
        </a:p>
        <a:p>
          <a:pPr marL="0" indent="0" algn="l"/>
          <a:endParaRPr lang="en-IE" sz="1200" baseline="0">
            <a:solidFill>
              <a:schemeClr val="dk1"/>
            </a:solidFill>
            <a:latin typeface="Berlin Sans FB" panose="020E0602020502020306" pitchFamily="34" charset="0"/>
            <a:ea typeface="Cascadia Code" panose="020B0609020000020004" pitchFamily="49" charset="0"/>
            <a:cs typeface="Cascadia Code" panose="020B0609020000020004" pitchFamily="49" charset="0"/>
          </a:endParaRPr>
        </a:p>
      </xdr:txBody>
    </xdr:sp>
    <xdr:clientData/>
  </xdr:twoCellAnchor>
  <xdr:twoCellAnchor>
    <xdr:from>
      <xdr:col>5</xdr:col>
      <xdr:colOff>164969</xdr:colOff>
      <xdr:row>4</xdr:row>
      <xdr:rowOff>117835</xdr:rowOff>
    </xdr:from>
    <xdr:to>
      <xdr:col>8</xdr:col>
      <xdr:colOff>390505</xdr:colOff>
      <xdr:row>10</xdr:row>
      <xdr:rowOff>30009</xdr:rowOff>
    </xdr:to>
    <xdr:sp macro="" textlink="">
      <xdr:nvSpPr>
        <xdr:cNvPr id="3" name="Rectangle: Rounded Corners 2">
          <a:extLst>
            <a:ext uri="{FF2B5EF4-FFF2-40B4-BE49-F238E27FC236}">
              <a16:creationId xmlns:a16="http://schemas.microsoft.com/office/drawing/2014/main" id="{72647379-D5F5-4FC6-97E5-379517CB0B50}"/>
            </a:ext>
          </a:extLst>
        </xdr:cNvPr>
        <xdr:cNvSpPr/>
      </xdr:nvSpPr>
      <xdr:spPr>
        <a:xfrm>
          <a:off x="3228680" y="840557"/>
          <a:ext cx="2063763" cy="996256"/>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endParaRPr lang="en-IE" sz="1200" baseline="0">
            <a:solidFill>
              <a:schemeClr val="dk1"/>
            </a:solidFill>
            <a:latin typeface="Berlin Sans FB" panose="020E0602020502020306" pitchFamily="34" charset="0"/>
            <a:ea typeface="Cascadia Code" panose="020B0609020000020004" pitchFamily="49" charset="0"/>
            <a:cs typeface="Cascadia Code" panose="020B0609020000020004" pitchFamily="49" charset="0"/>
          </a:endParaRPr>
        </a:p>
      </xdr:txBody>
    </xdr:sp>
    <xdr:clientData/>
  </xdr:twoCellAnchor>
  <xdr:twoCellAnchor>
    <xdr:from>
      <xdr:col>9</xdr:col>
      <xdr:colOff>69682</xdr:colOff>
      <xdr:row>4</xdr:row>
      <xdr:rowOff>109979</xdr:rowOff>
    </xdr:from>
    <xdr:to>
      <xdr:col>12</xdr:col>
      <xdr:colOff>306373</xdr:colOff>
      <xdr:row>10</xdr:row>
      <xdr:rowOff>14532</xdr:rowOff>
    </xdr:to>
    <xdr:sp macro="" textlink="">
      <xdr:nvSpPr>
        <xdr:cNvPr id="4" name="Rectangle: Rounded Corners 3">
          <a:extLst>
            <a:ext uri="{FF2B5EF4-FFF2-40B4-BE49-F238E27FC236}">
              <a16:creationId xmlns:a16="http://schemas.microsoft.com/office/drawing/2014/main" id="{ECE652E8-F8FC-4934-B764-2EF5369A9F66}"/>
            </a:ext>
          </a:extLst>
        </xdr:cNvPr>
        <xdr:cNvSpPr/>
      </xdr:nvSpPr>
      <xdr:spPr>
        <a:xfrm>
          <a:off x="5584362" y="832701"/>
          <a:ext cx="2074918" cy="988635"/>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E" sz="1100"/>
        </a:p>
      </xdr:txBody>
    </xdr:sp>
    <xdr:clientData/>
  </xdr:twoCellAnchor>
  <xdr:twoCellAnchor>
    <xdr:from>
      <xdr:col>13</xdr:col>
      <xdr:colOff>60962</xdr:colOff>
      <xdr:row>4</xdr:row>
      <xdr:rowOff>109979</xdr:rowOff>
    </xdr:from>
    <xdr:to>
      <xdr:col>16</xdr:col>
      <xdr:colOff>274949</xdr:colOff>
      <xdr:row>9</xdr:row>
      <xdr:rowOff>171645</xdr:rowOff>
    </xdr:to>
    <xdr:sp macro="" textlink="">
      <xdr:nvSpPr>
        <xdr:cNvPr id="5" name="Rectangle: Rounded Corners 4">
          <a:extLst>
            <a:ext uri="{FF2B5EF4-FFF2-40B4-BE49-F238E27FC236}">
              <a16:creationId xmlns:a16="http://schemas.microsoft.com/office/drawing/2014/main" id="{955E7344-8183-4329-9F95-7986C2756D7E}"/>
            </a:ext>
          </a:extLst>
        </xdr:cNvPr>
        <xdr:cNvSpPr/>
      </xdr:nvSpPr>
      <xdr:spPr>
        <a:xfrm>
          <a:off x="8026611" y="832701"/>
          <a:ext cx="2052214" cy="965068"/>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E" sz="1100"/>
        </a:p>
      </xdr:txBody>
    </xdr:sp>
    <xdr:clientData/>
  </xdr:twoCellAnchor>
  <xdr:twoCellAnchor>
    <xdr:from>
      <xdr:col>16</xdr:col>
      <xdr:colOff>510619</xdr:colOff>
      <xdr:row>4</xdr:row>
      <xdr:rowOff>102123</xdr:rowOff>
    </xdr:from>
    <xdr:to>
      <xdr:col>20</xdr:col>
      <xdr:colOff>149259</xdr:colOff>
      <xdr:row>9</xdr:row>
      <xdr:rowOff>148785</xdr:rowOff>
    </xdr:to>
    <xdr:sp macro="" textlink="">
      <xdr:nvSpPr>
        <xdr:cNvPr id="6" name="Rectangle: Rounded Corners 5">
          <a:extLst>
            <a:ext uri="{FF2B5EF4-FFF2-40B4-BE49-F238E27FC236}">
              <a16:creationId xmlns:a16="http://schemas.microsoft.com/office/drawing/2014/main" id="{503157C9-4137-4F7B-A251-3748F0F3B309}"/>
            </a:ext>
          </a:extLst>
        </xdr:cNvPr>
        <xdr:cNvSpPr/>
      </xdr:nvSpPr>
      <xdr:spPr>
        <a:xfrm>
          <a:off x="10314495" y="824845"/>
          <a:ext cx="2089609" cy="950064"/>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E" sz="1100"/>
        </a:p>
      </xdr:txBody>
    </xdr:sp>
    <xdr:clientData/>
  </xdr:twoCellAnchor>
  <xdr:twoCellAnchor>
    <xdr:from>
      <xdr:col>1</xdr:col>
      <xdr:colOff>251460</xdr:colOff>
      <xdr:row>11</xdr:row>
      <xdr:rowOff>22860</xdr:rowOff>
    </xdr:from>
    <xdr:to>
      <xdr:col>6</xdr:col>
      <xdr:colOff>45720</xdr:colOff>
      <xdr:row>20</xdr:row>
      <xdr:rowOff>99060</xdr:rowOff>
    </xdr:to>
    <xdr:sp macro="" textlink="">
      <xdr:nvSpPr>
        <xdr:cNvPr id="9" name="Rectangle: Rounded Corners 8">
          <a:extLst>
            <a:ext uri="{FF2B5EF4-FFF2-40B4-BE49-F238E27FC236}">
              <a16:creationId xmlns:a16="http://schemas.microsoft.com/office/drawing/2014/main" id="{25F76792-891D-4075-8648-770F69E4CD98}"/>
            </a:ext>
          </a:extLst>
        </xdr:cNvPr>
        <xdr:cNvSpPr/>
      </xdr:nvSpPr>
      <xdr:spPr>
        <a:xfrm>
          <a:off x="861060" y="2034540"/>
          <a:ext cx="2842260" cy="1722120"/>
        </a:xfrm>
        <a:prstGeom prst="roundRect">
          <a:avLst/>
        </a:prstGeom>
        <a:solidFill>
          <a:schemeClr val="bg2"/>
        </a:solid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E" sz="1100"/>
        </a:p>
      </xdr:txBody>
    </xdr:sp>
    <xdr:clientData/>
  </xdr:twoCellAnchor>
  <xdr:twoCellAnchor>
    <xdr:from>
      <xdr:col>1</xdr:col>
      <xdr:colOff>291910</xdr:colOff>
      <xdr:row>21</xdr:row>
      <xdr:rowOff>156191</xdr:rowOff>
    </xdr:from>
    <xdr:to>
      <xdr:col>4</xdr:col>
      <xdr:colOff>282325</xdr:colOff>
      <xdr:row>31</xdr:row>
      <xdr:rowOff>140376</xdr:rowOff>
    </xdr:to>
    <xdr:sp macro="" textlink="">
      <xdr:nvSpPr>
        <xdr:cNvPr id="11" name="Rectangle: Rounded Corners 10">
          <a:extLst>
            <a:ext uri="{FF2B5EF4-FFF2-40B4-BE49-F238E27FC236}">
              <a16:creationId xmlns:a16="http://schemas.microsoft.com/office/drawing/2014/main" id="{36F49A8B-D648-4FE4-AA9A-0D258CF7D69F}"/>
            </a:ext>
          </a:extLst>
        </xdr:cNvPr>
        <xdr:cNvSpPr/>
      </xdr:nvSpPr>
      <xdr:spPr>
        <a:xfrm>
          <a:off x="902268" y="3977564"/>
          <a:ext cx="1821490" cy="1803887"/>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E" sz="1100"/>
        </a:p>
      </xdr:txBody>
    </xdr:sp>
    <xdr:clientData/>
  </xdr:twoCellAnchor>
  <xdr:twoCellAnchor>
    <xdr:from>
      <xdr:col>6</xdr:col>
      <xdr:colOff>320040</xdr:colOff>
      <xdr:row>11</xdr:row>
      <xdr:rowOff>22860</xdr:rowOff>
    </xdr:from>
    <xdr:to>
      <xdr:col>10</xdr:col>
      <xdr:colOff>53340</xdr:colOff>
      <xdr:row>20</xdr:row>
      <xdr:rowOff>76200</xdr:rowOff>
    </xdr:to>
    <xdr:sp macro="" textlink="">
      <xdr:nvSpPr>
        <xdr:cNvPr id="12" name="Rectangle: Rounded Corners 11">
          <a:extLst>
            <a:ext uri="{FF2B5EF4-FFF2-40B4-BE49-F238E27FC236}">
              <a16:creationId xmlns:a16="http://schemas.microsoft.com/office/drawing/2014/main" id="{EB48E3A2-8450-49A0-B506-222980913E65}"/>
            </a:ext>
          </a:extLst>
        </xdr:cNvPr>
        <xdr:cNvSpPr/>
      </xdr:nvSpPr>
      <xdr:spPr>
        <a:xfrm>
          <a:off x="3977640" y="2071793"/>
          <a:ext cx="2171700" cy="1729740"/>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E" sz="1100" b="1">
            <a:latin typeface="Arial Black" panose="020B0A04020102020204" pitchFamily="34" charset="0"/>
            <a:cs typeface="Arial" panose="020B0604020202020204" pitchFamily="34" charset="0"/>
          </a:endParaRPr>
        </a:p>
      </xdr:txBody>
    </xdr:sp>
    <xdr:clientData/>
  </xdr:twoCellAnchor>
  <xdr:twoCellAnchor>
    <xdr:from>
      <xdr:col>10</xdr:col>
      <xdr:colOff>312419</xdr:colOff>
      <xdr:row>11</xdr:row>
      <xdr:rowOff>22859</xdr:rowOff>
    </xdr:from>
    <xdr:to>
      <xdr:col>20</xdr:col>
      <xdr:colOff>161364</xdr:colOff>
      <xdr:row>41</xdr:row>
      <xdr:rowOff>161365</xdr:rowOff>
    </xdr:to>
    <xdr:sp macro="" textlink="">
      <xdr:nvSpPr>
        <xdr:cNvPr id="13" name="Rectangle: Rounded Corners 12">
          <a:extLst>
            <a:ext uri="{FF2B5EF4-FFF2-40B4-BE49-F238E27FC236}">
              <a16:creationId xmlns:a16="http://schemas.microsoft.com/office/drawing/2014/main" id="{F2D97B66-B878-4DF6-96D0-ABF8CD3D0A6B}"/>
            </a:ext>
          </a:extLst>
        </xdr:cNvPr>
        <xdr:cNvSpPr/>
      </xdr:nvSpPr>
      <xdr:spPr>
        <a:xfrm>
          <a:off x="6408419" y="2034539"/>
          <a:ext cx="5944945" cy="5619826"/>
        </a:xfrm>
        <a:prstGeom prst="roundRect">
          <a:avLst>
            <a:gd name="adj" fmla="val 8325"/>
          </a:avLst>
        </a:prstGeom>
        <a:gradFill flip="none" rotWithShape="1">
          <a:gsLst>
            <a:gs pos="0">
              <a:schemeClr val="tx1">
                <a:lumMod val="85000"/>
                <a:lumOff val="15000"/>
              </a:schemeClr>
            </a:gs>
            <a:gs pos="48000">
              <a:schemeClr val="tx1">
                <a:lumMod val="65000"/>
                <a:lumOff val="35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E" sz="1100"/>
        </a:p>
        <a:p>
          <a:pPr algn="l"/>
          <a:endParaRPr lang="en-IE" sz="1100"/>
        </a:p>
      </xdr:txBody>
    </xdr:sp>
    <xdr:clientData/>
  </xdr:twoCellAnchor>
  <xdr:twoCellAnchor>
    <xdr:from>
      <xdr:col>1</xdr:col>
      <xdr:colOff>30079</xdr:colOff>
      <xdr:row>0</xdr:row>
      <xdr:rowOff>106680</xdr:rowOff>
    </xdr:from>
    <xdr:to>
      <xdr:col>18</xdr:col>
      <xdr:colOff>563880</xdr:colOff>
      <xdr:row>4</xdr:row>
      <xdr:rowOff>20052</xdr:rowOff>
    </xdr:to>
    <xdr:sp macro="" textlink="">
      <xdr:nvSpPr>
        <xdr:cNvPr id="26" name="Rectangle: Rounded Corners 25">
          <a:extLst>
            <a:ext uri="{FF2B5EF4-FFF2-40B4-BE49-F238E27FC236}">
              <a16:creationId xmlns:a16="http://schemas.microsoft.com/office/drawing/2014/main" id="{6594A4C9-0DC7-4DD5-9BD6-64DA7E691A12}"/>
            </a:ext>
          </a:extLst>
        </xdr:cNvPr>
        <xdr:cNvSpPr/>
      </xdr:nvSpPr>
      <xdr:spPr>
        <a:xfrm>
          <a:off x="637620" y="106680"/>
          <a:ext cx="10861990" cy="654777"/>
        </a:xfrm>
        <a:prstGeom prst="roundRect">
          <a:avLst>
            <a:gd name="adj" fmla="val 50000"/>
          </a:avLst>
        </a:prstGeom>
        <a:solidFill>
          <a:schemeClr val="tx1"/>
        </a:solidFill>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E" sz="1100">
            <a:solidFill>
              <a:schemeClr val="tx1"/>
            </a:solidFill>
          </a:endParaRPr>
        </a:p>
      </xdr:txBody>
    </xdr:sp>
    <xdr:clientData/>
  </xdr:twoCellAnchor>
  <xdr:twoCellAnchor>
    <xdr:from>
      <xdr:col>4</xdr:col>
      <xdr:colOff>365760</xdr:colOff>
      <xdr:row>22</xdr:row>
      <xdr:rowOff>0</xdr:rowOff>
    </xdr:from>
    <xdr:to>
      <xdr:col>10</xdr:col>
      <xdr:colOff>60960</xdr:colOff>
      <xdr:row>31</xdr:row>
      <xdr:rowOff>122208</xdr:rowOff>
    </xdr:to>
    <xdr:sp macro="" textlink="">
      <xdr:nvSpPr>
        <xdr:cNvPr id="14" name="Rectangle: Rounded Corners 13">
          <a:extLst>
            <a:ext uri="{FF2B5EF4-FFF2-40B4-BE49-F238E27FC236}">
              <a16:creationId xmlns:a16="http://schemas.microsoft.com/office/drawing/2014/main" id="{96B0B5DC-8C5E-413E-9A6E-AAA5B9305E66}"/>
            </a:ext>
          </a:extLst>
        </xdr:cNvPr>
        <xdr:cNvSpPr/>
      </xdr:nvSpPr>
      <xdr:spPr>
        <a:xfrm>
          <a:off x="2809911" y="3953774"/>
          <a:ext cx="3361426" cy="1739660"/>
        </a:xfrm>
        <a:prstGeom prst="roundRect">
          <a:avLst/>
        </a:prstGeom>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E" sz="1100"/>
        </a:p>
      </xdr:txBody>
    </xdr:sp>
    <xdr:clientData/>
  </xdr:twoCellAnchor>
  <xdr:twoCellAnchor>
    <xdr:from>
      <xdr:col>1</xdr:col>
      <xdr:colOff>245532</xdr:colOff>
      <xdr:row>33</xdr:row>
      <xdr:rowOff>53340</xdr:rowOff>
    </xdr:from>
    <xdr:to>
      <xdr:col>10</xdr:col>
      <xdr:colOff>68579</xdr:colOff>
      <xdr:row>41</xdr:row>
      <xdr:rowOff>152400</xdr:rowOff>
    </xdr:to>
    <xdr:sp macro="" textlink="">
      <xdr:nvSpPr>
        <xdr:cNvPr id="8" name="Rectangle: Rounded Corners 7">
          <a:extLst>
            <a:ext uri="{FF2B5EF4-FFF2-40B4-BE49-F238E27FC236}">
              <a16:creationId xmlns:a16="http://schemas.microsoft.com/office/drawing/2014/main" id="{5F83EE78-E5C1-4F5B-8B40-F8EEACA3F149}"/>
            </a:ext>
          </a:extLst>
        </xdr:cNvPr>
        <xdr:cNvSpPr/>
      </xdr:nvSpPr>
      <xdr:spPr>
        <a:xfrm>
          <a:off x="856570" y="5624566"/>
          <a:ext cx="5322386" cy="1529608"/>
        </a:xfrm>
        <a:prstGeom prst="roundRect">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E" sz="1100" b="0"/>
        </a:p>
      </xdr:txBody>
    </xdr:sp>
    <xdr:clientData/>
  </xdr:twoCellAnchor>
  <xdr:twoCellAnchor>
    <xdr:from>
      <xdr:col>1</xdr:col>
      <xdr:colOff>166068</xdr:colOff>
      <xdr:row>1</xdr:row>
      <xdr:rowOff>45115</xdr:rowOff>
    </xdr:from>
    <xdr:to>
      <xdr:col>2</xdr:col>
      <xdr:colOff>478488</xdr:colOff>
      <xdr:row>3</xdr:row>
      <xdr:rowOff>81764</xdr:rowOff>
    </xdr:to>
    <xdr:sp macro="" textlink="">
      <xdr:nvSpPr>
        <xdr:cNvPr id="22" name="Rectangle: Rounded Corners 21">
          <a:extLst>
            <a:ext uri="{FF2B5EF4-FFF2-40B4-BE49-F238E27FC236}">
              <a16:creationId xmlns:a16="http://schemas.microsoft.com/office/drawing/2014/main" id="{2112111B-A5A6-4732-ACE7-07CF97FE0420}"/>
            </a:ext>
          </a:extLst>
        </xdr:cNvPr>
        <xdr:cNvSpPr/>
      </xdr:nvSpPr>
      <xdr:spPr>
        <a:xfrm>
          <a:off x="776878" y="226544"/>
          <a:ext cx="923229" cy="399506"/>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E" sz="1100">
              <a:solidFill>
                <a:schemeClr val="tx1"/>
              </a:solidFill>
              <a:latin typeface="Arial Black" panose="020B0A04020102020204" pitchFamily="34" charset="0"/>
            </a:rPr>
            <a:t>YEAR</a:t>
          </a:r>
        </a:p>
      </xdr:txBody>
    </xdr:sp>
    <xdr:clientData/>
  </xdr:twoCellAnchor>
  <xdr:twoCellAnchor>
    <xdr:from>
      <xdr:col>6</xdr:col>
      <xdr:colOff>261983</xdr:colOff>
      <xdr:row>1</xdr:row>
      <xdr:rowOff>49590</xdr:rowOff>
    </xdr:from>
    <xdr:to>
      <xdr:col>7</xdr:col>
      <xdr:colOff>574403</xdr:colOff>
      <xdr:row>3</xdr:row>
      <xdr:rowOff>86239</xdr:rowOff>
    </xdr:to>
    <xdr:sp macro="" textlink="">
      <xdr:nvSpPr>
        <xdr:cNvPr id="24" name="Rectangle: Rounded Corners 23">
          <a:extLst>
            <a:ext uri="{FF2B5EF4-FFF2-40B4-BE49-F238E27FC236}">
              <a16:creationId xmlns:a16="http://schemas.microsoft.com/office/drawing/2014/main" id="{91CA9123-A968-4521-B9C3-8814AF78838A}"/>
            </a:ext>
          </a:extLst>
        </xdr:cNvPr>
        <xdr:cNvSpPr/>
      </xdr:nvSpPr>
      <xdr:spPr>
        <a:xfrm>
          <a:off x="3926840" y="231019"/>
          <a:ext cx="923230" cy="399506"/>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E" sz="1100">
              <a:solidFill>
                <a:schemeClr val="tx1"/>
              </a:solidFill>
              <a:latin typeface="Arial Black" panose="020B0A04020102020204" pitchFamily="34" charset="0"/>
            </a:rPr>
            <a:t>MONTH</a:t>
          </a:r>
        </a:p>
      </xdr:txBody>
    </xdr:sp>
    <xdr:clientData/>
  </xdr:twoCellAnchor>
  <xdr:oneCellAnchor>
    <xdr:from>
      <xdr:col>1</xdr:col>
      <xdr:colOff>335380</xdr:colOff>
      <xdr:row>7</xdr:row>
      <xdr:rowOff>89350</xdr:rowOff>
    </xdr:from>
    <xdr:ext cx="234551" cy="298800"/>
    <xdr:sp macro="" textlink="'KPIS &amp; TABLES'!#REF!">
      <xdr:nvSpPr>
        <xdr:cNvPr id="27" name="TextBox 26">
          <a:extLst>
            <a:ext uri="{FF2B5EF4-FFF2-40B4-BE49-F238E27FC236}">
              <a16:creationId xmlns:a16="http://schemas.microsoft.com/office/drawing/2014/main" id="{9C8B8C1C-EBE3-4185-B1EF-CCE21F761368}"/>
            </a:ext>
          </a:extLst>
        </xdr:cNvPr>
        <xdr:cNvSpPr txBox="1"/>
      </xdr:nvSpPr>
      <xdr:spPr>
        <a:xfrm>
          <a:off x="944980" y="1369510"/>
          <a:ext cx="23455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l"/>
          <a:fld id="{DB207158-91F1-44E4-B363-9F895A53C8AF}" type="TxLink">
            <a:rPr lang="en-US" sz="1400" b="1" i="0" u="none" strike="noStrike">
              <a:solidFill>
                <a:srgbClr val="000000"/>
              </a:solidFill>
              <a:latin typeface="Arial" panose="020B0604020202020204" pitchFamily="34" charset="0"/>
              <a:ea typeface="Calibri"/>
              <a:cs typeface="Arial" panose="020B0604020202020204" pitchFamily="34" charset="0"/>
            </a:rPr>
            <a:pPr marL="0" indent="0" algn="l"/>
            <a:t> </a:t>
          </a:fld>
          <a:endParaRPr lang="en-US" sz="14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xdr:col>
      <xdr:colOff>342193</xdr:colOff>
      <xdr:row>5</xdr:row>
      <xdr:rowOff>100237</xdr:rowOff>
    </xdr:from>
    <xdr:ext cx="1268220" cy="292546"/>
    <xdr:sp macro="" textlink="">
      <xdr:nvSpPr>
        <xdr:cNvPr id="28" name="TextBox 27">
          <a:extLst>
            <a:ext uri="{FF2B5EF4-FFF2-40B4-BE49-F238E27FC236}">
              <a16:creationId xmlns:a16="http://schemas.microsoft.com/office/drawing/2014/main" id="{0AA69FEB-1D2D-4DFD-B83D-42C0A856C783}"/>
            </a:ext>
          </a:extLst>
        </xdr:cNvPr>
        <xdr:cNvSpPr txBox="1"/>
      </xdr:nvSpPr>
      <xdr:spPr>
        <a:xfrm>
          <a:off x="954935" y="1003639"/>
          <a:ext cx="1268220" cy="292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E" sz="1200">
              <a:solidFill>
                <a:schemeClr val="bg2">
                  <a:lumMod val="50000"/>
                </a:schemeClr>
              </a:solidFill>
              <a:latin typeface="Berlin Sans FB" panose="020E0602020502020306" pitchFamily="34" charset="0"/>
            </a:rPr>
            <a:t>Project</a:t>
          </a:r>
          <a:r>
            <a:rPr lang="en-IE" sz="1200" baseline="0">
              <a:solidFill>
                <a:schemeClr val="bg2">
                  <a:lumMod val="50000"/>
                </a:schemeClr>
              </a:solidFill>
              <a:latin typeface="Berlin Sans FB" panose="020E0602020502020306" pitchFamily="34" charset="0"/>
            </a:rPr>
            <a:t> Value</a:t>
          </a:r>
          <a:endParaRPr lang="en-IE" sz="1200">
            <a:solidFill>
              <a:schemeClr val="bg2">
                <a:lumMod val="50000"/>
              </a:schemeClr>
            </a:solidFill>
            <a:latin typeface="Berlin Sans FB" panose="020E0602020502020306" pitchFamily="34" charset="0"/>
          </a:endParaRPr>
        </a:p>
      </xdr:txBody>
    </xdr:sp>
    <xdr:clientData/>
  </xdr:oneCellAnchor>
  <xdr:oneCellAnchor>
    <xdr:from>
      <xdr:col>5</xdr:col>
      <xdr:colOff>235668</xdr:colOff>
      <xdr:row>5</xdr:row>
      <xdr:rowOff>102124</xdr:rowOff>
    </xdr:from>
    <xdr:ext cx="994568" cy="268087"/>
    <xdr:sp macro="" textlink="">
      <xdr:nvSpPr>
        <xdr:cNvPr id="31" name="TextBox 30">
          <a:extLst>
            <a:ext uri="{FF2B5EF4-FFF2-40B4-BE49-F238E27FC236}">
              <a16:creationId xmlns:a16="http://schemas.microsoft.com/office/drawing/2014/main" id="{52775F43-74FC-452C-A8A7-58262127BDBC}"/>
            </a:ext>
          </a:extLst>
        </xdr:cNvPr>
        <xdr:cNvSpPr txBox="1"/>
      </xdr:nvSpPr>
      <xdr:spPr>
        <a:xfrm>
          <a:off x="3299379" y="1005526"/>
          <a:ext cx="994568" cy="2680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200">
              <a:solidFill>
                <a:schemeClr val="bg2">
                  <a:lumMod val="50000"/>
                </a:schemeClr>
              </a:solidFill>
              <a:latin typeface="Berlin Sans FB" panose="020E0602020502020306" pitchFamily="34" charset="0"/>
              <a:ea typeface="+mn-ea"/>
              <a:cs typeface="+mn-cs"/>
            </a:rPr>
            <a:t>Total</a:t>
          </a:r>
          <a:r>
            <a:rPr lang="en-IE" sz="1100" baseline="0"/>
            <a:t> </a:t>
          </a:r>
          <a:r>
            <a:rPr lang="en-IE" sz="1200" baseline="0">
              <a:solidFill>
                <a:schemeClr val="bg2">
                  <a:lumMod val="50000"/>
                </a:schemeClr>
              </a:solidFill>
              <a:latin typeface="Berlin Sans FB" panose="020E0602020502020306" pitchFamily="34" charset="0"/>
              <a:ea typeface="+mn-ea"/>
              <a:cs typeface="+mn-cs"/>
            </a:rPr>
            <a:t>Project</a:t>
          </a:r>
        </a:p>
      </xdr:txBody>
    </xdr:sp>
    <xdr:clientData/>
  </xdr:oneCellAnchor>
  <xdr:oneCellAnchor>
    <xdr:from>
      <xdr:col>5</xdr:col>
      <xdr:colOff>271703</xdr:colOff>
      <xdr:row>7</xdr:row>
      <xdr:rowOff>68398</xdr:rowOff>
    </xdr:from>
    <xdr:ext cx="520376" cy="328295"/>
    <xdr:sp macro="" textlink="'KPIS &amp; TABLES'!B2">
      <xdr:nvSpPr>
        <xdr:cNvPr id="32" name="TextBox 31">
          <a:extLst>
            <a:ext uri="{FF2B5EF4-FFF2-40B4-BE49-F238E27FC236}">
              <a16:creationId xmlns:a16="http://schemas.microsoft.com/office/drawing/2014/main" id="{CCC10B6D-7B54-4A5D-B952-9B907AA74232}"/>
            </a:ext>
          </a:extLst>
        </xdr:cNvPr>
        <xdr:cNvSpPr txBox="1"/>
      </xdr:nvSpPr>
      <xdr:spPr>
        <a:xfrm>
          <a:off x="3329729" y="1331714"/>
          <a:ext cx="520376"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3D8E5D5A-CCA7-4955-B438-7188A55CE4D1}" type="TxLink">
            <a:rPr lang="en-US" sz="1600" b="1" i="0" u="none" strike="noStrike">
              <a:solidFill>
                <a:srgbClr val="000000"/>
              </a:solidFill>
              <a:latin typeface="Arial" panose="020B0604020202020204" pitchFamily="34" charset="0"/>
              <a:ea typeface="Calibri"/>
              <a:cs typeface="Arial" panose="020B0604020202020204" pitchFamily="34" charset="0"/>
            </a:rPr>
            <a:pPr marL="0" indent="0" algn="l"/>
            <a:t>2</a:t>
          </a:fld>
          <a:endParaRPr lang="en-IE"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5</xdr:col>
      <xdr:colOff>510618</xdr:colOff>
      <xdr:row>7</xdr:row>
      <xdr:rowOff>109980</xdr:rowOff>
    </xdr:from>
    <xdr:ext cx="609398" cy="240322"/>
    <xdr:sp macro="" textlink="">
      <xdr:nvSpPr>
        <xdr:cNvPr id="33" name="TextBox 32">
          <a:extLst>
            <a:ext uri="{FF2B5EF4-FFF2-40B4-BE49-F238E27FC236}">
              <a16:creationId xmlns:a16="http://schemas.microsoft.com/office/drawing/2014/main" id="{F5D3E2EC-CBAB-4EC1-8042-05AEFFBF2948}"/>
            </a:ext>
          </a:extLst>
        </xdr:cNvPr>
        <xdr:cNvSpPr txBox="1"/>
      </xdr:nvSpPr>
      <xdr:spPr>
        <a:xfrm>
          <a:off x="3574329" y="1374743"/>
          <a:ext cx="609398" cy="240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050">
              <a:latin typeface="Berlin Sans FB" panose="020E0602020502020306" pitchFamily="34" charset="0"/>
            </a:rPr>
            <a:t>projects</a:t>
          </a:r>
        </a:p>
      </xdr:txBody>
    </xdr:sp>
    <xdr:clientData/>
  </xdr:oneCellAnchor>
  <xdr:oneCellAnchor>
    <xdr:from>
      <xdr:col>9</xdr:col>
      <xdr:colOff>131243</xdr:colOff>
      <xdr:row>7</xdr:row>
      <xdr:rowOff>78557</xdr:rowOff>
    </xdr:from>
    <xdr:ext cx="961626" cy="328295"/>
    <xdr:sp macro="" textlink="'KPIS &amp; TABLES'!C2">
      <xdr:nvSpPr>
        <xdr:cNvPr id="37" name="TextBox 36">
          <a:extLst>
            <a:ext uri="{FF2B5EF4-FFF2-40B4-BE49-F238E27FC236}">
              <a16:creationId xmlns:a16="http://schemas.microsoft.com/office/drawing/2014/main" id="{841982AC-5BA8-4897-A8D3-BCB41644F0BB}"/>
            </a:ext>
          </a:extLst>
        </xdr:cNvPr>
        <xdr:cNvSpPr txBox="1"/>
      </xdr:nvSpPr>
      <xdr:spPr>
        <a:xfrm>
          <a:off x="5635690" y="1341873"/>
          <a:ext cx="961626"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E5D929A4-CBFC-41E3-B969-291D3DF28138}" type="TxLink">
            <a:rPr lang="en-US" sz="1600" b="1" i="0" u="none" strike="noStrike">
              <a:solidFill>
                <a:srgbClr val="000000"/>
              </a:solidFill>
              <a:latin typeface="Arial" panose="020B0604020202020204" pitchFamily="34" charset="0"/>
              <a:ea typeface="Calibri"/>
              <a:cs typeface="Arial" panose="020B0604020202020204" pitchFamily="34" charset="0"/>
            </a:rPr>
            <a:pPr marL="0" indent="0" algn="l"/>
            <a:t>103</a:t>
          </a:fld>
          <a:endParaRPr lang="en-IE"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9</xdr:col>
      <xdr:colOff>149256</xdr:colOff>
      <xdr:row>5</xdr:row>
      <xdr:rowOff>54990</xdr:rowOff>
    </xdr:from>
    <xdr:ext cx="879087" cy="247440"/>
    <xdr:sp macro="" textlink="">
      <xdr:nvSpPr>
        <xdr:cNvPr id="38" name="TextBox 37">
          <a:extLst>
            <a:ext uri="{FF2B5EF4-FFF2-40B4-BE49-F238E27FC236}">
              <a16:creationId xmlns:a16="http://schemas.microsoft.com/office/drawing/2014/main" id="{999B1071-D005-4F98-AF3D-899610C21F8C}"/>
            </a:ext>
          </a:extLst>
        </xdr:cNvPr>
        <xdr:cNvSpPr txBox="1"/>
      </xdr:nvSpPr>
      <xdr:spPr>
        <a:xfrm>
          <a:off x="5663936" y="958392"/>
          <a:ext cx="879087" cy="247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100">
              <a:solidFill>
                <a:schemeClr val="bg2">
                  <a:lumMod val="50000"/>
                </a:schemeClr>
              </a:solidFill>
              <a:latin typeface="Berlin Sans FB" panose="020E0602020502020306" pitchFamily="34" charset="0"/>
            </a:rPr>
            <a:t>FTE Savings</a:t>
          </a:r>
        </a:p>
      </xdr:txBody>
    </xdr:sp>
    <xdr:clientData/>
  </xdr:oneCellAnchor>
  <xdr:oneCellAnchor>
    <xdr:from>
      <xdr:col>13</xdr:col>
      <xdr:colOff>126949</xdr:colOff>
      <xdr:row>5</xdr:row>
      <xdr:rowOff>51927</xdr:rowOff>
    </xdr:from>
    <xdr:ext cx="1090680" cy="247440"/>
    <xdr:sp macro="" textlink="">
      <xdr:nvSpPr>
        <xdr:cNvPr id="39" name="TextBox 38">
          <a:extLst>
            <a:ext uri="{FF2B5EF4-FFF2-40B4-BE49-F238E27FC236}">
              <a16:creationId xmlns:a16="http://schemas.microsoft.com/office/drawing/2014/main" id="{748A63F0-F2EB-436F-834F-4B3806C4DBE0}"/>
            </a:ext>
          </a:extLst>
        </xdr:cNvPr>
        <xdr:cNvSpPr txBox="1"/>
      </xdr:nvSpPr>
      <xdr:spPr>
        <a:xfrm>
          <a:off x="8092598" y="955329"/>
          <a:ext cx="1090680" cy="247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E" sz="1100" baseline="0">
              <a:solidFill>
                <a:schemeClr val="bg2">
                  <a:lumMod val="50000"/>
                </a:schemeClr>
              </a:solidFill>
              <a:latin typeface="Berlin Sans FB" panose="020E0602020502020306" pitchFamily="34" charset="0"/>
            </a:rPr>
            <a:t>Working Hours</a:t>
          </a:r>
        </a:p>
      </xdr:txBody>
    </xdr:sp>
    <xdr:clientData/>
  </xdr:oneCellAnchor>
  <xdr:oneCellAnchor>
    <xdr:from>
      <xdr:col>10</xdr:col>
      <xdr:colOff>190115</xdr:colOff>
      <xdr:row>7</xdr:row>
      <xdr:rowOff>133414</xdr:rowOff>
    </xdr:from>
    <xdr:ext cx="448792" cy="240322"/>
    <xdr:sp macro="" textlink="">
      <xdr:nvSpPr>
        <xdr:cNvPr id="29" name="TextBox 28">
          <a:extLst>
            <a:ext uri="{FF2B5EF4-FFF2-40B4-BE49-F238E27FC236}">
              <a16:creationId xmlns:a16="http://schemas.microsoft.com/office/drawing/2014/main" id="{F3D70131-3AB7-414D-9031-22355CAF3F48}"/>
            </a:ext>
          </a:extLst>
        </xdr:cNvPr>
        <xdr:cNvSpPr txBox="1"/>
      </xdr:nvSpPr>
      <xdr:spPr>
        <a:xfrm>
          <a:off x="6306168" y="1396730"/>
          <a:ext cx="448792" cy="240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E" sz="1050" baseline="0">
              <a:latin typeface="Berlin Sans FB" panose="020E0602020502020306" pitchFamily="34" charset="0"/>
            </a:rPr>
            <a:t>USD</a:t>
          </a:r>
        </a:p>
      </xdr:txBody>
    </xdr:sp>
    <xdr:clientData/>
  </xdr:oneCellAnchor>
  <xdr:oneCellAnchor>
    <xdr:from>
      <xdr:col>13</xdr:col>
      <xdr:colOff>145709</xdr:colOff>
      <xdr:row>7</xdr:row>
      <xdr:rowOff>17588</xdr:rowOff>
    </xdr:from>
    <xdr:ext cx="527067" cy="328295"/>
    <xdr:sp macro="" textlink="'KPIS &amp; TABLES'!D2">
      <xdr:nvSpPr>
        <xdr:cNvPr id="7" name="TextBox 6">
          <a:extLst>
            <a:ext uri="{FF2B5EF4-FFF2-40B4-BE49-F238E27FC236}">
              <a16:creationId xmlns:a16="http://schemas.microsoft.com/office/drawing/2014/main" id="{69A6A687-39A4-48B2-B70C-C98931A14EF7}"/>
            </a:ext>
          </a:extLst>
        </xdr:cNvPr>
        <xdr:cNvSpPr txBox="1"/>
      </xdr:nvSpPr>
      <xdr:spPr>
        <a:xfrm>
          <a:off x="8043736" y="1315047"/>
          <a:ext cx="527067"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l"/>
          <a:fld id="{35063AEC-F427-4F62-B98E-F4D2679DCAC9}" type="TxLink">
            <a:rPr lang="en-US" sz="1600" b="1" i="0" u="none" strike="noStrike">
              <a:solidFill>
                <a:srgbClr val="000000"/>
              </a:solidFill>
              <a:latin typeface="Arial" panose="020B0604020202020204" pitchFamily="34" charset="0"/>
              <a:ea typeface="Calibri"/>
              <a:cs typeface="Arial" panose="020B0604020202020204" pitchFamily="34" charset="0"/>
            </a:rPr>
            <a:pPr marL="0" indent="0" algn="l"/>
            <a:t>610</a:t>
          </a:fld>
          <a:endParaRPr lang="en-IE"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16</xdr:col>
      <xdr:colOff>565608</xdr:colOff>
      <xdr:row>5</xdr:row>
      <xdr:rowOff>47134</xdr:rowOff>
    </xdr:from>
    <xdr:ext cx="1085554" cy="261482"/>
    <xdr:sp macro="" textlink="">
      <xdr:nvSpPr>
        <xdr:cNvPr id="10" name="TextBox 9">
          <a:extLst>
            <a:ext uri="{FF2B5EF4-FFF2-40B4-BE49-F238E27FC236}">
              <a16:creationId xmlns:a16="http://schemas.microsoft.com/office/drawing/2014/main" id="{06EBB250-6246-4CEB-9B02-FBDFBA4D8896}"/>
            </a:ext>
          </a:extLst>
        </xdr:cNvPr>
        <xdr:cNvSpPr txBox="1"/>
      </xdr:nvSpPr>
      <xdr:spPr>
        <a:xfrm>
          <a:off x="10369484" y="950536"/>
          <a:ext cx="1085554" cy="261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200">
              <a:solidFill>
                <a:schemeClr val="bg2">
                  <a:lumMod val="50000"/>
                </a:schemeClr>
              </a:solidFill>
              <a:latin typeface="Berlin Sans FB" panose="020E0602020502020306" pitchFamily="34" charset="0"/>
              <a:cs typeface="Arial" panose="020B0604020202020204" pitchFamily="34" charset="0"/>
            </a:rPr>
            <a:t>Total</a:t>
          </a:r>
          <a:r>
            <a:rPr lang="en-IE" sz="1200" baseline="0">
              <a:solidFill>
                <a:schemeClr val="bg2">
                  <a:lumMod val="50000"/>
                </a:schemeClr>
              </a:solidFill>
              <a:latin typeface="Berlin Sans FB" panose="020E0602020502020306" pitchFamily="34" charset="0"/>
              <a:cs typeface="Arial" panose="020B0604020202020204" pitchFamily="34" charset="0"/>
            </a:rPr>
            <a:t> </a:t>
          </a:r>
          <a:r>
            <a:rPr lang="en-IE" sz="1100" baseline="0">
              <a:solidFill>
                <a:schemeClr val="bg2">
                  <a:lumMod val="50000"/>
                </a:schemeClr>
              </a:solidFill>
              <a:latin typeface="Berlin Sans FB" panose="020E0602020502020306" pitchFamily="34" charset="0"/>
              <a:cs typeface="Arial" panose="020B0604020202020204" pitchFamily="34" charset="0"/>
            </a:rPr>
            <a:t>Devloper</a:t>
          </a:r>
          <a:endParaRPr lang="en-IE" sz="1100">
            <a:solidFill>
              <a:schemeClr val="bg2">
                <a:lumMod val="50000"/>
              </a:schemeClr>
            </a:solidFill>
            <a:latin typeface="Berlin Sans FB" panose="020E0602020502020306" pitchFamily="34" charset="0"/>
            <a:cs typeface="Arial" panose="020B0604020202020204" pitchFamily="34" charset="0"/>
          </a:endParaRPr>
        </a:p>
      </xdr:txBody>
    </xdr:sp>
    <xdr:clientData/>
  </xdr:oneCellAnchor>
  <xdr:oneCellAnchor>
    <xdr:from>
      <xdr:col>16</xdr:col>
      <xdr:colOff>581375</xdr:colOff>
      <xdr:row>7</xdr:row>
      <xdr:rowOff>15545</xdr:rowOff>
    </xdr:from>
    <xdr:ext cx="298800" cy="328295"/>
    <xdr:sp macro="" textlink="'KPIS &amp; TABLES'!E2">
      <xdr:nvSpPr>
        <xdr:cNvPr id="15" name="TextBox 14">
          <a:extLst>
            <a:ext uri="{FF2B5EF4-FFF2-40B4-BE49-F238E27FC236}">
              <a16:creationId xmlns:a16="http://schemas.microsoft.com/office/drawing/2014/main" id="{48DFB869-8BBF-47B6-9AA6-5FCF42C2E640}"/>
            </a:ext>
          </a:extLst>
        </xdr:cNvPr>
        <xdr:cNvSpPr txBox="1"/>
      </xdr:nvSpPr>
      <xdr:spPr>
        <a:xfrm>
          <a:off x="10367059" y="1278861"/>
          <a:ext cx="2988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l"/>
          <a:fld id="{F1C6B3C1-7650-49F8-BE99-C45427CC3015}" type="TxLink">
            <a:rPr lang="en-US" sz="1600" b="1" i="0" u="none" strike="noStrike">
              <a:solidFill>
                <a:srgbClr val="000000"/>
              </a:solidFill>
              <a:latin typeface="Arial" panose="020B0604020202020204" pitchFamily="34" charset="0"/>
              <a:ea typeface="Calibri"/>
              <a:cs typeface="Arial" panose="020B0604020202020204" pitchFamily="34" charset="0"/>
            </a:rPr>
            <a:pPr marL="0" indent="0" algn="l"/>
            <a:t>2</a:t>
          </a:fld>
          <a:endParaRPr lang="en-IE"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17</xdr:col>
      <xdr:colOff>267092</xdr:colOff>
      <xdr:row>7</xdr:row>
      <xdr:rowOff>62845</xdr:rowOff>
    </xdr:from>
    <xdr:ext cx="497187" cy="261482"/>
    <xdr:sp macro="" textlink="">
      <xdr:nvSpPr>
        <xdr:cNvPr id="34" name="TextBox 33">
          <a:extLst>
            <a:ext uri="{FF2B5EF4-FFF2-40B4-BE49-F238E27FC236}">
              <a16:creationId xmlns:a16="http://schemas.microsoft.com/office/drawing/2014/main" id="{33E76E27-4E98-4C10-B4C6-FAED8796DA3D}"/>
            </a:ext>
          </a:extLst>
        </xdr:cNvPr>
        <xdr:cNvSpPr txBox="1"/>
      </xdr:nvSpPr>
      <xdr:spPr>
        <a:xfrm>
          <a:off x="10630292" y="1343005"/>
          <a:ext cx="497187" cy="261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200">
              <a:solidFill>
                <a:schemeClr val="bg2">
                  <a:lumMod val="50000"/>
                </a:schemeClr>
              </a:solidFill>
              <a:latin typeface="Berlin Sans FB" panose="020E0602020502020306" pitchFamily="34" charset="0"/>
              <a:cs typeface="Arial" panose="020B0604020202020204" pitchFamily="34" charset="0"/>
            </a:rPr>
            <a:t>devs</a:t>
          </a:r>
          <a:r>
            <a:rPr lang="en-IE" sz="1050">
              <a:solidFill>
                <a:schemeClr val="bg2">
                  <a:lumMod val="50000"/>
                </a:schemeClr>
              </a:solidFill>
              <a:latin typeface="Berlin Sans FB" panose="020E0602020502020306" pitchFamily="34" charset="0"/>
              <a:cs typeface="Arial" panose="020B0604020202020204" pitchFamily="34" charset="0"/>
            </a:rPr>
            <a:t>.</a:t>
          </a:r>
        </a:p>
      </xdr:txBody>
    </xdr:sp>
    <xdr:clientData/>
  </xdr:oneCellAnchor>
  <xdr:twoCellAnchor>
    <xdr:from>
      <xdr:col>1</xdr:col>
      <xdr:colOff>408494</xdr:colOff>
      <xdr:row>12</xdr:row>
      <xdr:rowOff>7856</xdr:rowOff>
    </xdr:from>
    <xdr:to>
      <xdr:col>3</xdr:col>
      <xdr:colOff>369217</xdr:colOff>
      <xdr:row>15</xdr:row>
      <xdr:rowOff>86413</xdr:rowOff>
    </xdr:to>
    <xdr:sp macro="" textlink="">
      <xdr:nvSpPr>
        <xdr:cNvPr id="16" name="Rectangle: Rounded Corners 15">
          <a:extLst>
            <a:ext uri="{FF2B5EF4-FFF2-40B4-BE49-F238E27FC236}">
              <a16:creationId xmlns:a16="http://schemas.microsoft.com/office/drawing/2014/main" id="{980DC96D-0669-4B4C-829E-0E36882CB3D3}"/>
            </a:ext>
          </a:extLst>
        </xdr:cNvPr>
        <xdr:cNvSpPr/>
      </xdr:nvSpPr>
      <xdr:spPr>
        <a:xfrm>
          <a:off x="1021236" y="2176021"/>
          <a:ext cx="1186208" cy="620598"/>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3</xdr:col>
      <xdr:colOff>538978</xdr:colOff>
      <xdr:row>12</xdr:row>
      <xdr:rowOff>15711</xdr:rowOff>
    </xdr:from>
    <xdr:to>
      <xdr:col>5</xdr:col>
      <xdr:colOff>499702</xdr:colOff>
      <xdr:row>15</xdr:row>
      <xdr:rowOff>86413</xdr:rowOff>
    </xdr:to>
    <xdr:sp macro="" textlink="">
      <xdr:nvSpPr>
        <xdr:cNvPr id="41" name="Rectangle: Rounded Corners 40">
          <a:extLst>
            <a:ext uri="{FF2B5EF4-FFF2-40B4-BE49-F238E27FC236}">
              <a16:creationId xmlns:a16="http://schemas.microsoft.com/office/drawing/2014/main" id="{38ACB66B-6DA3-4848-B289-B10FD0F7D2BF}"/>
            </a:ext>
          </a:extLst>
        </xdr:cNvPr>
        <xdr:cNvSpPr/>
      </xdr:nvSpPr>
      <xdr:spPr>
        <a:xfrm>
          <a:off x="2377205" y="2183876"/>
          <a:ext cx="1186208" cy="612743"/>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1</xdr:col>
      <xdr:colOff>397576</xdr:colOff>
      <xdr:row>16</xdr:row>
      <xdr:rowOff>47056</xdr:rowOff>
    </xdr:from>
    <xdr:to>
      <xdr:col>3</xdr:col>
      <xdr:colOff>358299</xdr:colOff>
      <xdr:row>19</xdr:row>
      <xdr:rowOff>125613</xdr:rowOff>
    </xdr:to>
    <xdr:sp macro="" textlink="">
      <xdr:nvSpPr>
        <xdr:cNvPr id="42" name="Rectangle: Rounded Corners 41">
          <a:extLst>
            <a:ext uri="{FF2B5EF4-FFF2-40B4-BE49-F238E27FC236}">
              <a16:creationId xmlns:a16="http://schemas.microsoft.com/office/drawing/2014/main" id="{AE535185-784F-434B-ABBB-DB344E630A3E}"/>
            </a:ext>
          </a:extLst>
        </xdr:cNvPr>
        <xdr:cNvSpPr/>
      </xdr:nvSpPr>
      <xdr:spPr>
        <a:xfrm>
          <a:off x="1008436" y="2969106"/>
          <a:ext cx="1182442" cy="626441"/>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3</xdr:col>
      <xdr:colOff>523266</xdr:colOff>
      <xdr:row>16</xdr:row>
      <xdr:rowOff>54912</xdr:rowOff>
    </xdr:from>
    <xdr:to>
      <xdr:col>5</xdr:col>
      <xdr:colOff>483990</xdr:colOff>
      <xdr:row>19</xdr:row>
      <xdr:rowOff>133469</xdr:rowOff>
    </xdr:to>
    <xdr:sp macro="" textlink="">
      <xdr:nvSpPr>
        <xdr:cNvPr id="43" name="Rectangle: Rounded Corners 42">
          <a:extLst>
            <a:ext uri="{FF2B5EF4-FFF2-40B4-BE49-F238E27FC236}">
              <a16:creationId xmlns:a16="http://schemas.microsoft.com/office/drawing/2014/main" id="{3A35B77B-366D-48AB-930F-2277337FFDE6}"/>
            </a:ext>
          </a:extLst>
        </xdr:cNvPr>
        <xdr:cNvSpPr/>
      </xdr:nvSpPr>
      <xdr:spPr>
        <a:xfrm>
          <a:off x="2361493" y="2945799"/>
          <a:ext cx="1186208" cy="620598"/>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oneCellAnchor>
    <xdr:from>
      <xdr:col>2</xdr:col>
      <xdr:colOff>188926</xdr:colOff>
      <xdr:row>12</xdr:row>
      <xdr:rowOff>66456</xdr:rowOff>
    </xdr:from>
    <xdr:ext cx="284501" cy="298800"/>
    <xdr:sp macro="" textlink="'KPIS &amp; TABLES'!S3">
      <xdr:nvSpPr>
        <xdr:cNvPr id="44" name="TextBox 43">
          <a:extLst>
            <a:ext uri="{FF2B5EF4-FFF2-40B4-BE49-F238E27FC236}">
              <a16:creationId xmlns:a16="http://schemas.microsoft.com/office/drawing/2014/main" id="{5E5143BE-610E-461B-B57E-7AE083C43D07}"/>
            </a:ext>
          </a:extLst>
        </xdr:cNvPr>
        <xdr:cNvSpPr txBox="1"/>
      </xdr:nvSpPr>
      <xdr:spPr>
        <a:xfrm>
          <a:off x="1404007" y="2290672"/>
          <a:ext cx="28450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l"/>
          <a:fld id="{2FE9D392-0D04-4672-855E-1531625423AE}" type="TxLink">
            <a:rPr lang="en-US" sz="1400" b="1" i="0" u="none" strike="noStrike">
              <a:solidFill>
                <a:srgbClr val="000000"/>
              </a:solidFill>
              <a:latin typeface="Arial" panose="020B0604020202020204" pitchFamily="34" charset="0"/>
              <a:ea typeface="Calibri"/>
              <a:cs typeface="Arial" panose="020B0604020202020204" pitchFamily="34" charset="0"/>
            </a:rPr>
            <a:pPr marL="0" indent="0" algn="l"/>
            <a:t>1</a:t>
          </a:fld>
          <a:endParaRPr lang="en-IE" sz="14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2</xdr:col>
      <xdr:colOff>125691</xdr:colOff>
      <xdr:row>13</xdr:row>
      <xdr:rowOff>133548</xdr:rowOff>
    </xdr:from>
    <xdr:ext cx="1268220" cy="292546"/>
    <xdr:sp macro="" textlink="">
      <xdr:nvSpPr>
        <xdr:cNvPr id="45" name="TextBox 44">
          <a:extLst>
            <a:ext uri="{FF2B5EF4-FFF2-40B4-BE49-F238E27FC236}">
              <a16:creationId xmlns:a16="http://schemas.microsoft.com/office/drawing/2014/main" id="{1CB9559D-8502-462F-AF91-E94FFE7E1E68}"/>
            </a:ext>
          </a:extLst>
        </xdr:cNvPr>
        <xdr:cNvSpPr txBox="1"/>
      </xdr:nvSpPr>
      <xdr:spPr>
        <a:xfrm>
          <a:off x="1351176" y="2482393"/>
          <a:ext cx="1268220" cy="292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E" sz="900" b="1">
              <a:solidFill>
                <a:schemeClr val="bg2">
                  <a:lumMod val="50000"/>
                </a:schemeClr>
              </a:solidFill>
              <a:latin typeface="Arial" panose="020B0604020202020204" pitchFamily="34" charset="0"/>
              <a:cs typeface="Arial" panose="020B0604020202020204" pitchFamily="34" charset="0"/>
            </a:rPr>
            <a:t>Completed</a:t>
          </a:r>
        </a:p>
      </xdr:txBody>
    </xdr:sp>
    <xdr:clientData/>
  </xdr:oneCellAnchor>
  <xdr:twoCellAnchor editAs="oneCell">
    <xdr:from>
      <xdr:col>7</xdr:col>
      <xdr:colOff>227815</xdr:colOff>
      <xdr:row>5</xdr:row>
      <xdr:rowOff>117834</xdr:rowOff>
    </xdr:from>
    <xdr:to>
      <xdr:col>8</xdr:col>
      <xdr:colOff>212103</xdr:colOff>
      <xdr:row>8</xdr:row>
      <xdr:rowOff>172823</xdr:rowOff>
    </xdr:to>
    <xdr:pic>
      <xdr:nvPicPr>
        <xdr:cNvPr id="19" name="Graphic 18" descr="List with solid fill">
          <a:extLst>
            <a:ext uri="{FF2B5EF4-FFF2-40B4-BE49-F238E27FC236}">
              <a16:creationId xmlns:a16="http://schemas.microsoft.com/office/drawing/2014/main" id="{79BB69C0-D8C5-4BCB-89E5-9EFF862876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517011" y="1021236"/>
          <a:ext cx="597030" cy="597030"/>
        </a:xfrm>
        <a:prstGeom prst="rect">
          <a:avLst/>
        </a:prstGeom>
      </xdr:spPr>
    </xdr:pic>
    <xdr:clientData/>
  </xdr:twoCellAnchor>
  <xdr:twoCellAnchor editAs="oneCell">
    <xdr:from>
      <xdr:col>3</xdr:col>
      <xdr:colOff>386289</xdr:colOff>
      <xdr:row>5</xdr:row>
      <xdr:rowOff>161722</xdr:rowOff>
    </xdr:from>
    <xdr:to>
      <xdr:col>4</xdr:col>
      <xdr:colOff>497427</xdr:colOff>
      <xdr:row>9</xdr:row>
      <xdr:rowOff>10264</xdr:rowOff>
    </xdr:to>
    <xdr:pic>
      <xdr:nvPicPr>
        <xdr:cNvPr id="21" name="Graphic 20" descr="Dollar with solid fill">
          <a:extLst>
            <a:ext uri="{FF2B5EF4-FFF2-40B4-BE49-F238E27FC236}">
              <a16:creationId xmlns:a16="http://schemas.microsoft.com/office/drawing/2014/main" id="{3EBA8B37-72D7-41BE-809E-F5C252BB4F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215089" y="1076122"/>
          <a:ext cx="720738" cy="580062"/>
        </a:xfrm>
        <a:prstGeom prst="rect">
          <a:avLst/>
        </a:prstGeom>
      </xdr:spPr>
    </xdr:pic>
    <xdr:clientData/>
  </xdr:twoCellAnchor>
  <xdr:twoCellAnchor editAs="oneCell">
    <xdr:from>
      <xdr:col>11</xdr:col>
      <xdr:colOff>86412</xdr:colOff>
      <xdr:row>5</xdr:row>
      <xdr:rowOff>31422</xdr:rowOff>
    </xdr:from>
    <xdr:to>
      <xdr:col>12</xdr:col>
      <xdr:colOff>180681</xdr:colOff>
      <xdr:row>9</xdr:row>
      <xdr:rowOff>15711</xdr:rowOff>
    </xdr:to>
    <xdr:pic>
      <xdr:nvPicPr>
        <xdr:cNvPr id="46" name="Graphic 45" descr="Piggy Bank with solid fill">
          <a:extLst>
            <a:ext uri="{FF2B5EF4-FFF2-40B4-BE49-F238E27FC236}">
              <a16:creationId xmlns:a16="http://schemas.microsoft.com/office/drawing/2014/main" id="{2F63199D-5F1D-4666-ADDA-0400EE7EF91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826577" y="934824"/>
          <a:ext cx="707011" cy="707011"/>
        </a:xfrm>
        <a:prstGeom prst="rect">
          <a:avLst/>
        </a:prstGeom>
        <a:ln>
          <a:noFill/>
        </a:ln>
        <a:effectLst/>
      </xdr:spPr>
    </xdr:pic>
    <xdr:clientData/>
  </xdr:twoCellAnchor>
  <xdr:twoCellAnchor editAs="oneCell">
    <xdr:from>
      <xdr:col>15</xdr:col>
      <xdr:colOff>96656</xdr:colOff>
      <xdr:row>5</xdr:row>
      <xdr:rowOff>53788</xdr:rowOff>
    </xdr:from>
    <xdr:to>
      <xdr:col>16</xdr:col>
      <xdr:colOff>216446</xdr:colOff>
      <xdr:row>9</xdr:row>
      <xdr:rowOff>42144</xdr:rowOff>
    </xdr:to>
    <xdr:pic>
      <xdr:nvPicPr>
        <xdr:cNvPr id="48" name="Graphic 47" descr="Stopwatch with solid fill">
          <a:extLst>
            <a:ext uri="{FF2B5EF4-FFF2-40B4-BE49-F238E27FC236}">
              <a16:creationId xmlns:a16="http://schemas.microsoft.com/office/drawing/2014/main" id="{3A63FF00-73D4-4AEC-9725-9FB58C03883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240656" y="950259"/>
          <a:ext cx="729390" cy="705532"/>
        </a:xfrm>
        <a:prstGeom prst="rect">
          <a:avLst/>
        </a:prstGeom>
      </xdr:spPr>
    </xdr:pic>
    <xdr:clientData/>
  </xdr:twoCellAnchor>
  <xdr:twoCellAnchor editAs="oneCell">
    <xdr:from>
      <xdr:col>1</xdr:col>
      <xdr:colOff>494242</xdr:colOff>
      <xdr:row>13</xdr:row>
      <xdr:rowOff>962</xdr:rowOff>
    </xdr:from>
    <xdr:to>
      <xdr:col>2</xdr:col>
      <xdr:colOff>172160</xdr:colOff>
      <xdr:row>14</xdr:row>
      <xdr:rowOff>109979</xdr:rowOff>
    </xdr:to>
    <xdr:pic>
      <xdr:nvPicPr>
        <xdr:cNvPr id="52" name="Graphic 51" descr="Bullseye with solid fill">
          <a:extLst>
            <a:ext uri="{FF2B5EF4-FFF2-40B4-BE49-F238E27FC236}">
              <a16:creationId xmlns:a16="http://schemas.microsoft.com/office/drawing/2014/main" id="{CE468EF9-E88D-4742-A239-A0CDB781D85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05280" y="2337283"/>
          <a:ext cx="288955" cy="288734"/>
        </a:xfrm>
        <a:prstGeom prst="rect">
          <a:avLst/>
        </a:prstGeom>
      </xdr:spPr>
    </xdr:pic>
    <xdr:clientData/>
  </xdr:twoCellAnchor>
  <xdr:oneCellAnchor>
    <xdr:from>
      <xdr:col>4</xdr:col>
      <xdr:colOff>278380</xdr:colOff>
      <xdr:row>13</xdr:row>
      <xdr:rowOff>138370</xdr:rowOff>
    </xdr:from>
    <xdr:ext cx="716863" cy="196392"/>
    <xdr:sp macro="" textlink="">
      <xdr:nvSpPr>
        <xdr:cNvPr id="53" name="TextBox 52">
          <a:extLst>
            <a:ext uri="{FF2B5EF4-FFF2-40B4-BE49-F238E27FC236}">
              <a16:creationId xmlns:a16="http://schemas.microsoft.com/office/drawing/2014/main" id="{72FCFF9D-95EA-4C7B-86AE-8D05E1638D95}"/>
            </a:ext>
          </a:extLst>
        </xdr:cNvPr>
        <xdr:cNvSpPr txBox="1"/>
      </xdr:nvSpPr>
      <xdr:spPr>
        <a:xfrm>
          <a:off x="2709064" y="2520826"/>
          <a:ext cx="716863" cy="196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E" sz="900" b="1">
              <a:solidFill>
                <a:schemeClr val="bg2">
                  <a:lumMod val="50000"/>
                </a:schemeClr>
              </a:solidFill>
              <a:latin typeface="Arial" panose="020B0604020202020204" pitchFamily="34" charset="0"/>
              <a:ea typeface="+mn-ea"/>
              <a:cs typeface="Arial" panose="020B0604020202020204" pitchFamily="34" charset="0"/>
            </a:rPr>
            <a:t>On</a:t>
          </a:r>
          <a:r>
            <a:rPr lang="en-IE" sz="900" b="1" baseline="0">
              <a:solidFill>
                <a:schemeClr val="bg2">
                  <a:lumMod val="50000"/>
                </a:schemeClr>
              </a:solidFill>
              <a:latin typeface="Arial" panose="020B0604020202020204" pitchFamily="34" charset="0"/>
              <a:ea typeface="+mn-ea"/>
              <a:cs typeface="Arial" panose="020B0604020202020204" pitchFamily="34" charset="0"/>
            </a:rPr>
            <a:t> Hold</a:t>
          </a:r>
        </a:p>
      </xdr:txBody>
    </xdr:sp>
    <xdr:clientData/>
  </xdr:oneCellAnchor>
  <xdr:oneCellAnchor>
    <xdr:from>
      <xdr:col>2</xdr:col>
      <xdr:colOff>125950</xdr:colOff>
      <xdr:row>16</xdr:row>
      <xdr:rowOff>125951</xdr:rowOff>
    </xdr:from>
    <xdr:ext cx="284501" cy="298800"/>
    <xdr:sp macro="" textlink="'KPIS &amp; TABLES'!S22">
      <xdr:nvSpPr>
        <xdr:cNvPr id="54" name="TextBox 53">
          <a:extLst>
            <a:ext uri="{FF2B5EF4-FFF2-40B4-BE49-F238E27FC236}">
              <a16:creationId xmlns:a16="http://schemas.microsoft.com/office/drawing/2014/main" id="{9AD5913C-50F3-4C86-8044-ED40BBF5414E}"/>
            </a:ext>
          </a:extLst>
        </xdr:cNvPr>
        <xdr:cNvSpPr txBox="1"/>
      </xdr:nvSpPr>
      <xdr:spPr>
        <a:xfrm>
          <a:off x="1349161" y="3013530"/>
          <a:ext cx="28450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l"/>
          <a:fld id="{C56B6ACB-6EC9-429F-B6AA-A00F2C9B2F81}" type="TxLink">
            <a:rPr lang="en-US" sz="1400" b="1" i="0" u="none" strike="noStrike">
              <a:solidFill>
                <a:srgbClr val="000000"/>
              </a:solidFill>
              <a:latin typeface="Arial" panose="020B0604020202020204" pitchFamily="34" charset="0"/>
              <a:ea typeface="Calibri"/>
              <a:cs typeface="Arial" panose="020B0604020202020204" pitchFamily="34" charset="0"/>
            </a:rPr>
            <a:pPr marL="0" indent="0" algn="l"/>
            <a:t>1</a:t>
          </a:fld>
          <a:endParaRPr lang="en-US" sz="14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twoCellAnchor editAs="oneCell">
    <xdr:from>
      <xdr:col>4</xdr:col>
      <xdr:colOff>48682</xdr:colOff>
      <xdr:row>13</xdr:row>
      <xdr:rowOff>18830</xdr:rowOff>
    </xdr:from>
    <xdr:to>
      <xdr:col>4</xdr:col>
      <xdr:colOff>298065</xdr:colOff>
      <xdr:row>14</xdr:row>
      <xdr:rowOff>89108</xdr:rowOff>
    </xdr:to>
    <xdr:pic>
      <xdr:nvPicPr>
        <xdr:cNvPr id="58" name="Picture 57" descr="136,700+ Pause Icon Stock Illustrations, Royalty-Free Vector Graphics &amp;  Clip Art - iStock | Play pause icon, Pause icon 3d, Play and pause icon">
          <a:extLst>
            <a:ext uri="{FF2B5EF4-FFF2-40B4-BE49-F238E27FC236}">
              <a16:creationId xmlns:a16="http://schemas.microsoft.com/office/drawing/2014/main" id="{1266FD53-3386-4743-8370-D2C90B9E9D71}"/>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5196" t="15309" r="15532" b="15019"/>
        <a:stretch/>
      </xdr:blipFill>
      <xdr:spPr bwMode="auto">
        <a:xfrm>
          <a:off x="2479366" y="2401286"/>
          <a:ext cx="249383" cy="25354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oneCellAnchor>
    <xdr:from>
      <xdr:col>4</xdr:col>
      <xdr:colOff>321174</xdr:colOff>
      <xdr:row>12</xdr:row>
      <xdr:rowOff>66456</xdr:rowOff>
    </xdr:from>
    <xdr:ext cx="289686" cy="298800"/>
    <xdr:sp macro="" textlink="'KPIS &amp; TABLES'!Q3">
      <xdr:nvSpPr>
        <xdr:cNvPr id="47" name="TextBox 46">
          <a:extLst>
            <a:ext uri="{FF2B5EF4-FFF2-40B4-BE49-F238E27FC236}">
              <a16:creationId xmlns:a16="http://schemas.microsoft.com/office/drawing/2014/main" id="{845D1E0E-41BB-494C-A6FF-6D2566A0D46C}"/>
            </a:ext>
          </a:extLst>
        </xdr:cNvPr>
        <xdr:cNvSpPr txBox="1"/>
      </xdr:nvSpPr>
      <xdr:spPr>
        <a:xfrm flipH="1">
          <a:off x="2764612" y="2257993"/>
          <a:ext cx="28968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E1A5C333-A062-461A-BCE5-C6E9C62511CE}" type="TxLink">
            <a:rPr lang="en-US" sz="1400" b="1" i="0" u="none" strike="noStrike">
              <a:solidFill>
                <a:srgbClr val="000000"/>
              </a:solidFill>
              <a:latin typeface="Arial" panose="020B0604020202020204" pitchFamily="34" charset="0"/>
              <a:ea typeface="Calibri"/>
              <a:cs typeface="Arial" panose="020B0604020202020204" pitchFamily="34" charset="0"/>
            </a:rPr>
            <a:pPr marL="0" indent="0" algn="l"/>
            <a:t>-</a:t>
          </a:fld>
          <a:endParaRPr lang="en-US" sz="14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2</xdr:col>
      <xdr:colOff>77870</xdr:colOff>
      <xdr:row>17</xdr:row>
      <xdr:rowOff>170680</xdr:rowOff>
    </xdr:from>
    <xdr:ext cx="716863" cy="196392"/>
    <xdr:sp macro="" textlink="">
      <xdr:nvSpPr>
        <xdr:cNvPr id="49" name="TextBox 48">
          <a:extLst>
            <a:ext uri="{FF2B5EF4-FFF2-40B4-BE49-F238E27FC236}">
              <a16:creationId xmlns:a16="http://schemas.microsoft.com/office/drawing/2014/main" id="{BA130742-96FC-429B-BCDC-A34AC98BE9A0}"/>
            </a:ext>
          </a:extLst>
        </xdr:cNvPr>
        <xdr:cNvSpPr txBox="1"/>
      </xdr:nvSpPr>
      <xdr:spPr>
        <a:xfrm>
          <a:off x="1301081" y="3238733"/>
          <a:ext cx="716863" cy="196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E" sz="900" b="1">
              <a:solidFill>
                <a:schemeClr val="bg2">
                  <a:lumMod val="50000"/>
                </a:schemeClr>
              </a:solidFill>
              <a:latin typeface="Arial" panose="020B0604020202020204" pitchFamily="34" charset="0"/>
              <a:ea typeface="+mn-ea"/>
              <a:cs typeface="Arial" panose="020B0604020202020204" pitchFamily="34" charset="0"/>
            </a:rPr>
            <a:t>On</a:t>
          </a:r>
          <a:r>
            <a:rPr lang="en-IE" sz="900" b="1" baseline="0">
              <a:solidFill>
                <a:schemeClr val="bg2">
                  <a:lumMod val="50000"/>
                </a:schemeClr>
              </a:solidFill>
              <a:latin typeface="Arial" panose="020B0604020202020204" pitchFamily="34" charset="0"/>
              <a:ea typeface="+mn-ea"/>
              <a:cs typeface="Arial" panose="020B0604020202020204" pitchFamily="34" charset="0"/>
            </a:rPr>
            <a:t> </a:t>
          </a:r>
          <a:r>
            <a:rPr lang="en-IE" sz="900" b="1" baseline="0">
              <a:solidFill>
                <a:schemeClr val="bg1">
                  <a:lumMod val="50000"/>
                </a:schemeClr>
              </a:solidFill>
              <a:latin typeface="Arial" panose="020B0604020202020204" pitchFamily="34" charset="0"/>
              <a:ea typeface="+mn-ea"/>
              <a:cs typeface="Arial" panose="020B0604020202020204" pitchFamily="34" charset="0"/>
            </a:rPr>
            <a:t>Going</a:t>
          </a:r>
        </a:p>
        <a:p>
          <a:endParaRPr lang="en-IE" sz="900" b="1" baseline="0">
            <a:solidFill>
              <a:schemeClr val="bg2">
                <a:lumMod val="50000"/>
              </a:schemeClr>
            </a:solidFill>
            <a:latin typeface="Arial" panose="020B0604020202020204" pitchFamily="34" charset="0"/>
            <a:ea typeface="+mn-ea"/>
            <a:cs typeface="Arial" panose="020B0604020202020204" pitchFamily="34" charset="0"/>
          </a:endParaRPr>
        </a:p>
      </xdr:txBody>
    </xdr:sp>
    <xdr:clientData/>
  </xdr:oneCellAnchor>
  <xdr:twoCellAnchor editAs="oneCell">
    <xdr:from>
      <xdr:col>1</xdr:col>
      <xdr:colOff>502226</xdr:colOff>
      <xdr:row>17</xdr:row>
      <xdr:rowOff>55198</xdr:rowOff>
    </xdr:from>
    <xdr:to>
      <xdr:col>2</xdr:col>
      <xdr:colOff>107069</xdr:colOff>
      <xdr:row>18</xdr:row>
      <xdr:rowOff>107325</xdr:rowOff>
    </xdr:to>
    <xdr:pic>
      <xdr:nvPicPr>
        <xdr:cNvPr id="59" name="Picture 58" descr="3+ Thousand Ongoing Icon Royalty-Free Images, Stock Photos &amp; Pictures |  Shutterstock">
          <a:extLst>
            <a:ext uri="{FF2B5EF4-FFF2-40B4-BE49-F238E27FC236}">
              <a16:creationId xmlns:a16="http://schemas.microsoft.com/office/drawing/2014/main" id="{FF7DBC8E-7F48-4F91-B2BA-15D1F3F0E16C}"/>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5619" t="11619" r="67693" b="19344"/>
        <a:stretch/>
      </xdr:blipFill>
      <xdr:spPr bwMode="auto">
        <a:xfrm>
          <a:off x="1113264" y="3110387"/>
          <a:ext cx="215880" cy="231844"/>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188183</xdr:colOff>
      <xdr:row>17</xdr:row>
      <xdr:rowOff>171476</xdr:rowOff>
    </xdr:from>
    <xdr:ext cx="716863" cy="196392"/>
    <xdr:sp macro="" textlink="">
      <xdr:nvSpPr>
        <xdr:cNvPr id="60" name="TextBox 59">
          <a:extLst>
            <a:ext uri="{FF2B5EF4-FFF2-40B4-BE49-F238E27FC236}">
              <a16:creationId xmlns:a16="http://schemas.microsoft.com/office/drawing/2014/main" id="{7A1F6995-0654-40B7-8A58-7AD8ADB41EBE}"/>
            </a:ext>
          </a:extLst>
        </xdr:cNvPr>
        <xdr:cNvSpPr txBox="1"/>
      </xdr:nvSpPr>
      <xdr:spPr>
        <a:xfrm>
          <a:off x="2635169" y="3273138"/>
          <a:ext cx="716863" cy="196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E" sz="900" b="1" baseline="0">
              <a:solidFill>
                <a:schemeClr val="bg2">
                  <a:lumMod val="50000"/>
                </a:schemeClr>
              </a:solidFill>
              <a:latin typeface="Arial" panose="020B0604020202020204" pitchFamily="34" charset="0"/>
              <a:ea typeface="+mn-ea"/>
              <a:cs typeface="Arial" panose="020B0604020202020204" pitchFamily="34" charset="0"/>
            </a:rPr>
            <a:t>Cancelled</a:t>
          </a:r>
        </a:p>
        <a:p>
          <a:endParaRPr lang="en-IE" sz="900" b="1" baseline="0">
            <a:solidFill>
              <a:schemeClr val="bg2">
                <a:lumMod val="50000"/>
              </a:schemeClr>
            </a:solidFill>
            <a:latin typeface="Arial" panose="020B0604020202020204" pitchFamily="34" charset="0"/>
            <a:ea typeface="+mn-ea"/>
            <a:cs typeface="Arial" panose="020B0604020202020204" pitchFamily="34" charset="0"/>
          </a:endParaRPr>
        </a:p>
      </xdr:txBody>
    </xdr:sp>
    <xdr:clientData/>
  </xdr:oneCellAnchor>
  <xdr:oneCellAnchor>
    <xdr:from>
      <xdr:col>4</xdr:col>
      <xdr:colOff>197555</xdr:colOff>
      <xdr:row>16</xdr:row>
      <xdr:rowOff>131704</xdr:rowOff>
    </xdr:from>
    <xdr:ext cx="244426" cy="298800"/>
    <xdr:sp macro="" textlink="'KPIS &amp; TABLES'!R3">
      <xdr:nvSpPr>
        <xdr:cNvPr id="61" name="TextBox 60">
          <a:extLst>
            <a:ext uri="{FF2B5EF4-FFF2-40B4-BE49-F238E27FC236}">
              <a16:creationId xmlns:a16="http://schemas.microsoft.com/office/drawing/2014/main" id="{0FA360E0-9902-46A7-9180-16E2A2FD03EA}"/>
            </a:ext>
          </a:extLst>
        </xdr:cNvPr>
        <xdr:cNvSpPr txBox="1"/>
      </xdr:nvSpPr>
      <xdr:spPr>
        <a:xfrm>
          <a:off x="2627717" y="3097326"/>
          <a:ext cx="24442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l"/>
          <a:fld id="{729A392C-7D87-4DD2-8933-62B3209B210A}" type="TxLink">
            <a:rPr lang="en-US" sz="1400" b="1" i="0" u="none" strike="noStrike">
              <a:solidFill>
                <a:srgbClr val="000000"/>
              </a:solidFill>
              <a:latin typeface="Arial" panose="020B0604020202020204" pitchFamily="34" charset="0"/>
              <a:ea typeface="Calibri"/>
              <a:cs typeface="Arial" panose="020B0604020202020204" pitchFamily="34" charset="0"/>
            </a:rPr>
            <a:pPr marL="0" indent="0" algn="l"/>
            <a:t>-</a:t>
          </a:fld>
          <a:endParaRPr lang="en-IE" sz="14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twoCellAnchor editAs="oneCell">
    <xdr:from>
      <xdr:col>3</xdr:col>
      <xdr:colOff>590844</xdr:colOff>
      <xdr:row>17</xdr:row>
      <xdr:rowOff>48700</xdr:rowOff>
    </xdr:from>
    <xdr:to>
      <xdr:col>4</xdr:col>
      <xdr:colOff>252249</xdr:colOff>
      <xdr:row>18</xdr:row>
      <xdr:rowOff>136584</xdr:rowOff>
    </xdr:to>
    <xdr:pic>
      <xdr:nvPicPr>
        <xdr:cNvPr id="23" name="Graphic 22" descr="Close with solid fill">
          <a:extLst>
            <a:ext uri="{FF2B5EF4-FFF2-40B4-BE49-F238E27FC236}">
              <a16:creationId xmlns:a16="http://schemas.microsoft.com/office/drawing/2014/main" id="{C5EE286A-ECB1-4FB3-AA53-C02561118CC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423957" y="3103889"/>
          <a:ext cx="272443" cy="267601"/>
        </a:xfrm>
        <a:prstGeom prst="rect">
          <a:avLst/>
        </a:prstGeom>
      </xdr:spPr>
    </xdr:pic>
    <xdr:clientData/>
  </xdr:twoCellAnchor>
  <xdr:oneCellAnchor>
    <xdr:from>
      <xdr:col>6</xdr:col>
      <xdr:colOff>479771</xdr:colOff>
      <xdr:row>12</xdr:row>
      <xdr:rowOff>24871</xdr:rowOff>
    </xdr:from>
    <xdr:ext cx="719459" cy="477153"/>
    <xdr:sp macro="" textlink="">
      <xdr:nvSpPr>
        <xdr:cNvPr id="62" name="TextBox 61">
          <a:extLst>
            <a:ext uri="{FF2B5EF4-FFF2-40B4-BE49-F238E27FC236}">
              <a16:creationId xmlns:a16="http://schemas.microsoft.com/office/drawing/2014/main" id="{0ADDF8C6-C86C-4C97-AD62-958D46C8EAC6}"/>
            </a:ext>
          </a:extLst>
        </xdr:cNvPr>
        <xdr:cNvSpPr txBox="1"/>
      </xdr:nvSpPr>
      <xdr:spPr>
        <a:xfrm>
          <a:off x="4137371" y="2176400"/>
          <a:ext cx="719459" cy="4771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a:solidFill>
                <a:schemeClr val="bg1">
                  <a:lumMod val="50000"/>
                </a:schemeClr>
              </a:solidFill>
              <a:latin typeface="Berlin Sans FB" panose="020E0602020502020306" pitchFamily="34" charset="0"/>
            </a:rPr>
            <a:t>Project</a:t>
          </a:r>
          <a:r>
            <a:rPr lang="en-IE" sz="1200">
              <a:latin typeface="Berlin Sans FB" panose="020E0602020502020306" pitchFamily="34" charset="0"/>
            </a:rPr>
            <a:t> </a:t>
          </a:r>
        </a:p>
        <a:p>
          <a:pPr algn="ctr"/>
          <a:r>
            <a:rPr lang="en-IE" sz="1200">
              <a:solidFill>
                <a:schemeClr val="bg2">
                  <a:lumMod val="50000"/>
                </a:schemeClr>
              </a:solidFill>
              <a:latin typeface="Berlin Sans FB" panose="020E0602020502020306" pitchFamily="34" charset="0"/>
            </a:rPr>
            <a:t>Priority</a:t>
          </a:r>
          <a:r>
            <a:rPr lang="en-IE" sz="1200" baseline="0">
              <a:latin typeface="Berlin Sans FB" panose="020E0602020502020306" pitchFamily="34" charset="0"/>
            </a:rPr>
            <a:t> </a:t>
          </a:r>
          <a:endParaRPr lang="en-IE" sz="1200">
            <a:latin typeface="Berlin Sans FB" panose="020E0602020502020306" pitchFamily="34" charset="0"/>
          </a:endParaRPr>
        </a:p>
      </xdr:txBody>
    </xdr:sp>
    <xdr:clientData/>
  </xdr:oneCellAnchor>
  <xdr:twoCellAnchor editAs="oneCell">
    <xdr:from>
      <xdr:col>8</xdr:col>
      <xdr:colOff>183703</xdr:colOff>
      <xdr:row>17</xdr:row>
      <xdr:rowOff>24898</xdr:rowOff>
    </xdr:from>
    <xdr:to>
      <xdr:col>8</xdr:col>
      <xdr:colOff>559237</xdr:colOff>
      <xdr:row>19</xdr:row>
      <xdr:rowOff>45163</xdr:rowOff>
    </xdr:to>
    <xdr:pic>
      <xdr:nvPicPr>
        <xdr:cNvPr id="65" name="Picture 64" descr="Low Medium High Symbol Clipart Image Stock Vector (Royalty Free) 2306720895  | Shutterstock">
          <a:extLst>
            <a:ext uri="{FF2B5EF4-FFF2-40B4-BE49-F238E27FC236}">
              <a16:creationId xmlns:a16="http://schemas.microsoft.com/office/drawing/2014/main" id="{69D3D2EC-C4AF-4F65-B65F-5A6157C6BC59}"/>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0017" t="20555" r="67004" b="39363"/>
        <a:stretch/>
      </xdr:blipFill>
      <xdr:spPr bwMode="auto">
        <a:xfrm>
          <a:off x="5066020" y="3131513"/>
          <a:ext cx="375534" cy="3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194502</xdr:colOff>
      <xdr:row>14</xdr:row>
      <xdr:rowOff>146120</xdr:rowOff>
    </xdr:from>
    <xdr:to>
      <xdr:col>8</xdr:col>
      <xdr:colOff>534434</xdr:colOff>
      <xdr:row>16</xdr:row>
      <xdr:rowOff>128029</xdr:rowOff>
    </xdr:to>
    <xdr:pic>
      <xdr:nvPicPr>
        <xdr:cNvPr id="67" name="Picture 66" descr="Low Medium High Symbol Clipart Image Stock Vector (Royalty Free) 2306720895  | Shutterstock">
          <a:extLst>
            <a:ext uri="{FF2B5EF4-FFF2-40B4-BE49-F238E27FC236}">
              <a16:creationId xmlns:a16="http://schemas.microsoft.com/office/drawing/2014/main" id="{237F9164-6FEF-449B-9486-642E60127F4B}"/>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38815" t="20924" r="39065" b="39755"/>
        <a:stretch/>
      </xdr:blipFill>
      <xdr:spPr bwMode="auto">
        <a:xfrm>
          <a:off x="5076819" y="2704509"/>
          <a:ext cx="339932" cy="347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194087</xdr:colOff>
      <xdr:row>12</xdr:row>
      <xdr:rowOff>78399</xdr:rowOff>
    </xdr:from>
    <xdr:to>
      <xdr:col>8</xdr:col>
      <xdr:colOff>528756</xdr:colOff>
      <xdr:row>14</xdr:row>
      <xdr:rowOff>78399</xdr:rowOff>
    </xdr:to>
    <xdr:pic>
      <xdr:nvPicPr>
        <xdr:cNvPr id="69" name="Picture 68" descr="Low Medium High Symbol Clipart Image Stock Vector (Royalty Free) 2306720895  | Shutterstock">
          <a:extLst>
            <a:ext uri="{FF2B5EF4-FFF2-40B4-BE49-F238E27FC236}">
              <a16:creationId xmlns:a16="http://schemas.microsoft.com/office/drawing/2014/main" id="{193A2392-0758-48B8-95D0-783E479A5158}"/>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68656" t="20563" r="10058" b="39754"/>
        <a:stretch/>
      </xdr:blipFill>
      <xdr:spPr bwMode="auto">
        <a:xfrm>
          <a:off x="5076404" y="2271304"/>
          <a:ext cx="334669" cy="3654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503704</xdr:colOff>
      <xdr:row>14</xdr:row>
      <xdr:rowOff>109554</xdr:rowOff>
    </xdr:from>
    <xdr:to>
      <xdr:col>7</xdr:col>
      <xdr:colOff>579904</xdr:colOff>
      <xdr:row>18</xdr:row>
      <xdr:rowOff>71454</xdr:rowOff>
    </xdr:to>
    <xdr:pic>
      <xdr:nvPicPr>
        <xdr:cNvPr id="35" name="Picture 34">
          <a:extLst>
            <a:ext uri="{FF2B5EF4-FFF2-40B4-BE49-F238E27FC236}">
              <a16:creationId xmlns:a16="http://schemas.microsoft.com/office/drawing/2014/main" id="{58EF693D-DCDB-4ED6-81F5-B4F9D5519A80}"/>
            </a:ext>
          </a:extLst>
        </xdr:cNvPr>
        <xdr:cNvPicPr>
          <a:picLocks noChangeAspect="1"/>
        </xdr:cNvPicPr>
      </xdr:nvPicPr>
      <xdr:blipFill>
        <a:blip xmlns:r="http://schemas.openxmlformats.org/officeDocument/2006/relationships" r:embed="rId18"/>
        <a:stretch>
          <a:fillRect/>
        </a:stretch>
      </xdr:blipFill>
      <xdr:spPr>
        <a:xfrm>
          <a:off x="4161304" y="2717287"/>
          <a:ext cx="685800" cy="706967"/>
        </a:xfrm>
        <a:prstGeom prst="rect">
          <a:avLst/>
        </a:prstGeom>
      </xdr:spPr>
    </xdr:pic>
    <xdr:clientData/>
  </xdr:twoCellAnchor>
  <xdr:oneCellAnchor>
    <xdr:from>
      <xdr:col>8</xdr:col>
      <xdr:colOff>544858</xdr:colOff>
      <xdr:row>12</xdr:row>
      <xdr:rowOff>30137</xdr:rowOff>
    </xdr:from>
    <xdr:ext cx="235964" cy="298745"/>
    <xdr:sp macro="" textlink="'KPIS &amp; TABLES'!Q4">
      <xdr:nvSpPr>
        <xdr:cNvPr id="70" name="TextBox 69">
          <a:extLst>
            <a:ext uri="{FF2B5EF4-FFF2-40B4-BE49-F238E27FC236}">
              <a16:creationId xmlns:a16="http://schemas.microsoft.com/office/drawing/2014/main" id="{787AA4D5-84C2-47A0-910D-4F4EC5CF6C56}"/>
            </a:ext>
          </a:extLst>
        </xdr:cNvPr>
        <xdr:cNvSpPr txBox="1"/>
      </xdr:nvSpPr>
      <xdr:spPr>
        <a:xfrm>
          <a:off x="5427175" y="2223042"/>
          <a:ext cx="235964" cy="298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435D4E14-7EF2-494A-97EE-05C6A5DAF853}" type="TxLink">
            <a:rPr lang="en-US" sz="1400" b="1" i="0" u="none" strike="noStrike" baseline="0">
              <a:solidFill>
                <a:srgbClr val="FF0000"/>
              </a:solidFill>
              <a:latin typeface="Arial" panose="020B0604020202020204" pitchFamily="34" charset="0"/>
              <a:ea typeface="Calibri"/>
              <a:cs typeface="Arial" panose="020B0604020202020204" pitchFamily="34" charset="0"/>
            </a:rPr>
            <a:pPr marL="0" indent="0"/>
            <a:t>-</a:t>
          </a:fld>
          <a:endParaRPr lang="en-IE" sz="1400" b="1" i="0" u="none" strike="noStrike" baseline="0">
            <a:solidFill>
              <a:srgbClr val="FF0000"/>
            </a:solidFill>
            <a:latin typeface="Arial" panose="020B0604020202020204" pitchFamily="34" charset="0"/>
            <a:ea typeface="Calibri"/>
            <a:cs typeface="Arial" panose="020B0604020202020204" pitchFamily="34" charset="0"/>
          </a:endParaRPr>
        </a:p>
      </xdr:txBody>
    </xdr:sp>
    <xdr:clientData/>
  </xdr:oneCellAnchor>
  <xdr:oneCellAnchor>
    <xdr:from>
      <xdr:col>8</xdr:col>
      <xdr:colOff>547774</xdr:colOff>
      <xdr:row>13</xdr:row>
      <xdr:rowOff>86620</xdr:rowOff>
    </xdr:from>
    <xdr:ext cx="505267" cy="239809"/>
    <xdr:sp macro="" textlink="">
      <xdr:nvSpPr>
        <xdr:cNvPr id="71" name="TextBox 70">
          <a:extLst>
            <a:ext uri="{FF2B5EF4-FFF2-40B4-BE49-F238E27FC236}">
              <a16:creationId xmlns:a16="http://schemas.microsoft.com/office/drawing/2014/main" id="{73B3EC3D-4203-419B-AE38-A97C96347550}"/>
            </a:ext>
          </a:extLst>
        </xdr:cNvPr>
        <xdr:cNvSpPr txBox="1"/>
      </xdr:nvSpPr>
      <xdr:spPr>
        <a:xfrm>
          <a:off x="5430091" y="2462267"/>
          <a:ext cx="505267"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000" b="1">
              <a:solidFill>
                <a:schemeClr val="bg2">
                  <a:lumMod val="50000"/>
                </a:schemeClr>
              </a:solidFill>
              <a:latin typeface="Arial" panose="020B0604020202020204" pitchFamily="34" charset="0"/>
              <a:cs typeface="Arial" panose="020B0604020202020204" pitchFamily="34" charset="0"/>
            </a:rPr>
            <a:t>HIGH</a:t>
          </a:r>
        </a:p>
      </xdr:txBody>
    </xdr:sp>
    <xdr:clientData/>
  </xdr:oneCellAnchor>
  <xdr:oneCellAnchor>
    <xdr:from>
      <xdr:col>8</xdr:col>
      <xdr:colOff>541219</xdr:colOff>
      <xdr:row>15</xdr:row>
      <xdr:rowOff>139612</xdr:rowOff>
    </xdr:from>
    <xdr:ext cx="751768" cy="239809"/>
    <xdr:sp macro="" textlink="">
      <xdr:nvSpPr>
        <xdr:cNvPr id="72" name="TextBox 71">
          <a:extLst>
            <a:ext uri="{FF2B5EF4-FFF2-40B4-BE49-F238E27FC236}">
              <a16:creationId xmlns:a16="http://schemas.microsoft.com/office/drawing/2014/main" id="{F8B1CF06-842C-4245-BAAA-67C43F5D1793}"/>
            </a:ext>
          </a:extLst>
        </xdr:cNvPr>
        <xdr:cNvSpPr txBox="1"/>
      </xdr:nvSpPr>
      <xdr:spPr>
        <a:xfrm>
          <a:off x="5423536" y="2880743"/>
          <a:ext cx="75176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E" sz="1000" b="1">
              <a:solidFill>
                <a:schemeClr val="bg2">
                  <a:lumMod val="50000"/>
                </a:schemeClr>
              </a:solidFill>
              <a:latin typeface="Arial" panose="020B0604020202020204" pitchFamily="34" charset="0"/>
              <a:cs typeface="Arial" panose="020B0604020202020204" pitchFamily="34" charset="0"/>
            </a:rPr>
            <a:t>NORMAL</a:t>
          </a:r>
        </a:p>
      </xdr:txBody>
    </xdr:sp>
    <xdr:clientData/>
  </xdr:oneCellAnchor>
  <xdr:oneCellAnchor>
    <xdr:from>
      <xdr:col>8</xdr:col>
      <xdr:colOff>540710</xdr:colOff>
      <xdr:row>14</xdr:row>
      <xdr:rowOff>126300</xdr:rowOff>
    </xdr:from>
    <xdr:ext cx="339054" cy="298745"/>
    <xdr:sp macro="" textlink="'KPIS &amp; TABLES'!S4">
      <xdr:nvSpPr>
        <xdr:cNvPr id="73" name="TextBox 72">
          <a:extLst>
            <a:ext uri="{FF2B5EF4-FFF2-40B4-BE49-F238E27FC236}">
              <a16:creationId xmlns:a16="http://schemas.microsoft.com/office/drawing/2014/main" id="{F815A2A6-B6B6-489E-86B4-D8C649C3448C}"/>
            </a:ext>
          </a:extLst>
        </xdr:cNvPr>
        <xdr:cNvSpPr txBox="1"/>
      </xdr:nvSpPr>
      <xdr:spPr>
        <a:xfrm>
          <a:off x="5417510" y="2647827"/>
          <a:ext cx="339054" cy="298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E65997DB-DD2B-40FF-8CF3-BEEED58B1517}" type="TxLink">
            <a:rPr lang="en-US" sz="1400" b="1" i="0" u="none" strike="noStrike" baseline="0">
              <a:solidFill>
                <a:srgbClr val="FFFF00"/>
              </a:solidFill>
              <a:latin typeface="Arial" panose="020B0604020202020204" pitchFamily="34" charset="0"/>
              <a:ea typeface="Calibri"/>
              <a:cs typeface="Arial" panose="020B0604020202020204" pitchFamily="34" charset="0"/>
            </a:rPr>
            <a:pPr marL="0" indent="0"/>
            <a:t>2</a:t>
          </a:fld>
          <a:endParaRPr lang="en-IE" sz="1400" b="1" i="0" u="none" strike="noStrike" baseline="0">
            <a:solidFill>
              <a:srgbClr val="FFFF00"/>
            </a:solidFill>
            <a:latin typeface="Arial" panose="020B0604020202020204" pitchFamily="34" charset="0"/>
            <a:ea typeface="Calibri"/>
            <a:cs typeface="Arial" panose="020B0604020202020204" pitchFamily="34" charset="0"/>
          </a:endParaRPr>
        </a:p>
      </xdr:txBody>
    </xdr:sp>
    <xdr:clientData/>
  </xdr:oneCellAnchor>
  <xdr:oneCellAnchor>
    <xdr:from>
      <xdr:col>8</xdr:col>
      <xdr:colOff>540710</xdr:colOff>
      <xdr:row>18</xdr:row>
      <xdr:rowOff>43548</xdr:rowOff>
    </xdr:from>
    <xdr:ext cx="751768" cy="239809"/>
    <xdr:sp macro="" textlink="">
      <xdr:nvSpPr>
        <xdr:cNvPr id="74" name="TextBox 73">
          <a:extLst>
            <a:ext uri="{FF2B5EF4-FFF2-40B4-BE49-F238E27FC236}">
              <a16:creationId xmlns:a16="http://schemas.microsoft.com/office/drawing/2014/main" id="{C5AA4BB7-8451-4365-8226-455624766F33}"/>
            </a:ext>
          </a:extLst>
        </xdr:cNvPr>
        <xdr:cNvSpPr txBox="1"/>
      </xdr:nvSpPr>
      <xdr:spPr>
        <a:xfrm>
          <a:off x="5423027" y="3332905"/>
          <a:ext cx="75176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E" sz="1000" b="1">
              <a:solidFill>
                <a:schemeClr val="bg2">
                  <a:lumMod val="50000"/>
                </a:schemeClr>
              </a:solidFill>
              <a:latin typeface="Arial" panose="020B0604020202020204" pitchFamily="34" charset="0"/>
              <a:cs typeface="Arial" panose="020B0604020202020204" pitchFamily="34" charset="0"/>
            </a:rPr>
            <a:t>LOW</a:t>
          </a:r>
        </a:p>
      </xdr:txBody>
    </xdr:sp>
    <xdr:clientData/>
  </xdr:oneCellAnchor>
  <xdr:oneCellAnchor>
    <xdr:from>
      <xdr:col>8</xdr:col>
      <xdr:colOff>554501</xdr:colOff>
      <xdr:row>17</xdr:row>
      <xdr:rowOff>22861</xdr:rowOff>
    </xdr:from>
    <xdr:ext cx="235964" cy="298745"/>
    <xdr:sp macro="" textlink="'KPIS &amp; TABLES'!R4">
      <xdr:nvSpPr>
        <xdr:cNvPr id="75" name="TextBox 74">
          <a:extLst>
            <a:ext uri="{FF2B5EF4-FFF2-40B4-BE49-F238E27FC236}">
              <a16:creationId xmlns:a16="http://schemas.microsoft.com/office/drawing/2014/main" id="{185F4241-52A9-4AFF-A23A-40BBD19AC874}"/>
            </a:ext>
          </a:extLst>
        </xdr:cNvPr>
        <xdr:cNvSpPr txBox="1"/>
      </xdr:nvSpPr>
      <xdr:spPr>
        <a:xfrm>
          <a:off x="5436818" y="3129476"/>
          <a:ext cx="235964" cy="298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CFABC876-ABA1-4D0A-9E4D-47143008B994}" type="TxLink">
            <a:rPr lang="en-US" sz="1400" b="1" i="0" u="none" strike="noStrike" baseline="0">
              <a:solidFill>
                <a:schemeClr val="accent6"/>
              </a:solidFill>
              <a:latin typeface="Arial" panose="020B0604020202020204" pitchFamily="34" charset="0"/>
              <a:ea typeface="Calibri"/>
              <a:cs typeface="Arial" panose="020B0604020202020204" pitchFamily="34" charset="0"/>
            </a:rPr>
            <a:pPr marL="0" indent="0"/>
            <a:t>-</a:t>
          </a:fld>
          <a:endParaRPr lang="en-IE" sz="1400" b="1" i="0" u="none" strike="noStrike" baseline="0">
            <a:solidFill>
              <a:schemeClr val="accent6"/>
            </a:solidFill>
            <a:latin typeface="Arial" panose="020B0604020202020204" pitchFamily="34" charset="0"/>
            <a:ea typeface="Calibri"/>
            <a:cs typeface="Arial" panose="020B0604020202020204" pitchFamily="34" charset="0"/>
          </a:endParaRPr>
        </a:p>
      </xdr:txBody>
    </xdr:sp>
    <xdr:clientData/>
  </xdr:oneCellAnchor>
  <xdr:oneCellAnchor>
    <xdr:from>
      <xdr:col>2</xdr:col>
      <xdr:colOff>31085</xdr:colOff>
      <xdr:row>22</xdr:row>
      <xdr:rowOff>9633</xdr:rowOff>
    </xdr:from>
    <xdr:ext cx="1268220" cy="292546"/>
    <xdr:sp macro="" textlink="">
      <xdr:nvSpPr>
        <xdr:cNvPr id="77" name="TextBox 76">
          <a:extLst>
            <a:ext uri="{FF2B5EF4-FFF2-40B4-BE49-F238E27FC236}">
              <a16:creationId xmlns:a16="http://schemas.microsoft.com/office/drawing/2014/main" id="{A80D9030-8E2F-4AD4-A4BF-79C4B5775BD0}"/>
            </a:ext>
          </a:extLst>
        </xdr:cNvPr>
        <xdr:cNvSpPr txBox="1"/>
      </xdr:nvSpPr>
      <xdr:spPr>
        <a:xfrm>
          <a:off x="1253935" y="4024962"/>
          <a:ext cx="1268220" cy="292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E" sz="1200">
              <a:solidFill>
                <a:schemeClr val="bg2">
                  <a:lumMod val="50000"/>
                </a:schemeClr>
              </a:solidFill>
              <a:latin typeface="Berlin Sans FB" panose="020E0602020502020306" pitchFamily="34" charset="0"/>
            </a:rPr>
            <a:t>Project</a:t>
          </a:r>
          <a:r>
            <a:rPr lang="en-IE" sz="1200" baseline="0">
              <a:solidFill>
                <a:schemeClr val="bg2">
                  <a:lumMod val="50000"/>
                </a:schemeClr>
              </a:solidFill>
              <a:latin typeface="Berlin Sans FB" panose="020E0602020502020306" pitchFamily="34" charset="0"/>
            </a:rPr>
            <a:t>s Status</a:t>
          </a:r>
          <a:endParaRPr lang="en-IE" sz="1200">
            <a:solidFill>
              <a:schemeClr val="bg2">
                <a:lumMod val="50000"/>
              </a:schemeClr>
            </a:solidFill>
            <a:latin typeface="Berlin Sans FB" panose="020E0602020502020306" pitchFamily="34" charset="0"/>
          </a:endParaRPr>
        </a:p>
      </xdr:txBody>
    </xdr:sp>
    <xdr:clientData/>
  </xdr:oneCellAnchor>
  <xdr:twoCellAnchor>
    <xdr:from>
      <xdr:col>1</xdr:col>
      <xdr:colOff>377857</xdr:colOff>
      <xdr:row>37</xdr:row>
      <xdr:rowOff>29161</xdr:rowOff>
    </xdr:from>
    <xdr:to>
      <xdr:col>9</xdr:col>
      <xdr:colOff>528110</xdr:colOff>
      <xdr:row>39</xdr:row>
      <xdr:rowOff>9842</xdr:rowOff>
    </xdr:to>
    <xdr:sp macro="" textlink="">
      <xdr:nvSpPr>
        <xdr:cNvPr id="76" name="Rectangle: Rounded Corners 75">
          <a:extLst>
            <a:ext uri="{FF2B5EF4-FFF2-40B4-BE49-F238E27FC236}">
              <a16:creationId xmlns:a16="http://schemas.microsoft.com/office/drawing/2014/main" id="{FCC8B88E-AB5E-4B23-AF8D-42BAB57EF171}"/>
            </a:ext>
          </a:extLst>
        </xdr:cNvPr>
        <xdr:cNvSpPr/>
      </xdr:nvSpPr>
      <xdr:spPr>
        <a:xfrm>
          <a:off x="985918" y="6494616"/>
          <a:ext cx="5014737" cy="350135"/>
        </a:xfrm>
        <a:prstGeom prst="roundRect">
          <a:avLst>
            <a:gd name="adj" fmla="val 50000"/>
          </a:avLst>
        </a:prstGeom>
        <a:gradFill flip="none" rotWithShape="1">
          <a:gsLst>
            <a:gs pos="0">
              <a:schemeClr val="bg2">
                <a:lumMod val="75000"/>
              </a:schemeClr>
            </a:gs>
            <a:gs pos="52000">
              <a:schemeClr val="tx1"/>
            </a:gs>
            <a:gs pos="100000">
              <a:schemeClr val="bg1">
                <a:lumMod val="65000"/>
              </a:schemeClr>
            </a:gs>
          </a:gsLst>
          <a:path path="circle">
            <a:fillToRect t="100000" r="100000"/>
          </a:path>
          <a:tileRect l="-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oneCellAnchor>
    <xdr:from>
      <xdr:col>5</xdr:col>
      <xdr:colOff>18627</xdr:colOff>
      <xdr:row>33</xdr:row>
      <xdr:rowOff>75353</xdr:rowOff>
    </xdr:from>
    <xdr:ext cx="1268220" cy="292546"/>
    <xdr:sp macro="" textlink="">
      <xdr:nvSpPr>
        <xdr:cNvPr id="80" name="TextBox 79">
          <a:extLst>
            <a:ext uri="{FF2B5EF4-FFF2-40B4-BE49-F238E27FC236}">
              <a16:creationId xmlns:a16="http://schemas.microsoft.com/office/drawing/2014/main" id="{F2604B6E-5199-4E0C-B8E3-595DEE1925D6}"/>
            </a:ext>
          </a:extLst>
        </xdr:cNvPr>
        <xdr:cNvSpPr txBox="1"/>
      </xdr:nvSpPr>
      <xdr:spPr>
        <a:xfrm>
          <a:off x="3066627" y="5849620"/>
          <a:ext cx="1268220" cy="292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E" sz="1200">
              <a:solidFill>
                <a:schemeClr val="bg2">
                  <a:lumMod val="50000"/>
                </a:schemeClr>
              </a:solidFill>
              <a:latin typeface="Berlin Sans FB" panose="020E0602020502020306" pitchFamily="34" charset="0"/>
            </a:rPr>
            <a:t>Project</a:t>
          </a:r>
          <a:r>
            <a:rPr lang="en-IE" sz="1200" baseline="0">
              <a:solidFill>
                <a:schemeClr val="bg2">
                  <a:lumMod val="50000"/>
                </a:schemeClr>
              </a:solidFill>
              <a:latin typeface="Berlin Sans FB" panose="020E0602020502020306" pitchFamily="34" charset="0"/>
            </a:rPr>
            <a:t> </a:t>
          </a:r>
          <a:r>
            <a:rPr lang="en-IE" sz="1200">
              <a:solidFill>
                <a:schemeClr val="bg2">
                  <a:lumMod val="50000"/>
                </a:schemeClr>
              </a:solidFill>
              <a:latin typeface="Berlin Sans FB" panose="020E0602020502020306" pitchFamily="34" charset="0"/>
            </a:rPr>
            <a:t>Milestone</a:t>
          </a:r>
          <a:r>
            <a:rPr lang="en-IE" sz="1200" baseline="0">
              <a:solidFill>
                <a:schemeClr val="bg2">
                  <a:lumMod val="50000"/>
                </a:schemeClr>
              </a:solidFill>
              <a:latin typeface="Berlin Sans FB" panose="020E0602020502020306" pitchFamily="34" charset="0"/>
            </a:rPr>
            <a:t> </a:t>
          </a:r>
          <a:endParaRPr lang="en-IE" sz="1200">
            <a:solidFill>
              <a:schemeClr val="bg2">
                <a:lumMod val="50000"/>
              </a:schemeClr>
            </a:solidFill>
            <a:latin typeface="Berlin Sans FB" panose="020E0602020502020306" pitchFamily="34" charset="0"/>
          </a:endParaRPr>
        </a:p>
      </xdr:txBody>
    </xdr:sp>
    <xdr:clientData/>
  </xdr:oneCellAnchor>
  <xdr:oneCellAnchor>
    <xdr:from>
      <xdr:col>8</xdr:col>
      <xdr:colOff>432015</xdr:colOff>
      <xdr:row>34</xdr:row>
      <xdr:rowOff>171937</xdr:rowOff>
    </xdr:from>
    <xdr:ext cx="883517" cy="440028"/>
    <xdr:sp macro="" textlink="">
      <xdr:nvSpPr>
        <xdr:cNvPr id="81" name="TextBox 80">
          <a:extLst>
            <a:ext uri="{FF2B5EF4-FFF2-40B4-BE49-F238E27FC236}">
              <a16:creationId xmlns:a16="http://schemas.microsoft.com/office/drawing/2014/main" id="{ED5666EC-BBB2-492B-B5CF-18EEC439267E}"/>
            </a:ext>
          </a:extLst>
        </xdr:cNvPr>
        <xdr:cNvSpPr txBox="1"/>
      </xdr:nvSpPr>
      <xdr:spPr>
        <a:xfrm>
          <a:off x="5296500" y="6083210"/>
          <a:ext cx="883517" cy="440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a:solidFill>
                <a:schemeClr val="bg2">
                  <a:lumMod val="50000"/>
                </a:schemeClr>
              </a:solidFill>
              <a:latin typeface="Berlin Sans FB" panose="020E0602020502020306" pitchFamily="34" charset="0"/>
            </a:rPr>
            <a:t>Project</a:t>
          </a:r>
          <a:r>
            <a:rPr lang="en-IE" sz="1200" baseline="0">
              <a:solidFill>
                <a:schemeClr val="bg2">
                  <a:lumMod val="50000"/>
                </a:schemeClr>
              </a:solidFill>
              <a:latin typeface="Berlin Sans FB" panose="020E0602020502020306" pitchFamily="34" charset="0"/>
            </a:rPr>
            <a:t> Completed</a:t>
          </a:r>
          <a:endParaRPr lang="en-IE" sz="1200">
            <a:solidFill>
              <a:schemeClr val="bg2">
                <a:lumMod val="50000"/>
              </a:schemeClr>
            </a:solidFill>
            <a:latin typeface="Berlin Sans FB" panose="020E0602020502020306" pitchFamily="34" charset="0"/>
          </a:endParaRPr>
        </a:p>
      </xdr:txBody>
    </xdr:sp>
    <xdr:clientData/>
  </xdr:oneCellAnchor>
  <xdr:oneCellAnchor>
    <xdr:from>
      <xdr:col>9</xdr:col>
      <xdr:colOff>80757</xdr:colOff>
      <xdr:row>37</xdr:row>
      <xdr:rowOff>21308</xdr:rowOff>
    </xdr:from>
    <xdr:ext cx="442755" cy="437761"/>
    <xdr:sp macro="" textlink="'KPIS &amp; TABLES'!S3">
      <xdr:nvSpPr>
        <xdr:cNvPr id="82" name="TextBox 81">
          <a:extLst>
            <a:ext uri="{FF2B5EF4-FFF2-40B4-BE49-F238E27FC236}">
              <a16:creationId xmlns:a16="http://schemas.microsoft.com/office/drawing/2014/main" id="{EA0A6DE5-D0ED-4B1B-B3B3-300D11A11228}"/>
            </a:ext>
          </a:extLst>
        </xdr:cNvPr>
        <xdr:cNvSpPr txBox="1"/>
      </xdr:nvSpPr>
      <xdr:spPr>
        <a:xfrm>
          <a:off x="5577627" y="6693171"/>
          <a:ext cx="442755" cy="4377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5286BD40-6CD8-40EC-ADE1-72D9574B098D}" type="TxLink">
            <a:rPr lang="en-US" sz="1400">
              <a:solidFill>
                <a:schemeClr val="bg1"/>
              </a:solidFill>
              <a:latin typeface="Arial Black" panose="020B0A04020102020204" pitchFamily="34" charset="0"/>
              <a:ea typeface="+mn-ea"/>
              <a:cs typeface="+mn-cs"/>
            </a:rPr>
            <a:pPr marL="0" indent="0" algn="l"/>
            <a:t>1</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7</xdr:col>
      <xdr:colOff>600090</xdr:colOff>
      <xdr:row>37</xdr:row>
      <xdr:rowOff>21713</xdr:rowOff>
    </xdr:from>
    <xdr:ext cx="250425" cy="343893"/>
    <xdr:sp macro="" textlink="'KPIS &amp; TABLES'!S6">
      <xdr:nvSpPr>
        <xdr:cNvPr id="83" name="TextBox 82">
          <a:extLst>
            <a:ext uri="{FF2B5EF4-FFF2-40B4-BE49-F238E27FC236}">
              <a16:creationId xmlns:a16="http://schemas.microsoft.com/office/drawing/2014/main" id="{51D01A4F-29D7-4797-B59A-8E40382A7A10}"/>
            </a:ext>
          </a:extLst>
        </xdr:cNvPr>
        <xdr:cNvSpPr txBox="1"/>
      </xdr:nvSpPr>
      <xdr:spPr>
        <a:xfrm>
          <a:off x="4856514" y="6487168"/>
          <a:ext cx="250425" cy="343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2271C89B-3ABC-4BAC-81D8-8B3D1B95027D}"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8</xdr:col>
      <xdr:colOff>364025</xdr:colOff>
      <xdr:row>37</xdr:row>
      <xdr:rowOff>20174</xdr:rowOff>
    </xdr:from>
    <xdr:ext cx="294066" cy="353130"/>
    <xdr:sp macro="" textlink="'KPIS &amp; TABLES'!S18">
      <xdr:nvSpPr>
        <xdr:cNvPr id="84" name="TextBox 83">
          <a:extLst>
            <a:ext uri="{FF2B5EF4-FFF2-40B4-BE49-F238E27FC236}">
              <a16:creationId xmlns:a16="http://schemas.microsoft.com/office/drawing/2014/main" id="{24754F72-DDDF-42DC-A44D-510441C6BBC4}"/>
            </a:ext>
          </a:extLst>
        </xdr:cNvPr>
        <xdr:cNvSpPr txBox="1"/>
      </xdr:nvSpPr>
      <xdr:spPr>
        <a:xfrm>
          <a:off x="5228510" y="6485629"/>
          <a:ext cx="294066" cy="3531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4579CF2F-3B0A-4261-8741-26FF7313625C}"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6</xdr:col>
      <xdr:colOff>444496</xdr:colOff>
      <xdr:row>37</xdr:row>
      <xdr:rowOff>22521</xdr:rowOff>
    </xdr:from>
    <xdr:ext cx="259778" cy="327691"/>
    <xdr:sp macro="" textlink="'KPIS &amp; TABLES'!S8">
      <xdr:nvSpPr>
        <xdr:cNvPr id="85" name="TextBox 84">
          <a:extLst>
            <a:ext uri="{FF2B5EF4-FFF2-40B4-BE49-F238E27FC236}">
              <a16:creationId xmlns:a16="http://schemas.microsoft.com/office/drawing/2014/main" id="{8EE9102E-2207-478D-AD3B-F7C2903E5731}"/>
            </a:ext>
          </a:extLst>
        </xdr:cNvPr>
        <xdr:cNvSpPr txBox="1"/>
      </xdr:nvSpPr>
      <xdr:spPr>
        <a:xfrm>
          <a:off x="4092860" y="6487976"/>
          <a:ext cx="259778" cy="327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88879BF8-BB0E-4D47-871F-580DDC73881A}"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7</xdr:col>
      <xdr:colOff>223212</xdr:colOff>
      <xdr:row>37</xdr:row>
      <xdr:rowOff>22888</xdr:rowOff>
    </xdr:from>
    <xdr:ext cx="211668" cy="335021"/>
    <xdr:sp macro="" textlink="'KPIS &amp; TABLES'!S7">
      <xdr:nvSpPr>
        <xdr:cNvPr id="86" name="TextBox 85">
          <a:extLst>
            <a:ext uri="{FF2B5EF4-FFF2-40B4-BE49-F238E27FC236}">
              <a16:creationId xmlns:a16="http://schemas.microsoft.com/office/drawing/2014/main" id="{560B994B-DD52-4591-8057-9A88D557F3F0}"/>
            </a:ext>
          </a:extLst>
        </xdr:cNvPr>
        <xdr:cNvSpPr txBox="1"/>
      </xdr:nvSpPr>
      <xdr:spPr>
        <a:xfrm>
          <a:off x="4479636" y="6488343"/>
          <a:ext cx="211668" cy="335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CB25BA0A-3C41-41E1-A5AC-443ADC0C8324}"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6</xdr:col>
      <xdr:colOff>90012</xdr:colOff>
      <xdr:row>37</xdr:row>
      <xdr:rowOff>19403</xdr:rowOff>
    </xdr:from>
    <xdr:ext cx="287139" cy="350052"/>
    <xdr:sp macro="" textlink="'KPIS &amp; TABLES'!S9">
      <xdr:nvSpPr>
        <xdr:cNvPr id="87" name="TextBox 86">
          <a:extLst>
            <a:ext uri="{FF2B5EF4-FFF2-40B4-BE49-F238E27FC236}">
              <a16:creationId xmlns:a16="http://schemas.microsoft.com/office/drawing/2014/main" id="{D939DC94-4BDA-4669-8AE7-6EA05E142B27}"/>
            </a:ext>
          </a:extLst>
        </xdr:cNvPr>
        <xdr:cNvSpPr txBox="1"/>
      </xdr:nvSpPr>
      <xdr:spPr>
        <a:xfrm>
          <a:off x="3738376" y="6484858"/>
          <a:ext cx="287139" cy="350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7F1C9587-F00F-4677-A0E4-8E59D96816B9}"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5</xdr:col>
      <xdr:colOff>330930</xdr:colOff>
      <xdr:row>37</xdr:row>
      <xdr:rowOff>21713</xdr:rowOff>
    </xdr:from>
    <xdr:ext cx="273284" cy="336197"/>
    <xdr:sp macro="" textlink="'KPIS &amp; TABLES'!S10">
      <xdr:nvSpPr>
        <xdr:cNvPr id="88" name="TextBox 87">
          <a:extLst>
            <a:ext uri="{FF2B5EF4-FFF2-40B4-BE49-F238E27FC236}">
              <a16:creationId xmlns:a16="http://schemas.microsoft.com/office/drawing/2014/main" id="{F611A2D6-6494-45AE-8D7E-B66AB1D30B25}"/>
            </a:ext>
          </a:extLst>
        </xdr:cNvPr>
        <xdr:cNvSpPr txBox="1"/>
      </xdr:nvSpPr>
      <xdr:spPr>
        <a:xfrm>
          <a:off x="3371233" y="6487168"/>
          <a:ext cx="273284" cy="336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B94A64D7-A456-44B9-B283-93DAC94C37B6}"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4</xdr:col>
      <xdr:colOff>591086</xdr:colOff>
      <xdr:row>37</xdr:row>
      <xdr:rowOff>20175</xdr:rowOff>
    </xdr:from>
    <xdr:ext cx="251733" cy="291554"/>
    <xdr:sp macro="" textlink="'KPIS &amp; TABLES'!S11">
      <xdr:nvSpPr>
        <xdr:cNvPr id="89" name="TextBox 88">
          <a:extLst>
            <a:ext uri="{FF2B5EF4-FFF2-40B4-BE49-F238E27FC236}">
              <a16:creationId xmlns:a16="http://schemas.microsoft.com/office/drawing/2014/main" id="{5D071FB9-BA9F-4B5A-9DDE-5F9C5054F898}"/>
            </a:ext>
          </a:extLst>
        </xdr:cNvPr>
        <xdr:cNvSpPr txBox="1"/>
      </xdr:nvSpPr>
      <xdr:spPr>
        <a:xfrm>
          <a:off x="3029486" y="6354300"/>
          <a:ext cx="251733" cy="291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4BAB43FC-CEB8-4230-9148-8996A1EAAD92}"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4</xdr:col>
      <xdr:colOff>258577</xdr:colOff>
      <xdr:row>37</xdr:row>
      <xdr:rowOff>22482</xdr:rowOff>
    </xdr:from>
    <xdr:ext cx="272516" cy="331578"/>
    <xdr:sp macro="" textlink="'KPIS &amp; TABLES'!S12">
      <xdr:nvSpPr>
        <xdr:cNvPr id="90" name="TextBox 89">
          <a:extLst>
            <a:ext uri="{FF2B5EF4-FFF2-40B4-BE49-F238E27FC236}">
              <a16:creationId xmlns:a16="http://schemas.microsoft.com/office/drawing/2014/main" id="{6922541F-033F-4130-B714-85D93095FBD3}"/>
            </a:ext>
          </a:extLst>
        </xdr:cNvPr>
        <xdr:cNvSpPr txBox="1"/>
      </xdr:nvSpPr>
      <xdr:spPr>
        <a:xfrm>
          <a:off x="2690819" y="6487937"/>
          <a:ext cx="272516" cy="331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E7D33D23-4EB1-4E5E-B4A0-7B703944BB70}" type="TxLink">
            <a:rPr lang="en-US" sz="1400">
              <a:solidFill>
                <a:schemeClr val="bg1"/>
              </a:solidFill>
              <a:latin typeface="Arial Black" panose="020B0A04020102020204" pitchFamily="34" charset="0"/>
              <a:ea typeface="+mn-ea"/>
              <a:cs typeface="+mn-cs"/>
            </a:rPr>
            <a:pPr marL="0" indent="0" algn="l"/>
            <a:t>1</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3</xdr:col>
      <xdr:colOff>196274</xdr:colOff>
      <xdr:row>37</xdr:row>
      <xdr:rowOff>19244</xdr:rowOff>
    </xdr:from>
    <xdr:ext cx="257848" cy="292484"/>
    <xdr:sp macro="" textlink="'KPIS &amp; TABLES'!S14">
      <xdr:nvSpPr>
        <xdr:cNvPr id="91" name="TextBox 90">
          <a:extLst>
            <a:ext uri="{FF2B5EF4-FFF2-40B4-BE49-F238E27FC236}">
              <a16:creationId xmlns:a16="http://schemas.microsoft.com/office/drawing/2014/main" id="{B1386383-E2CC-451F-811F-ADD1EDE2EDC4}"/>
            </a:ext>
          </a:extLst>
        </xdr:cNvPr>
        <xdr:cNvSpPr txBox="1"/>
      </xdr:nvSpPr>
      <xdr:spPr>
        <a:xfrm>
          <a:off x="2020456" y="6484699"/>
          <a:ext cx="257848" cy="2924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016A7DDE-584D-45A6-AB33-E4F8A28B3C33}"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3</xdr:col>
      <xdr:colOff>525705</xdr:colOff>
      <xdr:row>37</xdr:row>
      <xdr:rowOff>22466</xdr:rowOff>
    </xdr:from>
    <xdr:ext cx="294024" cy="437761"/>
    <xdr:sp macro="" textlink="'KPIS &amp; TABLES'!S13">
      <xdr:nvSpPr>
        <xdr:cNvPr id="92" name="TextBox 91">
          <a:extLst>
            <a:ext uri="{FF2B5EF4-FFF2-40B4-BE49-F238E27FC236}">
              <a16:creationId xmlns:a16="http://schemas.microsoft.com/office/drawing/2014/main" id="{2FC86F65-2684-47A3-8DB7-82CF40343578}"/>
            </a:ext>
          </a:extLst>
        </xdr:cNvPr>
        <xdr:cNvSpPr txBox="1"/>
      </xdr:nvSpPr>
      <xdr:spPr>
        <a:xfrm>
          <a:off x="2354505" y="6356591"/>
          <a:ext cx="294024" cy="4377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762B72A7-A821-47D6-B7E9-4F3465151B15}"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2</xdr:col>
      <xdr:colOff>130707</xdr:colOff>
      <xdr:row>37</xdr:row>
      <xdr:rowOff>22948</xdr:rowOff>
    </xdr:from>
    <xdr:ext cx="272472" cy="303260"/>
    <xdr:sp macro="" textlink="'KPIS &amp; TABLES'!S16">
      <xdr:nvSpPr>
        <xdr:cNvPr id="93" name="TextBox 92">
          <a:extLst>
            <a:ext uri="{FF2B5EF4-FFF2-40B4-BE49-F238E27FC236}">
              <a16:creationId xmlns:a16="http://schemas.microsoft.com/office/drawing/2014/main" id="{8A28C888-32B8-45D3-A464-433FD451AFF8}"/>
            </a:ext>
          </a:extLst>
        </xdr:cNvPr>
        <xdr:cNvSpPr txBox="1"/>
      </xdr:nvSpPr>
      <xdr:spPr>
        <a:xfrm>
          <a:off x="1349907" y="6357073"/>
          <a:ext cx="272472" cy="303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1143A8CA-7C6D-4A1B-A955-681F0D9B3271}"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2</xdr:col>
      <xdr:colOff>457202</xdr:colOff>
      <xdr:row>37</xdr:row>
      <xdr:rowOff>22319</xdr:rowOff>
    </xdr:from>
    <xdr:ext cx="239374" cy="316347"/>
    <xdr:sp macro="" textlink="'KPIS &amp; TABLES'!S15">
      <xdr:nvSpPr>
        <xdr:cNvPr id="94" name="TextBox 93">
          <a:extLst>
            <a:ext uri="{FF2B5EF4-FFF2-40B4-BE49-F238E27FC236}">
              <a16:creationId xmlns:a16="http://schemas.microsoft.com/office/drawing/2014/main" id="{3164516F-38CD-4AF6-9BD1-9D494390EDF6}"/>
            </a:ext>
          </a:extLst>
        </xdr:cNvPr>
        <xdr:cNvSpPr txBox="1"/>
      </xdr:nvSpPr>
      <xdr:spPr>
        <a:xfrm>
          <a:off x="1673323" y="6487774"/>
          <a:ext cx="239374" cy="3163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C9633010-421B-46AA-9849-8A323B74701D}"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1</xdr:col>
      <xdr:colOff>454121</xdr:colOff>
      <xdr:row>37</xdr:row>
      <xdr:rowOff>23091</xdr:rowOff>
    </xdr:from>
    <xdr:ext cx="280939" cy="300182"/>
    <xdr:sp macro="" textlink="'KPIS &amp; TABLES'!S17">
      <xdr:nvSpPr>
        <xdr:cNvPr id="96" name="TextBox 95">
          <a:extLst>
            <a:ext uri="{FF2B5EF4-FFF2-40B4-BE49-F238E27FC236}">
              <a16:creationId xmlns:a16="http://schemas.microsoft.com/office/drawing/2014/main" id="{44DAB1D9-70E9-43B3-9748-1BCB469D568E}"/>
            </a:ext>
          </a:extLst>
        </xdr:cNvPr>
        <xdr:cNvSpPr txBox="1"/>
      </xdr:nvSpPr>
      <xdr:spPr>
        <a:xfrm>
          <a:off x="1062182" y="6488546"/>
          <a:ext cx="280939" cy="3001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03FE78D0-EFB0-45D0-B1F0-BC800EA732C4}" type="TxLink">
            <a:rPr lang="en-US" sz="1400">
              <a:solidFill>
                <a:schemeClr val="bg1"/>
              </a:solidFill>
              <a:latin typeface="Arial Black" panose="020B0A04020102020204" pitchFamily="34" charset="0"/>
              <a:ea typeface="+mn-ea"/>
              <a:cs typeface="+mn-cs"/>
            </a:rPr>
            <a:pPr marL="0" indent="0" algn="l"/>
            <a:t>-</a:t>
          </a:fld>
          <a:endParaRPr lang="en-IE" sz="1400">
            <a:solidFill>
              <a:schemeClr val="bg1"/>
            </a:solidFill>
            <a:latin typeface="Arial Black" panose="020B0A04020102020204" pitchFamily="34" charset="0"/>
            <a:ea typeface="+mn-ea"/>
            <a:cs typeface="+mn-cs"/>
          </a:endParaRPr>
        </a:p>
      </xdr:txBody>
    </xdr:sp>
    <xdr:clientData/>
  </xdr:oneCellAnchor>
  <xdr:oneCellAnchor>
    <xdr:from>
      <xdr:col>8</xdr:col>
      <xdr:colOff>91594</xdr:colOff>
      <xdr:row>39</xdr:row>
      <xdr:rowOff>6270</xdr:rowOff>
    </xdr:from>
    <xdr:ext cx="963483" cy="440028"/>
    <xdr:sp macro="" textlink="">
      <xdr:nvSpPr>
        <xdr:cNvPr id="97" name="TextBox 96">
          <a:extLst>
            <a:ext uri="{FF2B5EF4-FFF2-40B4-BE49-F238E27FC236}">
              <a16:creationId xmlns:a16="http://schemas.microsoft.com/office/drawing/2014/main" id="{0EC922FB-4B01-4FF3-BFAE-0E43935B5BEA}"/>
            </a:ext>
          </a:extLst>
        </xdr:cNvPr>
        <xdr:cNvSpPr txBox="1"/>
      </xdr:nvSpPr>
      <xdr:spPr>
        <a:xfrm>
          <a:off x="4937132" y="6874039"/>
          <a:ext cx="963483" cy="440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a:solidFill>
                <a:schemeClr val="bg2">
                  <a:lumMod val="50000"/>
                </a:schemeClr>
              </a:solidFill>
              <a:latin typeface="Berlin Sans FB" panose="020E0602020502020306" pitchFamily="34" charset="0"/>
            </a:rPr>
            <a:t>shedule</a:t>
          </a:r>
          <a:r>
            <a:rPr lang="en-IE" sz="1200" u="none" baseline="0">
              <a:solidFill>
                <a:schemeClr val="bg2">
                  <a:lumMod val="50000"/>
                </a:schemeClr>
              </a:solidFill>
              <a:latin typeface="Berlin Sans FB" panose="020E0602020502020306" pitchFamily="34" charset="0"/>
            </a:rPr>
            <a:t> for devlopment</a:t>
          </a:r>
          <a:endParaRPr lang="en-IE" sz="1200" u="none">
            <a:solidFill>
              <a:schemeClr val="bg2">
                <a:lumMod val="50000"/>
              </a:schemeClr>
            </a:solidFill>
            <a:latin typeface="Berlin Sans FB" panose="020E0602020502020306" pitchFamily="34" charset="0"/>
          </a:endParaRPr>
        </a:p>
      </xdr:txBody>
    </xdr:sp>
    <xdr:clientData/>
  </xdr:oneCellAnchor>
  <xdr:oneCellAnchor>
    <xdr:from>
      <xdr:col>7</xdr:col>
      <xdr:colOff>208824</xdr:colOff>
      <xdr:row>34</xdr:row>
      <xdr:rowOff>162579</xdr:rowOff>
    </xdr:from>
    <xdr:ext cx="953715" cy="462652"/>
    <xdr:sp macro="" textlink="">
      <xdr:nvSpPr>
        <xdr:cNvPr id="98" name="TextBox 97">
          <a:extLst>
            <a:ext uri="{FF2B5EF4-FFF2-40B4-BE49-F238E27FC236}">
              <a16:creationId xmlns:a16="http://schemas.microsoft.com/office/drawing/2014/main" id="{522C363B-8EF2-4C7C-9F80-8E004DCAFEFD}"/>
            </a:ext>
          </a:extLst>
        </xdr:cNvPr>
        <xdr:cNvSpPr txBox="1"/>
      </xdr:nvSpPr>
      <xdr:spPr>
        <a:xfrm>
          <a:off x="4448670" y="6102271"/>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a:solidFill>
                <a:schemeClr val="bg2">
                  <a:lumMod val="50000"/>
                </a:schemeClr>
              </a:solidFill>
              <a:latin typeface="Berlin Sans FB" panose="020E0602020502020306" pitchFamily="34" charset="0"/>
            </a:rPr>
            <a:t>Aproved</a:t>
          </a:r>
          <a:r>
            <a:rPr lang="en-IE" sz="1200" u="none" baseline="0">
              <a:solidFill>
                <a:schemeClr val="bg2">
                  <a:lumMod val="50000"/>
                </a:schemeClr>
              </a:solidFill>
              <a:latin typeface="Berlin Sans FB" panose="020E0602020502020306" pitchFamily="34" charset="0"/>
            </a:rPr>
            <a:t> for deployment</a:t>
          </a:r>
          <a:endParaRPr lang="en-IE" sz="1200" u="none">
            <a:solidFill>
              <a:schemeClr val="bg2">
                <a:lumMod val="50000"/>
              </a:schemeClr>
            </a:solidFill>
            <a:latin typeface="Berlin Sans FB" panose="020E0602020502020306" pitchFamily="34" charset="0"/>
          </a:endParaRPr>
        </a:p>
      </xdr:txBody>
    </xdr:sp>
    <xdr:clientData/>
  </xdr:oneCellAnchor>
  <xdr:oneCellAnchor>
    <xdr:from>
      <xdr:col>6</xdr:col>
      <xdr:colOff>521439</xdr:colOff>
      <xdr:row>39</xdr:row>
      <xdr:rowOff>16040</xdr:rowOff>
    </xdr:from>
    <xdr:ext cx="953715" cy="462652"/>
    <xdr:sp macro="" textlink="">
      <xdr:nvSpPr>
        <xdr:cNvPr id="99" name="TextBox 98">
          <a:extLst>
            <a:ext uri="{FF2B5EF4-FFF2-40B4-BE49-F238E27FC236}">
              <a16:creationId xmlns:a16="http://schemas.microsoft.com/office/drawing/2014/main" id="{66D113A4-C64E-4E78-B145-48F312A5AA66}"/>
            </a:ext>
          </a:extLst>
        </xdr:cNvPr>
        <xdr:cNvSpPr txBox="1"/>
      </xdr:nvSpPr>
      <xdr:spPr>
        <a:xfrm>
          <a:off x="4155593" y="6883809"/>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a:solidFill>
                <a:schemeClr val="bg2">
                  <a:lumMod val="50000"/>
                </a:schemeClr>
              </a:solidFill>
              <a:latin typeface="Berlin Sans FB" panose="020E0602020502020306" pitchFamily="34" charset="0"/>
            </a:rPr>
            <a:t>Testing</a:t>
          </a:r>
          <a:r>
            <a:rPr lang="en-IE" sz="1200" u="none" baseline="0">
              <a:solidFill>
                <a:schemeClr val="bg2">
                  <a:lumMod val="50000"/>
                </a:schemeClr>
              </a:solidFill>
              <a:latin typeface="Berlin Sans FB" panose="020E0602020502020306" pitchFamily="34" charset="0"/>
            </a:rPr>
            <a:t> client</a:t>
          </a:r>
          <a:endParaRPr lang="en-IE" sz="1200" u="none">
            <a:solidFill>
              <a:schemeClr val="bg2">
                <a:lumMod val="50000"/>
              </a:schemeClr>
            </a:solidFill>
            <a:latin typeface="Berlin Sans FB" panose="020E0602020502020306" pitchFamily="34" charset="0"/>
          </a:endParaRPr>
        </a:p>
      </xdr:txBody>
    </xdr:sp>
    <xdr:clientData/>
  </xdr:oneCellAnchor>
  <xdr:oneCellAnchor>
    <xdr:from>
      <xdr:col>5</xdr:col>
      <xdr:colOff>443285</xdr:colOff>
      <xdr:row>39</xdr:row>
      <xdr:rowOff>55117</xdr:rowOff>
    </xdr:from>
    <xdr:ext cx="953715" cy="462652"/>
    <xdr:sp macro="" textlink="">
      <xdr:nvSpPr>
        <xdr:cNvPr id="100" name="TextBox 99">
          <a:extLst>
            <a:ext uri="{FF2B5EF4-FFF2-40B4-BE49-F238E27FC236}">
              <a16:creationId xmlns:a16="http://schemas.microsoft.com/office/drawing/2014/main" id="{4906F88A-1361-45FC-A44D-54D2625ED757}"/>
            </a:ext>
          </a:extLst>
        </xdr:cNvPr>
        <xdr:cNvSpPr txBox="1"/>
      </xdr:nvSpPr>
      <xdr:spPr>
        <a:xfrm>
          <a:off x="3471747" y="6922886"/>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a:solidFill>
                <a:schemeClr val="bg2">
                  <a:lumMod val="50000"/>
                </a:schemeClr>
              </a:solidFill>
              <a:latin typeface="Berlin Sans FB" panose="020E0602020502020306" pitchFamily="34" charset="0"/>
            </a:rPr>
            <a:t>Testing</a:t>
          </a:r>
          <a:r>
            <a:rPr lang="en-IE" sz="1200" u="none" baseline="0">
              <a:solidFill>
                <a:schemeClr val="bg2">
                  <a:lumMod val="50000"/>
                </a:schemeClr>
              </a:solidFill>
              <a:latin typeface="Berlin Sans FB" panose="020E0602020502020306" pitchFamily="34" charset="0"/>
            </a:rPr>
            <a:t> </a:t>
          </a:r>
        </a:p>
        <a:p>
          <a:pPr algn="ctr"/>
          <a:r>
            <a:rPr lang="en-IE" sz="1200" u="none" baseline="0">
              <a:solidFill>
                <a:schemeClr val="bg2">
                  <a:lumMod val="50000"/>
                </a:schemeClr>
              </a:solidFill>
              <a:latin typeface="Berlin Sans FB" panose="020E0602020502020306" pitchFamily="34" charset="0"/>
            </a:rPr>
            <a:t>IT</a:t>
          </a:r>
          <a:endParaRPr lang="en-IE" sz="1200" u="none">
            <a:solidFill>
              <a:schemeClr val="bg2">
                <a:lumMod val="50000"/>
              </a:schemeClr>
            </a:solidFill>
            <a:latin typeface="Berlin Sans FB" panose="020E0602020502020306" pitchFamily="34" charset="0"/>
          </a:endParaRPr>
        </a:p>
      </xdr:txBody>
    </xdr:sp>
    <xdr:clientData/>
  </xdr:oneCellAnchor>
  <xdr:oneCellAnchor>
    <xdr:from>
      <xdr:col>6</xdr:col>
      <xdr:colOff>77916</xdr:colOff>
      <xdr:row>34</xdr:row>
      <xdr:rowOff>148900</xdr:rowOff>
    </xdr:from>
    <xdr:ext cx="953715" cy="462652"/>
    <xdr:sp macro="" textlink="">
      <xdr:nvSpPr>
        <xdr:cNvPr id="101" name="TextBox 100">
          <a:extLst>
            <a:ext uri="{FF2B5EF4-FFF2-40B4-BE49-F238E27FC236}">
              <a16:creationId xmlns:a16="http://schemas.microsoft.com/office/drawing/2014/main" id="{79003801-4DAC-458B-B246-C170A4956A21}"/>
            </a:ext>
          </a:extLst>
        </xdr:cNvPr>
        <xdr:cNvSpPr txBox="1"/>
      </xdr:nvSpPr>
      <xdr:spPr>
        <a:xfrm>
          <a:off x="3712070" y="6088592"/>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a:solidFill>
                <a:schemeClr val="bg2">
                  <a:lumMod val="50000"/>
                </a:schemeClr>
              </a:solidFill>
              <a:latin typeface="Berlin Sans FB" panose="020E0602020502020306" pitchFamily="34" charset="0"/>
            </a:rPr>
            <a:t>Testing</a:t>
          </a:r>
        </a:p>
        <a:p>
          <a:pPr algn="ctr"/>
          <a:r>
            <a:rPr lang="en-IE" sz="1200" u="none" baseline="0">
              <a:solidFill>
                <a:schemeClr val="bg2">
                  <a:lumMod val="50000"/>
                </a:schemeClr>
              </a:solidFill>
              <a:latin typeface="Berlin Sans FB" panose="020E0602020502020306" pitchFamily="34" charset="0"/>
            </a:rPr>
            <a:t> Ops</a:t>
          </a:r>
          <a:endParaRPr lang="en-IE" sz="1200" u="none">
            <a:solidFill>
              <a:schemeClr val="bg2">
                <a:lumMod val="50000"/>
              </a:schemeClr>
            </a:solidFill>
            <a:latin typeface="Berlin Sans FB" panose="020E0602020502020306" pitchFamily="34" charset="0"/>
          </a:endParaRPr>
        </a:p>
      </xdr:txBody>
    </xdr:sp>
    <xdr:clientData/>
  </xdr:oneCellAnchor>
  <xdr:oneCellAnchor>
    <xdr:from>
      <xdr:col>2</xdr:col>
      <xdr:colOff>146301</xdr:colOff>
      <xdr:row>39</xdr:row>
      <xdr:rowOff>56288</xdr:rowOff>
    </xdr:from>
    <xdr:ext cx="953715" cy="319632"/>
    <xdr:sp macro="" textlink="">
      <xdr:nvSpPr>
        <xdr:cNvPr id="102" name="TextBox 101">
          <a:extLst>
            <a:ext uri="{FF2B5EF4-FFF2-40B4-BE49-F238E27FC236}">
              <a16:creationId xmlns:a16="http://schemas.microsoft.com/office/drawing/2014/main" id="{60E4B72D-3A49-4DD1-A387-6126911B43D4}"/>
            </a:ext>
          </a:extLst>
        </xdr:cNvPr>
        <xdr:cNvSpPr txBox="1"/>
      </xdr:nvSpPr>
      <xdr:spPr>
        <a:xfrm>
          <a:off x="1365501" y="6822848"/>
          <a:ext cx="953715" cy="319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baseline="0">
              <a:solidFill>
                <a:schemeClr val="bg2">
                  <a:lumMod val="50000"/>
                </a:schemeClr>
              </a:solidFill>
              <a:latin typeface="Berlin Sans FB" panose="020E0602020502020306" pitchFamily="34" charset="0"/>
            </a:rPr>
            <a:t>Requirment</a:t>
          </a:r>
        </a:p>
      </xdr:txBody>
    </xdr:sp>
    <xdr:clientData/>
  </xdr:oneCellAnchor>
  <xdr:oneCellAnchor>
    <xdr:from>
      <xdr:col>4</xdr:col>
      <xdr:colOff>224455</xdr:colOff>
      <xdr:row>39</xdr:row>
      <xdr:rowOff>41439</xdr:rowOff>
    </xdr:from>
    <xdr:ext cx="1026007" cy="462652"/>
    <xdr:sp macro="" textlink="">
      <xdr:nvSpPr>
        <xdr:cNvPr id="103" name="TextBox 102">
          <a:extLst>
            <a:ext uri="{FF2B5EF4-FFF2-40B4-BE49-F238E27FC236}">
              <a16:creationId xmlns:a16="http://schemas.microsoft.com/office/drawing/2014/main" id="{AC877BFC-FA10-4C71-B247-853A0F17C263}"/>
            </a:ext>
          </a:extLst>
        </xdr:cNvPr>
        <xdr:cNvSpPr txBox="1"/>
      </xdr:nvSpPr>
      <xdr:spPr>
        <a:xfrm>
          <a:off x="2647224" y="6909208"/>
          <a:ext cx="1026007"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baseline="0">
              <a:solidFill>
                <a:schemeClr val="bg2">
                  <a:lumMod val="50000"/>
                </a:schemeClr>
              </a:solidFill>
              <a:latin typeface="Berlin Sans FB" panose="020E0602020502020306" pitchFamily="34" charset="0"/>
            </a:rPr>
            <a:t>Devlopment</a:t>
          </a:r>
        </a:p>
        <a:p>
          <a:pPr algn="ctr"/>
          <a:r>
            <a:rPr lang="en-IE" sz="1200" u="none" baseline="0">
              <a:solidFill>
                <a:schemeClr val="bg2">
                  <a:lumMod val="50000"/>
                </a:schemeClr>
              </a:solidFill>
              <a:latin typeface="Berlin Sans FB" panose="020E0602020502020306" pitchFamily="34" charset="0"/>
            </a:rPr>
            <a:t>Ops</a:t>
          </a:r>
        </a:p>
      </xdr:txBody>
    </xdr:sp>
    <xdr:clientData/>
  </xdr:oneCellAnchor>
  <xdr:oneCellAnchor>
    <xdr:from>
      <xdr:col>4</xdr:col>
      <xdr:colOff>572238</xdr:colOff>
      <xdr:row>34</xdr:row>
      <xdr:rowOff>164532</xdr:rowOff>
    </xdr:from>
    <xdr:ext cx="953715" cy="462652"/>
    <xdr:sp macro="" textlink="">
      <xdr:nvSpPr>
        <xdr:cNvPr id="104" name="TextBox 103">
          <a:extLst>
            <a:ext uri="{FF2B5EF4-FFF2-40B4-BE49-F238E27FC236}">
              <a16:creationId xmlns:a16="http://schemas.microsoft.com/office/drawing/2014/main" id="{F057F68B-4FB2-4C58-80C7-E8D3FCDDB576}"/>
            </a:ext>
          </a:extLst>
        </xdr:cNvPr>
        <xdr:cNvSpPr txBox="1"/>
      </xdr:nvSpPr>
      <xdr:spPr>
        <a:xfrm>
          <a:off x="2995007" y="6104224"/>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baseline="0">
              <a:solidFill>
                <a:schemeClr val="bg2">
                  <a:lumMod val="50000"/>
                </a:schemeClr>
              </a:solidFill>
              <a:latin typeface="Berlin Sans FB" panose="020E0602020502020306" pitchFamily="34" charset="0"/>
            </a:rPr>
            <a:t>devlopment</a:t>
          </a:r>
        </a:p>
        <a:p>
          <a:pPr algn="ctr"/>
          <a:r>
            <a:rPr lang="en-IE" sz="1200" u="none" baseline="0">
              <a:solidFill>
                <a:schemeClr val="bg2">
                  <a:lumMod val="50000"/>
                </a:schemeClr>
              </a:solidFill>
              <a:latin typeface="Berlin Sans FB" panose="020E0602020502020306" pitchFamily="34" charset="0"/>
            </a:rPr>
            <a:t>security</a:t>
          </a:r>
        </a:p>
      </xdr:txBody>
    </xdr:sp>
    <xdr:clientData/>
  </xdr:oneCellAnchor>
  <xdr:oneCellAnchor>
    <xdr:from>
      <xdr:col>2</xdr:col>
      <xdr:colOff>471421</xdr:colOff>
      <xdr:row>34</xdr:row>
      <xdr:rowOff>127408</xdr:rowOff>
    </xdr:from>
    <xdr:ext cx="953715" cy="462652"/>
    <xdr:sp macro="" textlink="">
      <xdr:nvSpPr>
        <xdr:cNvPr id="105" name="TextBox 104">
          <a:extLst>
            <a:ext uri="{FF2B5EF4-FFF2-40B4-BE49-F238E27FC236}">
              <a16:creationId xmlns:a16="http://schemas.microsoft.com/office/drawing/2014/main" id="{8A2B1E37-FC51-4297-BFCA-C4EBBC745806}"/>
            </a:ext>
          </a:extLst>
        </xdr:cNvPr>
        <xdr:cNvSpPr txBox="1"/>
      </xdr:nvSpPr>
      <xdr:spPr>
        <a:xfrm>
          <a:off x="1690621" y="5979568"/>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baseline="0">
              <a:solidFill>
                <a:schemeClr val="bg2">
                  <a:lumMod val="50000"/>
                </a:schemeClr>
              </a:solidFill>
              <a:latin typeface="Berlin Sans FB" panose="020E0602020502020306" pitchFamily="34" charset="0"/>
            </a:rPr>
            <a:t>Task and Hours</a:t>
          </a:r>
        </a:p>
      </xdr:txBody>
    </xdr:sp>
    <xdr:clientData/>
  </xdr:oneCellAnchor>
  <xdr:oneCellAnchor>
    <xdr:from>
      <xdr:col>3</xdr:col>
      <xdr:colOff>494085</xdr:colOff>
      <xdr:row>35</xdr:row>
      <xdr:rowOff>17992</xdr:rowOff>
    </xdr:from>
    <xdr:ext cx="953715" cy="462652"/>
    <xdr:sp macro="" textlink="">
      <xdr:nvSpPr>
        <xdr:cNvPr id="106" name="TextBox 105">
          <a:extLst>
            <a:ext uri="{FF2B5EF4-FFF2-40B4-BE49-F238E27FC236}">
              <a16:creationId xmlns:a16="http://schemas.microsoft.com/office/drawing/2014/main" id="{2AA89854-1DA0-4556-8716-B0B397F48556}"/>
            </a:ext>
          </a:extLst>
        </xdr:cNvPr>
        <xdr:cNvSpPr txBox="1"/>
      </xdr:nvSpPr>
      <xdr:spPr>
        <a:xfrm>
          <a:off x="2311162" y="6143300"/>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050" u="none" baseline="0">
              <a:solidFill>
                <a:schemeClr val="bg2">
                  <a:lumMod val="50000"/>
                </a:schemeClr>
              </a:solidFill>
              <a:latin typeface="Berlin Sans FB" panose="020E0602020502020306" pitchFamily="34" charset="0"/>
            </a:rPr>
            <a:t>Resourse </a:t>
          </a:r>
        </a:p>
        <a:p>
          <a:pPr algn="ctr"/>
          <a:r>
            <a:rPr lang="en-IE" sz="1050" u="none" baseline="0">
              <a:solidFill>
                <a:schemeClr val="bg2">
                  <a:lumMod val="50000"/>
                </a:schemeClr>
              </a:solidFill>
              <a:latin typeface="Berlin Sans FB" panose="020E0602020502020306" pitchFamily="34" charset="0"/>
            </a:rPr>
            <a:t>Assignment</a:t>
          </a:r>
        </a:p>
      </xdr:txBody>
    </xdr:sp>
    <xdr:clientData/>
  </xdr:oneCellAnchor>
  <xdr:oneCellAnchor>
    <xdr:from>
      <xdr:col>3</xdr:col>
      <xdr:colOff>181860</xdr:colOff>
      <xdr:row>39</xdr:row>
      <xdr:rowOff>88331</xdr:rowOff>
    </xdr:from>
    <xdr:ext cx="953715" cy="462652"/>
    <xdr:sp macro="" textlink="">
      <xdr:nvSpPr>
        <xdr:cNvPr id="107" name="TextBox 106">
          <a:extLst>
            <a:ext uri="{FF2B5EF4-FFF2-40B4-BE49-F238E27FC236}">
              <a16:creationId xmlns:a16="http://schemas.microsoft.com/office/drawing/2014/main" id="{D9E9AADE-60F1-4A5F-9386-C4AA6C9F18A5}"/>
            </a:ext>
          </a:extLst>
        </xdr:cNvPr>
        <xdr:cNvSpPr txBox="1"/>
      </xdr:nvSpPr>
      <xdr:spPr>
        <a:xfrm>
          <a:off x="2010660" y="6854891"/>
          <a:ext cx="953715" cy="462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050" u="none" baseline="0">
              <a:solidFill>
                <a:schemeClr val="bg2">
                  <a:lumMod val="50000"/>
                </a:schemeClr>
              </a:solidFill>
              <a:latin typeface="Berlin Sans FB" panose="020E0602020502020306" pitchFamily="34" charset="0"/>
            </a:rPr>
            <a:t>Resourse </a:t>
          </a:r>
        </a:p>
        <a:p>
          <a:pPr algn="ctr"/>
          <a:r>
            <a:rPr lang="en-IE" sz="1050" u="none" baseline="0">
              <a:solidFill>
                <a:schemeClr val="bg2">
                  <a:lumMod val="50000"/>
                </a:schemeClr>
              </a:solidFill>
              <a:latin typeface="Berlin Sans FB" panose="020E0602020502020306" pitchFamily="34" charset="0"/>
            </a:rPr>
            <a:t>Assignment-2</a:t>
          </a:r>
        </a:p>
      </xdr:txBody>
    </xdr:sp>
    <xdr:clientData/>
  </xdr:oneCellAnchor>
  <xdr:oneCellAnchor>
    <xdr:from>
      <xdr:col>1</xdr:col>
      <xdr:colOff>454425</xdr:colOff>
      <xdr:row>35</xdr:row>
      <xdr:rowOff>53603</xdr:rowOff>
    </xdr:from>
    <xdr:ext cx="953715" cy="319632"/>
    <xdr:sp macro="" textlink="">
      <xdr:nvSpPr>
        <xdr:cNvPr id="108" name="TextBox 107">
          <a:extLst>
            <a:ext uri="{FF2B5EF4-FFF2-40B4-BE49-F238E27FC236}">
              <a16:creationId xmlns:a16="http://schemas.microsoft.com/office/drawing/2014/main" id="{55F87482-6563-45AE-BC6B-8ABEE26EB1FE}"/>
            </a:ext>
          </a:extLst>
        </xdr:cNvPr>
        <xdr:cNvSpPr txBox="1"/>
      </xdr:nvSpPr>
      <xdr:spPr>
        <a:xfrm>
          <a:off x="1065339" y="6123327"/>
          <a:ext cx="953715" cy="319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baseline="0">
              <a:solidFill>
                <a:schemeClr val="bg2">
                  <a:lumMod val="50000"/>
                </a:schemeClr>
              </a:solidFill>
              <a:latin typeface="Berlin Sans FB" panose="020E0602020502020306" pitchFamily="34" charset="0"/>
            </a:rPr>
            <a:t>Research</a:t>
          </a:r>
        </a:p>
      </xdr:txBody>
    </xdr:sp>
    <xdr:clientData/>
  </xdr:oneCellAnchor>
  <xdr:oneCellAnchor>
    <xdr:from>
      <xdr:col>1</xdr:col>
      <xdr:colOff>112839</xdr:colOff>
      <xdr:row>39</xdr:row>
      <xdr:rowOff>33896</xdr:rowOff>
    </xdr:from>
    <xdr:ext cx="953715" cy="319632"/>
    <xdr:sp macro="" textlink="">
      <xdr:nvSpPr>
        <xdr:cNvPr id="109" name="TextBox 108">
          <a:extLst>
            <a:ext uri="{FF2B5EF4-FFF2-40B4-BE49-F238E27FC236}">
              <a16:creationId xmlns:a16="http://schemas.microsoft.com/office/drawing/2014/main" id="{67A39438-C1BA-4D14-B098-71C39D4FA684}"/>
            </a:ext>
          </a:extLst>
        </xdr:cNvPr>
        <xdr:cNvSpPr txBox="1"/>
      </xdr:nvSpPr>
      <xdr:spPr>
        <a:xfrm>
          <a:off x="723753" y="6839344"/>
          <a:ext cx="953715" cy="319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u="none" baseline="0">
              <a:solidFill>
                <a:schemeClr val="bg2">
                  <a:lumMod val="50000"/>
                </a:schemeClr>
              </a:solidFill>
              <a:latin typeface="Berlin Sans FB" panose="020E0602020502020306" pitchFamily="34" charset="0"/>
            </a:rPr>
            <a:t>New</a:t>
          </a:r>
        </a:p>
      </xdr:txBody>
    </xdr:sp>
    <xdr:clientData/>
  </xdr:oneCellAnchor>
  <xdr:twoCellAnchor editAs="oneCell">
    <xdr:from>
      <xdr:col>8</xdr:col>
      <xdr:colOff>84151</xdr:colOff>
      <xdr:row>0</xdr:row>
      <xdr:rowOff>130341</xdr:rowOff>
    </xdr:from>
    <xdr:to>
      <xdr:col>18</xdr:col>
      <xdr:colOff>300789</xdr:colOff>
      <xdr:row>4</xdr:row>
      <xdr:rowOff>10025</xdr:rowOff>
    </xdr:to>
    <mc:AlternateContent xmlns:mc="http://schemas.openxmlformats.org/markup-compatibility/2006">
      <mc:Choice xmlns:a14="http://schemas.microsoft.com/office/drawing/2010/main" Requires="a14">
        <xdr:graphicFrame macro="">
          <xdr:nvGraphicFramePr>
            <xdr:cNvPr id="111" name="Month 1">
              <a:extLst>
                <a:ext uri="{FF2B5EF4-FFF2-40B4-BE49-F238E27FC236}">
                  <a16:creationId xmlns:a16="http://schemas.microsoft.com/office/drawing/2014/main" id="{CFF46E90-5A10-4717-8D10-F7599574071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944475" y="130341"/>
              <a:ext cx="6292044" cy="621089"/>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532073</xdr:colOff>
      <xdr:row>0</xdr:row>
      <xdr:rowOff>121332</xdr:rowOff>
    </xdr:from>
    <xdr:to>
      <xdr:col>6</xdr:col>
      <xdr:colOff>217673</xdr:colOff>
      <xdr:row>4</xdr:row>
      <xdr:rowOff>11043</xdr:rowOff>
    </xdr:to>
    <mc:AlternateContent xmlns:mc="http://schemas.openxmlformats.org/markup-compatibility/2006">
      <mc:Choice xmlns:a14="http://schemas.microsoft.com/office/drawing/2010/main" Requires="a14">
        <xdr:graphicFrame macro="">
          <xdr:nvGraphicFramePr>
            <xdr:cNvPr id="114" name="Year">
              <a:extLst>
                <a:ext uri="{FF2B5EF4-FFF2-40B4-BE49-F238E27FC236}">
                  <a16:creationId xmlns:a16="http://schemas.microsoft.com/office/drawing/2014/main" id="{00A5DCDC-C3C0-40F8-A144-C5E83DE8D79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47154" y="121332"/>
              <a:ext cx="2115762" cy="631116"/>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320641</xdr:colOff>
      <xdr:row>7</xdr:row>
      <xdr:rowOff>60689</xdr:rowOff>
    </xdr:from>
    <xdr:ext cx="1393859" cy="328295"/>
    <xdr:sp macro="" textlink="'KPIS &amp; TABLES'!A2">
      <xdr:nvSpPr>
        <xdr:cNvPr id="112" name="TextBox 111">
          <a:extLst>
            <a:ext uri="{FF2B5EF4-FFF2-40B4-BE49-F238E27FC236}">
              <a16:creationId xmlns:a16="http://schemas.microsoft.com/office/drawing/2014/main" id="{BA740ED0-C749-438A-8CBA-0D1CE1ABDB59}"/>
            </a:ext>
          </a:extLst>
        </xdr:cNvPr>
        <xdr:cNvSpPr txBox="1"/>
      </xdr:nvSpPr>
      <xdr:spPr>
        <a:xfrm>
          <a:off x="932246" y="1324005"/>
          <a:ext cx="1393859"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D65F32F7-E53A-475F-B432-9CC6192CDC0D}" type="TxLink">
            <a:rPr lang="en-US" sz="1600" b="1" i="0" u="none" strike="noStrike">
              <a:solidFill>
                <a:srgbClr val="000000"/>
              </a:solidFill>
              <a:latin typeface="Arial" panose="020B0604020202020204" pitchFamily="34" charset="0"/>
              <a:ea typeface="Calibri"/>
              <a:cs typeface="Arial" panose="020B0604020202020204" pitchFamily="34" charset="0"/>
            </a:rPr>
            <a:pPr marL="0" indent="0" algn="l"/>
            <a:t>$27,50,430</a:t>
          </a:fld>
          <a:endParaRPr lang="en-IE" sz="16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14</xdr:col>
      <xdr:colOff>225524</xdr:colOff>
      <xdr:row>7</xdr:row>
      <xdr:rowOff>61736</xdr:rowOff>
    </xdr:from>
    <xdr:ext cx="425116" cy="261482"/>
    <xdr:sp macro="" textlink="">
      <xdr:nvSpPr>
        <xdr:cNvPr id="113" name="TextBox 112">
          <a:extLst>
            <a:ext uri="{FF2B5EF4-FFF2-40B4-BE49-F238E27FC236}">
              <a16:creationId xmlns:a16="http://schemas.microsoft.com/office/drawing/2014/main" id="{E2F760AE-2D21-4F9F-AF55-6A6708E6498D}"/>
            </a:ext>
          </a:extLst>
        </xdr:cNvPr>
        <xdr:cNvSpPr txBox="1"/>
      </xdr:nvSpPr>
      <xdr:spPr>
        <a:xfrm>
          <a:off x="8759924" y="1316795"/>
          <a:ext cx="425116" cy="261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200" baseline="0">
              <a:solidFill>
                <a:schemeClr val="bg2">
                  <a:lumMod val="50000"/>
                </a:schemeClr>
              </a:solidFill>
              <a:latin typeface="Berlin Sans FB" panose="020E0602020502020306" pitchFamily="34" charset="0"/>
              <a:ea typeface="+mn-ea"/>
              <a:cs typeface="+mn-cs"/>
            </a:rPr>
            <a:t>Hrs.</a:t>
          </a:r>
        </a:p>
      </xdr:txBody>
    </xdr:sp>
    <xdr:clientData/>
  </xdr:oneCellAnchor>
  <xdr:twoCellAnchor editAs="oneCell">
    <xdr:from>
      <xdr:col>18</xdr:col>
      <xdr:colOff>457200</xdr:colOff>
      <xdr:row>5</xdr:row>
      <xdr:rowOff>30480</xdr:rowOff>
    </xdr:from>
    <xdr:to>
      <xdr:col>20</xdr:col>
      <xdr:colOff>40640</xdr:colOff>
      <xdr:row>9</xdr:row>
      <xdr:rowOff>101600</xdr:rowOff>
    </xdr:to>
    <xdr:pic>
      <xdr:nvPicPr>
        <xdr:cNvPr id="18" name="Graphic 17" descr="Users with solid fill">
          <a:extLst>
            <a:ext uri="{FF2B5EF4-FFF2-40B4-BE49-F238E27FC236}">
              <a16:creationId xmlns:a16="http://schemas.microsoft.com/office/drawing/2014/main" id="{DA13D2E4-B57B-4447-814E-52F8D4310B8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1430000" y="944880"/>
          <a:ext cx="802640" cy="802640"/>
        </a:xfrm>
        <a:prstGeom prst="rect">
          <a:avLst/>
        </a:prstGeom>
      </xdr:spPr>
    </xdr:pic>
    <xdr:clientData/>
  </xdr:twoCellAnchor>
  <xdr:twoCellAnchor>
    <xdr:from>
      <xdr:col>1</xdr:col>
      <xdr:colOff>251460</xdr:colOff>
      <xdr:row>22</xdr:row>
      <xdr:rowOff>140970</xdr:rowOff>
    </xdr:from>
    <xdr:to>
      <xdr:col>4</xdr:col>
      <xdr:colOff>312420</xdr:colOff>
      <xdr:row>29</xdr:row>
      <xdr:rowOff>50800</xdr:rowOff>
    </xdr:to>
    <xdr:graphicFrame macro="">
      <xdr:nvGraphicFramePr>
        <xdr:cNvPr id="17" name="Chart 1">
          <a:extLst>
            <a:ext uri="{FF2B5EF4-FFF2-40B4-BE49-F238E27FC236}">
              <a16:creationId xmlns:a16="http://schemas.microsoft.com/office/drawing/2014/main" id="{457681F7-CD6C-4341-A6CF-F6CB6AE7A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oneCellAnchor>
    <xdr:from>
      <xdr:col>1</xdr:col>
      <xdr:colOff>284329</xdr:colOff>
      <xdr:row>28</xdr:row>
      <xdr:rowOff>174388</xdr:rowOff>
    </xdr:from>
    <xdr:ext cx="591402" cy="409433"/>
    <xdr:sp macro="" textlink="">
      <xdr:nvSpPr>
        <xdr:cNvPr id="110" name="TextBox 109">
          <a:extLst>
            <a:ext uri="{FF2B5EF4-FFF2-40B4-BE49-F238E27FC236}">
              <a16:creationId xmlns:a16="http://schemas.microsoft.com/office/drawing/2014/main" id="{7AF366D6-94FF-4821-8B59-11D27276131C}"/>
            </a:ext>
          </a:extLst>
        </xdr:cNvPr>
        <xdr:cNvSpPr txBox="1"/>
      </xdr:nvSpPr>
      <xdr:spPr>
        <a:xfrm>
          <a:off x="894687" y="5269552"/>
          <a:ext cx="591402" cy="409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E" sz="1200">
              <a:solidFill>
                <a:schemeClr val="accent2"/>
              </a:solidFill>
              <a:latin typeface="Berlin Sans FB" panose="020E0602020502020306" pitchFamily="34" charset="0"/>
            </a:rPr>
            <a:t>Active</a:t>
          </a:r>
        </a:p>
      </xdr:txBody>
    </xdr:sp>
    <xdr:clientData/>
  </xdr:oneCellAnchor>
  <xdr:oneCellAnchor>
    <xdr:from>
      <xdr:col>3</xdr:col>
      <xdr:colOff>109941</xdr:colOff>
      <xdr:row>29</xdr:row>
      <xdr:rowOff>7581</xdr:rowOff>
    </xdr:from>
    <xdr:ext cx="811283" cy="212299"/>
    <xdr:sp macro="" textlink="">
      <xdr:nvSpPr>
        <xdr:cNvPr id="115" name="TextBox 114">
          <a:extLst>
            <a:ext uri="{FF2B5EF4-FFF2-40B4-BE49-F238E27FC236}">
              <a16:creationId xmlns:a16="http://schemas.microsoft.com/office/drawing/2014/main" id="{6503D3AB-1C9C-41C7-9372-F6B6808E0439}"/>
            </a:ext>
          </a:extLst>
        </xdr:cNvPr>
        <xdr:cNvSpPr txBox="1"/>
      </xdr:nvSpPr>
      <xdr:spPr>
        <a:xfrm>
          <a:off x="1941016" y="5284715"/>
          <a:ext cx="811283" cy="212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E" sz="1100">
              <a:solidFill>
                <a:schemeClr val="accent1"/>
              </a:solidFill>
              <a:latin typeface="Berlin Sans FB" panose="020E0602020502020306" pitchFamily="34" charset="0"/>
            </a:rPr>
            <a:t>Not</a:t>
          </a:r>
          <a:r>
            <a:rPr lang="en-IE" sz="1100" baseline="0">
              <a:solidFill>
                <a:schemeClr val="accent1"/>
              </a:solidFill>
              <a:latin typeface="Berlin Sans FB" panose="020E0602020502020306" pitchFamily="34" charset="0"/>
            </a:rPr>
            <a:t> </a:t>
          </a:r>
          <a:r>
            <a:rPr lang="en-IE" sz="1100">
              <a:solidFill>
                <a:schemeClr val="accent1"/>
              </a:solidFill>
              <a:latin typeface="Berlin Sans FB" panose="020E0602020502020306" pitchFamily="34" charset="0"/>
            </a:rPr>
            <a:t>Active</a:t>
          </a:r>
        </a:p>
      </xdr:txBody>
    </xdr:sp>
    <xdr:clientData/>
  </xdr:oneCellAnchor>
  <xdr:twoCellAnchor>
    <xdr:from>
      <xdr:col>4</xdr:col>
      <xdr:colOff>361627</xdr:colOff>
      <xdr:row>22</xdr:row>
      <xdr:rowOff>130098</xdr:rowOff>
    </xdr:from>
    <xdr:to>
      <xdr:col>10</xdr:col>
      <xdr:colOff>258306</xdr:colOff>
      <xdr:row>31</xdr:row>
      <xdr:rowOff>118139</xdr:rowOff>
    </xdr:to>
    <xdr:graphicFrame macro="">
      <xdr:nvGraphicFramePr>
        <xdr:cNvPr id="20" name="Chart 2">
          <a:extLst>
            <a:ext uri="{FF2B5EF4-FFF2-40B4-BE49-F238E27FC236}">
              <a16:creationId xmlns:a16="http://schemas.microsoft.com/office/drawing/2014/main" id="{2EF9DF6B-A056-4D7B-B3D2-8C52C0897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16</xdr:col>
      <xdr:colOff>67844</xdr:colOff>
      <xdr:row>12</xdr:row>
      <xdr:rowOff>13834</xdr:rowOff>
    </xdr:from>
    <xdr:to>
      <xdr:col>20</xdr:col>
      <xdr:colOff>44824</xdr:colOff>
      <xdr:row>40</xdr:row>
      <xdr:rowOff>178037</xdr:rowOff>
    </xdr:to>
    <mc:AlternateContent xmlns:mc="http://schemas.openxmlformats.org/markup-compatibility/2006" xmlns:a14="http://schemas.microsoft.com/office/drawing/2010/main">
      <mc:Choice Requires="a14">
        <xdr:graphicFrame macro="">
          <xdr:nvGraphicFramePr>
            <xdr:cNvPr id="116" name="Projects">
              <a:extLst>
                <a:ext uri="{FF2B5EF4-FFF2-40B4-BE49-F238E27FC236}">
                  <a16:creationId xmlns:a16="http://schemas.microsoft.com/office/drawing/2014/main" id="{3B48B6E1-77A8-432C-99D4-4711373F093B}"/>
                </a:ext>
              </a:extLst>
            </xdr:cNvPr>
            <xdr:cNvGraphicFramePr/>
          </xdr:nvGraphicFramePr>
          <xdr:xfrm>
            <a:off x="0" y="0"/>
            <a:ext cx="0" cy="0"/>
          </xdr:xfrm>
          <a:graphic>
            <a:graphicData uri="http://schemas.microsoft.com/office/drawing/2010/slicer">
              <sle:slicer xmlns:sle="http://schemas.microsoft.com/office/drawing/2010/slicer" name="Projects"/>
            </a:graphicData>
          </a:graphic>
        </xdr:graphicFrame>
      </mc:Choice>
      <mc:Fallback xmlns="">
        <xdr:sp macro="" textlink="">
          <xdr:nvSpPr>
            <xdr:cNvPr id="0" name=""/>
            <xdr:cNvSpPr>
              <a:spLocks noTextEdit="1"/>
            </xdr:cNvSpPr>
          </xdr:nvSpPr>
          <xdr:spPr>
            <a:xfrm>
              <a:off x="9788493" y="2238050"/>
              <a:ext cx="2407142" cy="5343744"/>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274723</xdr:colOff>
      <xdr:row>13</xdr:row>
      <xdr:rowOff>16450</xdr:rowOff>
    </xdr:from>
    <xdr:ext cx="1247440" cy="326765"/>
    <xdr:sp macro="" textlink="">
      <xdr:nvSpPr>
        <xdr:cNvPr id="117" name="TextBox 116">
          <a:extLst>
            <a:ext uri="{FF2B5EF4-FFF2-40B4-BE49-F238E27FC236}">
              <a16:creationId xmlns:a16="http://schemas.microsoft.com/office/drawing/2014/main" id="{EBC3F1AE-256F-4119-BD69-13A02CBE76A1}"/>
            </a:ext>
          </a:extLst>
        </xdr:cNvPr>
        <xdr:cNvSpPr txBox="1"/>
      </xdr:nvSpPr>
      <xdr:spPr>
        <a:xfrm>
          <a:off x="6385448" y="2409204"/>
          <a:ext cx="1247440" cy="32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2">
                  <a:lumMod val="25000"/>
                </a:schemeClr>
              </a:solidFill>
              <a:latin typeface="Berlin Sans FB" panose="020E0602020502020306" pitchFamily="34" charset="0"/>
              <a:ea typeface="+mn-ea"/>
              <a:cs typeface="+mn-cs"/>
            </a:rPr>
            <a:t>Start Date</a:t>
          </a:r>
        </a:p>
      </xdr:txBody>
    </xdr:sp>
    <xdr:clientData/>
  </xdr:oneCellAnchor>
  <xdr:oneCellAnchor>
    <xdr:from>
      <xdr:col>10</xdr:col>
      <xdr:colOff>460988</xdr:colOff>
      <xdr:row>13</xdr:row>
      <xdr:rowOff>179362</xdr:rowOff>
    </xdr:from>
    <xdr:ext cx="1165413" cy="251012"/>
    <xdr:sp macro="" textlink="'KPIS &amp; TABLES'!W2">
      <xdr:nvSpPr>
        <xdr:cNvPr id="118" name="TextBox 117">
          <a:extLst>
            <a:ext uri="{FF2B5EF4-FFF2-40B4-BE49-F238E27FC236}">
              <a16:creationId xmlns:a16="http://schemas.microsoft.com/office/drawing/2014/main" id="{063B628F-3F1E-4C58-93BC-E3FF18D45633}"/>
            </a:ext>
          </a:extLst>
        </xdr:cNvPr>
        <xdr:cNvSpPr txBox="1"/>
      </xdr:nvSpPr>
      <xdr:spPr>
        <a:xfrm>
          <a:off x="6556988" y="2556802"/>
          <a:ext cx="1165413"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1F8AC1AC-8EAF-4BD4-95AF-13F788483238}" type="TxLink">
            <a:rPr lang="en-US" sz="1050" b="0" i="0" u="none" strike="noStrike">
              <a:solidFill>
                <a:schemeClr val="bg1"/>
              </a:solidFill>
              <a:latin typeface="Arial Black" panose="020B0A04020102020204" pitchFamily="34" charset="0"/>
              <a:ea typeface="Calibri"/>
              <a:cs typeface="Calibri"/>
            </a:rPr>
            <a:pPr algn="l"/>
            <a:t>12 May 2023</a:t>
          </a:fld>
          <a:endParaRPr lang="en-IE" sz="1050">
            <a:solidFill>
              <a:schemeClr val="bg1"/>
            </a:solidFill>
            <a:latin typeface="Arial Black" panose="020B0A04020102020204" pitchFamily="34" charset="0"/>
          </a:endParaRPr>
        </a:p>
      </xdr:txBody>
    </xdr:sp>
    <xdr:clientData/>
  </xdr:oneCellAnchor>
  <xdr:oneCellAnchor>
    <xdr:from>
      <xdr:col>10</xdr:col>
      <xdr:colOff>248456</xdr:colOff>
      <xdr:row>16</xdr:row>
      <xdr:rowOff>60026</xdr:rowOff>
    </xdr:from>
    <xdr:ext cx="1577789" cy="322729"/>
    <xdr:sp macro="" textlink="">
      <xdr:nvSpPr>
        <xdr:cNvPr id="133" name="TextBox 132">
          <a:extLst>
            <a:ext uri="{FF2B5EF4-FFF2-40B4-BE49-F238E27FC236}">
              <a16:creationId xmlns:a16="http://schemas.microsoft.com/office/drawing/2014/main" id="{6FD744B6-0B22-40C2-B182-D98890788C83}"/>
            </a:ext>
          </a:extLst>
        </xdr:cNvPr>
        <xdr:cNvSpPr txBox="1"/>
      </xdr:nvSpPr>
      <xdr:spPr>
        <a:xfrm>
          <a:off x="6359181" y="3004954"/>
          <a:ext cx="157778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2">
                  <a:lumMod val="25000"/>
                </a:schemeClr>
              </a:solidFill>
              <a:latin typeface="Berlin Sans FB" panose="020E0602020502020306" pitchFamily="34" charset="0"/>
              <a:ea typeface="+mn-ea"/>
              <a:cs typeface="+mn-cs"/>
            </a:rPr>
            <a:t>Dev Start Date</a:t>
          </a:r>
        </a:p>
      </xdr:txBody>
    </xdr:sp>
    <xdr:clientData/>
  </xdr:oneCellAnchor>
  <xdr:oneCellAnchor>
    <xdr:from>
      <xdr:col>10</xdr:col>
      <xdr:colOff>442730</xdr:colOff>
      <xdr:row>19</xdr:row>
      <xdr:rowOff>108825</xdr:rowOff>
    </xdr:from>
    <xdr:ext cx="1577789" cy="322729"/>
    <xdr:sp macro="" textlink="">
      <xdr:nvSpPr>
        <xdr:cNvPr id="135" name="TextBox 134">
          <a:extLst>
            <a:ext uri="{FF2B5EF4-FFF2-40B4-BE49-F238E27FC236}">
              <a16:creationId xmlns:a16="http://schemas.microsoft.com/office/drawing/2014/main" id="{89B9F9AF-6051-4999-8D19-5FB17A15C861}"/>
            </a:ext>
          </a:extLst>
        </xdr:cNvPr>
        <xdr:cNvSpPr txBox="1"/>
      </xdr:nvSpPr>
      <xdr:spPr>
        <a:xfrm>
          <a:off x="6553455" y="3605926"/>
          <a:ext cx="157778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2">
                  <a:lumMod val="25000"/>
                </a:schemeClr>
              </a:solidFill>
              <a:latin typeface="Berlin Sans FB" panose="020E0602020502020306" pitchFamily="34" charset="0"/>
              <a:ea typeface="+mn-ea"/>
              <a:cs typeface="+mn-cs"/>
            </a:rPr>
            <a:t>Internal Testing Date</a:t>
          </a:r>
        </a:p>
      </xdr:txBody>
    </xdr:sp>
    <xdr:clientData/>
  </xdr:oneCellAnchor>
  <xdr:oneCellAnchor>
    <xdr:from>
      <xdr:col>10</xdr:col>
      <xdr:colOff>86136</xdr:colOff>
      <xdr:row>22</xdr:row>
      <xdr:rowOff>125151</xdr:rowOff>
    </xdr:from>
    <xdr:ext cx="1577789" cy="322729"/>
    <xdr:sp macro="" textlink="">
      <xdr:nvSpPr>
        <xdr:cNvPr id="137" name="TextBox 136">
          <a:extLst>
            <a:ext uri="{FF2B5EF4-FFF2-40B4-BE49-F238E27FC236}">
              <a16:creationId xmlns:a16="http://schemas.microsoft.com/office/drawing/2014/main" id="{174A88EA-EE2F-46B4-8631-7BB369C90DCB}"/>
            </a:ext>
          </a:extLst>
        </xdr:cNvPr>
        <xdr:cNvSpPr txBox="1"/>
      </xdr:nvSpPr>
      <xdr:spPr>
        <a:xfrm>
          <a:off x="6196861" y="4174426"/>
          <a:ext cx="157778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1">
                  <a:lumMod val="75000"/>
                </a:schemeClr>
              </a:solidFill>
              <a:latin typeface="Berlin Sans FB" panose="020E0602020502020306" pitchFamily="34" charset="0"/>
              <a:ea typeface="+mn-ea"/>
              <a:cs typeface="+mn-cs"/>
            </a:rPr>
            <a:t>Project ID</a:t>
          </a:r>
        </a:p>
      </xdr:txBody>
    </xdr:sp>
    <xdr:clientData/>
  </xdr:oneCellAnchor>
  <xdr:oneCellAnchor>
    <xdr:from>
      <xdr:col>10</xdr:col>
      <xdr:colOff>157203</xdr:colOff>
      <xdr:row>25</xdr:row>
      <xdr:rowOff>72965</xdr:rowOff>
    </xdr:from>
    <xdr:ext cx="1577789" cy="322729"/>
    <xdr:sp macro="" textlink="">
      <xdr:nvSpPr>
        <xdr:cNvPr id="138" name="TextBox 137">
          <a:extLst>
            <a:ext uri="{FF2B5EF4-FFF2-40B4-BE49-F238E27FC236}">
              <a16:creationId xmlns:a16="http://schemas.microsoft.com/office/drawing/2014/main" id="{C3935991-71E3-4F96-A593-CC37F70C0211}"/>
            </a:ext>
          </a:extLst>
        </xdr:cNvPr>
        <xdr:cNvSpPr txBox="1"/>
      </xdr:nvSpPr>
      <xdr:spPr>
        <a:xfrm>
          <a:off x="6267928" y="4674414"/>
          <a:ext cx="157778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baseline="0">
              <a:solidFill>
                <a:schemeClr val="bg1">
                  <a:lumMod val="75000"/>
                </a:schemeClr>
              </a:solidFill>
              <a:latin typeface="Berlin Sans FB" panose="020E0602020502020306" pitchFamily="34" charset="0"/>
            </a:rPr>
            <a:t>Project Type</a:t>
          </a:r>
        </a:p>
      </xdr:txBody>
    </xdr:sp>
    <xdr:clientData/>
  </xdr:oneCellAnchor>
  <xdr:oneCellAnchor>
    <xdr:from>
      <xdr:col>12</xdr:col>
      <xdr:colOff>72511</xdr:colOff>
      <xdr:row>27</xdr:row>
      <xdr:rowOff>112829</xdr:rowOff>
    </xdr:from>
    <xdr:ext cx="1577789" cy="322729"/>
    <xdr:sp macro="" textlink="">
      <xdr:nvSpPr>
        <xdr:cNvPr id="141" name="TextBox 140">
          <a:extLst>
            <a:ext uri="{FF2B5EF4-FFF2-40B4-BE49-F238E27FC236}">
              <a16:creationId xmlns:a16="http://schemas.microsoft.com/office/drawing/2014/main" id="{F55A8B4A-1977-465F-B69B-42716496CE84}"/>
            </a:ext>
          </a:extLst>
        </xdr:cNvPr>
        <xdr:cNvSpPr txBox="1"/>
      </xdr:nvSpPr>
      <xdr:spPr>
        <a:xfrm>
          <a:off x="7370933" y="5020389"/>
          <a:ext cx="157778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E" sz="1200" baseline="0">
              <a:solidFill>
                <a:schemeClr val="bg1">
                  <a:lumMod val="85000"/>
                </a:schemeClr>
              </a:solidFill>
              <a:latin typeface="Berlin Sans FB" panose="020E0602020502020306" pitchFamily="34" charset="0"/>
              <a:ea typeface="+mn-ea"/>
              <a:cs typeface="+mn-cs"/>
            </a:rPr>
            <a:t>ITQA</a:t>
          </a:r>
        </a:p>
        <a:p>
          <a:pPr algn="ctr"/>
          <a:endParaRPr lang="en-IE" sz="1200" baseline="0">
            <a:solidFill>
              <a:schemeClr val="bg1">
                <a:lumMod val="85000"/>
              </a:schemeClr>
            </a:solidFill>
            <a:latin typeface="Berlin Sans FB" panose="020E0602020502020306" pitchFamily="34" charset="0"/>
          </a:endParaRPr>
        </a:p>
      </xdr:txBody>
    </xdr:sp>
    <xdr:clientData/>
  </xdr:oneCellAnchor>
  <xdr:oneCellAnchor>
    <xdr:from>
      <xdr:col>13</xdr:col>
      <xdr:colOff>140534</xdr:colOff>
      <xdr:row>13</xdr:row>
      <xdr:rowOff>31044</xdr:rowOff>
    </xdr:from>
    <xdr:ext cx="1846729" cy="322729"/>
    <xdr:sp macro="" textlink="">
      <xdr:nvSpPr>
        <xdr:cNvPr id="142" name="TextBox 141">
          <a:extLst>
            <a:ext uri="{FF2B5EF4-FFF2-40B4-BE49-F238E27FC236}">
              <a16:creationId xmlns:a16="http://schemas.microsoft.com/office/drawing/2014/main" id="{DB7BEB8E-4BB8-4B46-B873-BF72C3630D64}"/>
            </a:ext>
          </a:extLst>
        </xdr:cNvPr>
        <xdr:cNvSpPr txBox="1"/>
      </xdr:nvSpPr>
      <xdr:spPr>
        <a:xfrm>
          <a:off x="8084476" y="2423798"/>
          <a:ext cx="184672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2">
                  <a:lumMod val="25000"/>
                </a:schemeClr>
              </a:solidFill>
              <a:latin typeface="Berlin Sans FB" panose="020E0602020502020306" pitchFamily="34" charset="0"/>
              <a:ea typeface="+mn-ea"/>
              <a:cs typeface="+mn-cs"/>
            </a:rPr>
            <a:t>Target client Testing Date</a:t>
          </a:r>
        </a:p>
      </xdr:txBody>
    </xdr:sp>
    <xdr:clientData/>
  </xdr:oneCellAnchor>
  <xdr:oneCellAnchor>
    <xdr:from>
      <xdr:col>13</xdr:col>
      <xdr:colOff>147898</xdr:colOff>
      <xdr:row>16</xdr:row>
      <xdr:rowOff>56639</xdr:rowOff>
    </xdr:from>
    <xdr:ext cx="1846730" cy="322729"/>
    <xdr:sp macro="" textlink="">
      <xdr:nvSpPr>
        <xdr:cNvPr id="143" name="TextBox 142">
          <a:extLst>
            <a:ext uri="{FF2B5EF4-FFF2-40B4-BE49-F238E27FC236}">
              <a16:creationId xmlns:a16="http://schemas.microsoft.com/office/drawing/2014/main" id="{3CC8B08A-F9B7-4279-A348-6051B4B21182}"/>
            </a:ext>
          </a:extLst>
        </xdr:cNvPr>
        <xdr:cNvSpPr txBox="1"/>
      </xdr:nvSpPr>
      <xdr:spPr>
        <a:xfrm>
          <a:off x="8091840" y="3001567"/>
          <a:ext cx="1846730"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2">
                  <a:lumMod val="25000"/>
                </a:schemeClr>
              </a:solidFill>
              <a:latin typeface="Berlin Sans FB" panose="020E0602020502020306" pitchFamily="34" charset="0"/>
              <a:ea typeface="+mn-ea"/>
              <a:cs typeface="+mn-cs"/>
            </a:rPr>
            <a:t>Actual Deployment Date</a:t>
          </a:r>
        </a:p>
      </xdr:txBody>
    </xdr:sp>
    <xdr:clientData/>
  </xdr:oneCellAnchor>
  <xdr:oneCellAnchor>
    <xdr:from>
      <xdr:col>13</xdr:col>
      <xdr:colOff>149498</xdr:colOff>
      <xdr:row>19</xdr:row>
      <xdr:rowOff>108828</xdr:rowOff>
    </xdr:from>
    <xdr:ext cx="1863314" cy="322729"/>
    <xdr:sp macro="" textlink="">
      <xdr:nvSpPr>
        <xdr:cNvPr id="144" name="TextBox 143">
          <a:extLst>
            <a:ext uri="{FF2B5EF4-FFF2-40B4-BE49-F238E27FC236}">
              <a16:creationId xmlns:a16="http://schemas.microsoft.com/office/drawing/2014/main" id="{D2F1768A-37D5-405C-A0F3-351E9F8169E6}"/>
            </a:ext>
          </a:extLst>
        </xdr:cNvPr>
        <xdr:cNvSpPr txBox="1"/>
      </xdr:nvSpPr>
      <xdr:spPr>
        <a:xfrm>
          <a:off x="8093440" y="3605929"/>
          <a:ext cx="1863314"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2">
                  <a:lumMod val="25000"/>
                </a:schemeClr>
              </a:solidFill>
              <a:latin typeface="Berlin Sans FB" panose="020E0602020502020306" pitchFamily="34" charset="0"/>
              <a:ea typeface="+mn-ea"/>
              <a:cs typeface="+mn-cs"/>
            </a:rPr>
            <a:t>Target Deployment Date</a:t>
          </a:r>
        </a:p>
      </xdr:txBody>
    </xdr:sp>
    <xdr:clientData/>
  </xdr:oneCellAnchor>
  <xdr:oneCellAnchor>
    <xdr:from>
      <xdr:col>13</xdr:col>
      <xdr:colOff>569150</xdr:colOff>
      <xdr:row>22</xdr:row>
      <xdr:rowOff>124026</xdr:rowOff>
    </xdr:from>
    <xdr:ext cx="1577789" cy="322729"/>
    <xdr:sp macro="" textlink="">
      <xdr:nvSpPr>
        <xdr:cNvPr id="145" name="TextBox 144">
          <a:extLst>
            <a:ext uri="{FF2B5EF4-FFF2-40B4-BE49-F238E27FC236}">
              <a16:creationId xmlns:a16="http://schemas.microsoft.com/office/drawing/2014/main" id="{C962C247-DA3B-42BA-AD30-C5B0D190D174}"/>
            </a:ext>
          </a:extLst>
        </xdr:cNvPr>
        <xdr:cNvSpPr txBox="1"/>
      </xdr:nvSpPr>
      <xdr:spPr>
        <a:xfrm>
          <a:off x="8513092" y="4173301"/>
          <a:ext cx="157778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2">
                  <a:lumMod val="25000"/>
                </a:schemeClr>
              </a:solidFill>
              <a:latin typeface="Berlin Sans FB" panose="020E0602020502020306" pitchFamily="34" charset="0"/>
              <a:ea typeface="+mn-ea"/>
              <a:cs typeface="+mn-cs"/>
            </a:rPr>
            <a:t>Business</a:t>
          </a:r>
          <a:r>
            <a:rPr lang="en-IE" sz="1000" b="1" baseline="0">
              <a:solidFill>
                <a:schemeClr val="bg1">
                  <a:lumMod val="65000"/>
                </a:schemeClr>
              </a:solidFill>
              <a:latin typeface="Arial" panose="020B0604020202020204" pitchFamily="34" charset="0"/>
              <a:ea typeface="+mn-ea"/>
              <a:cs typeface="Arial" panose="020B0604020202020204" pitchFamily="34" charset="0"/>
            </a:rPr>
            <a:t> </a:t>
          </a:r>
          <a:r>
            <a:rPr lang="en-IE" sz="1200" baseline="0">
              <a:solidFill>
                <a:schemeClr val="bg2">
                  <a:lumMod val="25000"/>
                </a:schemeClr>
              </a:solidFill>
              <a:latin typeface="Berlin Sans FB" panose="020E0602020502020306" pitchFamily="34" charset="0"/>
              <a:ea typeface="+mn-ea"/>
              <a:cs typeface="+mn-cs"/>
            </a:rPr>
            <a:t>Analyst</a:t>
          </a:r>
        </a:p>
      </xdr:txBody>
    </xdr:sp>
    <xdr:clientData/>
  </xdr:oneCellAnchor>
  <xdr:oneCellAnchor>
    <xdr:from>
      <xdr:col>14</xdr:col>
      <xdr:colOff>105323</xdr:colOff>
      <xdr:row>25</xdr:row>
      <xdr:rowOff>87214</xdr:rowOff>
    </xdr:from>
    <xdr:ext cx="1577789" cy="322729"/>
    <xdr:sp macro="" textlink="">
      <xdr:nvSpPr>
        <xdr:cNvPr id="146" name="TextBox 145">
          <a:extLst>
            <a:ext uri="{FF2B5EF4-FFF2-40B4-BE49-F238E27FC236}">
              <a16:creationId xmlns:a16="http://schemas.microsoft.com/office/drawing/2014/main" id="{AA4C0955-4944-4F51-90C7-15B372021823}"/>
            </a:ext>
          </a:extLst>
        </xdr:cNvPr>
        <xdr:cNvSpPr txBox="1"/>
      </xdr:nvSpPr>
      <xdr:spPr>
        <a:xfrm>
          <a:off x="8660337" y="4688663"/>
          <a:ext cx="1577789" cy="32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IE" sz="1200" baseline="0">
              <a:solidFill>
                <a:schemeClr val="bg1">
                  <a:lumMod val="75000"/>
                </a:schemeClr>
              </a:solidFill>
              <a:latin typeface="Berlin Sans FB" panose="020E0602020502020306" pitchFamily="34" charset="0"/>
              <a:ea typeface="+mn-ea"/>
              <a:cs typeface="+mn-cs"/>
            </a:rPr>
            <a:t>Next Action</a:t>
          </a:r>
        </a:p>
      </xdr:txBody>
    </xdr:sp>
    <xdr:clientData/>
  </xdr:oneCellAnchor>
  <xdr:oneCellAnchor>
    <xdr:from>
      <xdr:col>10</xdr:col>
      <xdr:colOff>459354</xdr:colOff>
      <xdr:row>17</xdr:row>
      <xdr:rowOff>42634</xdr:rowOff>
    </xdr:from>
    <xdr:ext cx="1165413" cy="251012"/>
    <xdr:sp macro="" textlink="'KPIS &amp; TABLES'!X2">
      <xdr:nvSpPr>
        <xdr:cNvPr id="147" name="TextBox 146">
          <a:extLst>
            <a:ext uri="{FF2B5EF4-FFF2-40B4-BE49-F238E27FC236}">
              <a16:creationId xmlns:a16="http://schemas.microsoft.com/office/drawing/2014/main" id="{EBF6CF52-94A7-481D-89C7-B4CEB2797038}"/>
            </a:ext>
          </a:extLst>
        </xdr:cNvPr>
        <xdr:cNvSpPr txBox="1"/>
      </xdr:nvSpPr>
      <xdr:spPr>
        <a:xfrm>
          <a:off x="6555354" y="3151594"/>
          <a:ext cx="1165413"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B992D8A6-8964-41EA-8185-5217DF97EE54}" type="TxLink">
            <a:rPr lang="en-US" sz="1050" b="0" i="0" u="none" strike="noStrike">
              <a:solidFill>
                <a:schemeClr val="bg1"/>
              </a:solidFill>
              <a:latin typeface="Arial Black" panose="020B0A04020102020204" pitchFamily="34" charset="0"/>
              <a:ea typeface="Calibri"/>
              <a:cs typeface="Calibri"/>
            </a:rPr>
            <a:pPr marL="0" indent="0" algn="l"/>
            <a:t>13-05-2023</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10</xdr:col>
      <xdr:colOff>467359</xdr:colOff>
      <xdr:row>20</xdr:row>
      <xdr:rowOff>98084</xdr:rowOff>
    </xdr:from>
    <xdr:ext cx="1635959" cy="251012"/>
    <xdr:sp macro="" textlink="'KPIS &amp; TABLES'!Y2">
      <xdr:nvSpPr>
        <xdr:cNvPr id="148" name="TextBox 147">
          <a:extLst>
            <a:ext uri="{FF2B5EF4-FFF2-40B4-BE49-F238E27FC236}">
              <a16:creationId xmlns:a16="http://schemas.microsoft.com/office/drawing/2014/main" id="{34BAD1D5-A06C-46D3-A142-215352A2FF1A}"/>
            </a:ext>
          </a:extLst>
        </xdr:cNvPr>
        <xdr:cNvSpPr txBox="1"/>
      </xdr:nvSpPr>
      <xdr:spPr>
        <a:xfrm>
          <a:off x="6563359" y="3755684"/>
          <a:ext cx="1635959"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82ECAFB3-6ECA-4C9E-A66B-FC9507B055AC}" type="TxLink">
            <a:rPr lang="en-US" sz="1050" b="0" i="0" u="none" strike="noStrike">
              <a:solidFill>
                <a:schemeClr val="bg1"/>
              </a:solidFill>
              <a:latin typeface="Arial Black" panose="020B0A04020102020204" pitchFamily="34" charset="0"/>
              <a:ea typeface="Calibri"/>
              <a:cs typeface="Calibri"/>
            </a:rPr>
            <a:pPr marL="0" indent="0" algn="l"/>
            <a:t>14 September 2023</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10</xdr:col>
      <xdr:colOff>472791</xdr:colOff>
      <xdr:row>23</xdr:row>
      <xdr:rowOff>104229</xdr:rowOff>
    </xdr:from>
    <xdr:ext cx="1165413" cy="251012"/>
    <xdr:sp macro="" textlink="'KPIS &amp; TABLES'!Z2">
      <xdr:nvSpPr>
        <xdr:cNvPr id="149" name="TextBox 148">
          <a:extLst>
            <a:ext uri="{FF2B5EF4-FFF2-40B4-BE49-F238E27FC236}">
              <a16:creationId xmlns:a16="http://schemas.microsoft.com/office/drawing/2014/main" id="{C9692FF4-78D6-4EAB-9401-C8CF684CC1E1}"/>
            </a:ext>
          </a:extLst>
        </xdr:cNvPr>
        <xdr:cNvSpPr txBox="1"/>
      </xdr:nvSpPr>
      <xdr:spPr>
        <a:xfrm>
          <a:off x="6568791" y="4310469"/>
          <a:ext cx="1165413"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1581390B-B28E-42BC-A95B-B7EB3A711A95}" type="TxLink">
            <a:rPr lang="en-US" sz="1050" b="0" i="0" u="none" strike="noStrike">
              <a:solidFill>
                <a:schemeClr val="bg1"/>
              </a:solidFill>
              <a:latin typeface="Arial Black" panose="020B0A04020102020204" pitchFamily="34" charset="0"/>
              <a:ea typeface="Calibri"/>
              <a:cs typeface="Calibri"/>
            </a:rPr>
            <a:pPr marL="0" indent="0" algn="l"/>
            <a:t>1075642</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10</xdr:col>
      <xdr:colOff>447880</xdr:colOff>
      <xdr:row>26</xdr:row>
      <xdr:rowOff>50654</xdr:rowOff>
    </xdr:from>
    <xdr:ext cx="1679195" cy="251012"/>
    <xdr:sp macro="" textlink="'KPIS &amp; TABLES'!AA2">
      <xdr:nvSpPr>
        <xdr:cNvPr id="150" name="TextBox 149">
          <a:extLst>
            <a:ext uri="{FF2B5EF4-FFF2-40B4-BE49-F238E27FC236}">
              <a16:creationId xmlns:a16="http://schemas.microsoft.com/office/drawing/2014/main" id="{BE045A27-1B5D-42C8-BAEF-7A9FA809B175}"/>
            </a:ext>
          </a:extLst>
        </xdr:cNvPr>
        <xdr:cNvSpPr txBox="1"/>
      </xdr:nvSpPr>
      <xdr:spPr>
        <a:xfrm>
          <a:off x="6543880" y="4805534"/>
          <a:ext cx="1679195"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9F0DB51C-52F4-4147-8132-2EA449393421}" type="TxLink">
            <a:rPr lang="en-US" sz="1050" b="0" i="0" u="none" strike="noStrike">
              <a:solidFill>
                <a:schemeClr val="bg1"/>
              </a:solidFill>
              <a:latin typeface="Arial Black" panose="020B0A04020102020204" pitchFamily="34" charset="0"/>
              <a:ea typeface="Calibri"/>
              <a:cs typeface="Calibri"/>
            </a:rPr>
            <a:pPr marL="0" indent="0" algn="l"/>
            <a:t>IT</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12</xdr:col>
      <xdr:colOff>264037</xdr:colOff>
      <xdr:row>28</xdr:row>
      <xdr:rowOff>101338</xdr:rowOff>
    </xdr:from>
    <xdr:ext cx="1165413" cy="251012"/>
    <xdr:sp macro="" textlink="'KPIS &amp; TABLES'!AC2">
      <xdr:nvSpPr>
        <xdr:cNvPr id="151" name="TextBox 150">
          <a:extLst>
            <a:ext uri="{FF2B5EF4-FFF2-40B4-BE49-F238E27FC236}">
              <a16:creationId xmlns:a16="http://schemas.microsoft.com/office/drawing/2014/main" id="{3D9B29DD-5123-4375-BB06-67E96D1EDAD3}"/>
            </a:ext>
          </a:extLst>
        </xdr:cNvPr>
        <xdr:cNvSpPr txBox="1"/>
      </xdr:nvSpPr>
      <xdr:spPr>
        <a:xfrm>
          <a:off x="7562459" y="5190659"/>
          <a:ext cx="1165413"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99420D4-6D66-4708-8750-489A7DCA4651}" type="TxLink">
            <a:rPr lang="en-US" sz="1050" b="0" i="0" u="none" strike="noStrike">
              <a:solidFill>
                <a:schemeClr val="bg1"/>
              </a:solidFill>
              <a:latin typeface="Arial Black" panose="020B0A04020102020204" pitchFamily="34" charset="0"/>
              <a:ea typeface="Calibri"/>
              <a:cs typeface="Calibri"/>
            </a:rPr>
            <a:pPr marL="0" indent="0" algn="ctr"/>
            <a:t>QA Tester 7</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13</xdr:col>
      <xdr:colOff>341899</xdr:colOff>
      <xdr:row>13</xdr:row>
      <xdr:rowOff>180490</xdr:rowOff>
    </xdr:from>
    <xdr:ext cx="1617161" cy="251012"/>
    <xdr:sp macro="" textlink="'KPIS &amp; TABLES'!AD2">
      <xdr:nvSpPr>
        <xdr:cNvPr id="152" name="TextBox 151">
          <a:extLst>
            <a:ext uri="{FF2B5EF4-FFF2-40B4-BE49-F238E27FC236}">
              <a16:creationId xmlns:a16="http://schemas.microsoft.com/office/drawing/2014/main" id="{B158138F-A03D-4CC4-AD1F-28E1F5376316}"/>
            </a:ext>
          </a:extLst>
        </xdr:cNvPr>
        <xdr:cNvSpPr txBox="1"/>
      </xdr:nvSpPr>
      <xdr:spPr>
        <a:xfrm>
          <a:off x="8279005" y="2580080"/>
          <a:ext cx="1617161"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3C82467E-16C5-46EB-BFBA-AB17E4A90F0D}" type="TxLink">
            <a:rPr lang="en-US" sz="1050" b="0" i="0" u="none" strike="noStrike">
              <a:solidFill>
                <a:schemeClr val="bg1"/>
              </a:solidFill>
              <a:latin typeface="Arial Black" panose="020B0A04020102020204" pitchFamily="34" charset="0"/>
              <a:ea typeface="Calibri"/>
              <a:cs typeface="Calibri"/>
            </a:rPr>
            <a:pPr marL="0" indent="0" algn="r"/>
            <a:t>15 October 2023</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13</xdr:col>
      <xdr:colOff>379525</xdr:colOff>
      <xdr:row>17</xdr:row>
      <xdr:rowOff>11036</xdr:rowOff>
    </xdr:from>
    <xdr:ext cx="1560484" cy="251012"/>
    <xdr:sp macro="" textlink="'KPIS &amp; TABLES'!AE2">
      <xdr:nvSpPr>
        <xdr:cNvPr id="153" name="TextBox 152">
          <a:extLst>
            <a:ext uri="{FF2B5EF4-FFF2-40B4-BE49-F238E27FC236}">
              <a16:creationId xmlns:a16="http://schemas.microsoft.com/office/drawing/2014/main" id="{1ABDC0DF-B6BE-4E4C-A2E8-513A66590B32}"/>
            </a:ext>
          </a:extLst>
        </xdr:cNvPr>
        <xdr:cNvSpPr txBox="1"/>
      </xdr:nvSpPr>
      <xdr:spPr>
        <a:xfrm>
          <a:off x="8316631" y="3148961"/>
          <a:ext cx="1560484"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EE003DE0-8B97-4C3C-82F3-52B20E5AA028}" type="TxLink">
            <a:rPr lang="en-US" sz="1050" b="0" i="0" u="none" strike="noStrike">
              <a:solidFill>
                <a:schemeClr val="bg1"/>
              </a:solidFill>
              <a:latin typeface="Arial Black" panose="020B0A04020102020204" pitchFamily="34" charset="0"/>
              <a:ea typeface="Calibri"/>
              <a:cs typeface="Calibri"/>
            </a:rPr>
            <a:pPr marL="0" indent="0" algn="r"/>
            <a:t>17 December 2023</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13</xdr:col>
      <xdr:colOff>371230</xdr:colOff>
      <xdr:row>20</xdr:row>
      <xdr:rowOff>79103</xdr:rowOff>
    </xdr:from>
    <xdr:ext cx="1590963" cy="251012"/>
    <xdr:sp macro="" textlink="'KPIS &amp; TABLES'!AF2">
      <xdr:nvSpPr>
        <xdr:cNvPr id="154" name="TextBox 153">
          <a:extLst>
            <a:ext uri="{FF2B5EF4-FFF2-40B4-BE49-F238E27FC236}">
              <a16:creationId xmlns:a16="http://schemas.microsoft.com/office/drawing/2014/main" id="{93488968-729E-431B-901D-0E9F91E149AE}"/>
            </a:ext>
          </a:extLst>
        </xdr:cNvPr>
        <xdr:cNvSpPr txBox="1"/>
      </xdr:nvSpPr>
      <xdr:spPr>
        <a:xfrm>
          <a:off x="8308336" y="3770780"/>
          <a:ext cx="1590963"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86FD02B4-AB4C-43CB-A74D-DFBE81E2CDCE}" type="TxLink">
            <a:rPr lang="en-US" sz="1050" b="0" i="0" u="none" strike="noStrike">
              <a:solidFill>
                <a:schemeClr val="bg1"/>
              </a:solidFill>
              <a:latin typeface="Arial Black" panose="020B0A04020102020204" pitchFamily="34" charset="0"/>
              <a:ea typeface="Calibri"/>
              <a:cs typeface="Calibri"/>
            </a:rPr>
            <a:pPr marL="0" indent="0" algn="r"/>
            <a:t>18 December 2023</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14</xdr:col>
      <xdr:colOff>174789</xdr:colOff>
      <xdr:row>23</xdr:row>
      <xdr:rowOff>100381</xdr:rowOff>
    </xdr:from>
    <xdr:ext cx="1165413" cy="251012"/>
    <xdr:sp macro="" textlink="'KPIS &amp; TABLES'!AG2">
      <xdr:nvSpPr>
        <xdr:cNvPr id="155" name="TextBox 154">
          <a:extLst>
            <a:ext uri="{FF2B5EF4-FFF2-40B4-BE49-F238E27FC236}">
              <a16:creationId xmlns:a16="http://schemas.microsoft.com/office/drawing/2014/main" id="{865AD240-AFB6-46DF-9AAE-CBCC3E5064C1}"/>
            </a:ext>
          </a:extLst>
        </xdr:cNvPr>
        <xdr:cNvSpPr txBox="1"/>
      </xdr:nvSpPr>
      <xdr:spPr>
        <a:xfrm>
          <a:off x="8722441" y="4345810"/>
          <a:ext cx="1165413"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981A5093-FDFE-4932-90AA-94F88BE32044}" type="TxLink">
            <a:rPr lang="en-US" sz="1050" b="0" i="0" u="none" strike="noStrike">
              <a:solidFill>
                <a:schemeClr val="bg1"/>
              </a:solidFill>
              <a:latin typeface="Arial Black" panose="020B0A04020102020204" pitchFamily="34" charset="0"/>
              <a:ea typeface="Calibri"/>
              <a:cs typeface="Calibri"/>
            </a:rPr>
            <a:pPr marL="0" indent="0" algn="r"/>
            <a:t>Whittney Huttson</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oneCellAnchor>
    <xdr:from>
      <xdr:col>14</xdr:col>
      <xdr:colOff>183818</xdr:colOff>
      <xdr:row>26</xdr:row>
      <xdr:rowOff>51751</xdr:rowOff>
    </xdr:from>
    <xdr:ext cx="1165413" cy="251012"/>
    <xdr:sp macro="" textlink="'KPIS &amp; TABLES'!AH2">
      <xdr:nvSpPr>
        <xdr:cNvPr id="156" name="TextBox 155">
          <a:extLst>
            <a:ext uri="{FF2B5EF4-FFF2-40B4-BE49-F238E27FC236}">
              <a16:creationId xmlns:a16="http://schemas.microsoft.com/office/drawing/2014/main" id="{F5954EED-5A1F-450C-8235-E84670BAF3AE}"/>
            </a:ext>
          </a:extLst>
        </xdr:cNvPr>
        <xdr:cNvSpPr txBox="1"/>
      </xdr:nvSpPr>
      <xdr:spPr>
        <a:xfrm>
          <a:off x="8731470" y="4850931"/>
          <a:ext cx="1165413" cy="251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B87FD453-342D-43DF-A701-DF0ABB6C2976}" type="TxLink">
            <a:rPr lang="en-US" sz="1050" b="0" i="0" u="none" strike="noStrike">
              <a:solidFill>
                <a:schemeClr val="bg1"/>
              </a:solidFill>
              <a:latin typeface="Arial Black" panose="020B0A04020102020204" pitchFamily="34" charset="0"/>
              <a:ea typeface="Calibri"/>
              <a:cs typeface="Calibri"/>
            </a:rPr>
            <a:pPr marL="0" indent="0" algn="r"/>
            <a:t>Eddy Vertil</a:t>
          </a:fld>
          <a:endParaRPr lang="en-IE" sz="1050" b="0" i="0" u="none" strike="noStrike">
            <a:solidFill>
              <a:schemeClr val="bg1"/>
            </a:solidFill>
            <a:latin typeface="Arial Black" panose="020B0A04020102020204" pitchFamily="34" charset="0"/>
            <a:ea typeface="Calibri"/>
            <a:cs typeface="Calibri"/>
          </a:endParaRPr>
        </a:p>
      </xdr:txBody>
    </xdr:sp>
    <xdr:clientData/>
  </xdr:oneCellAnchor>
  <xdr:twoCellAnchor>
    <xdr:from>
      <xdr:col>13</xdr:col>
      <xdr:colOff>221436</xdr:colOff>
      <xdr:row>12</xdr:row>
      <xdr:rowOff>149795</xdr:rowOff>
    </xdr:from>
    <xdr:to>
      <xdr:col>13</xdr:col>
      <xdr:colOff>253204</xdr:colOff>
      <xdr:row>27</xdr:row>
      <xdr:rowOff>112829</xdr:rowOff>
    </xdr:to>
    <xdr:cxnSp macro="">
      <xdr:nvCxnSpPr>
        <xdr:cNvPr id="36" name="Straight Connector 35">
          <a:extLst>
            <a:ext uri="{FF2B5EF4-FFF2-40B4-BE49-F238E27FC236}">
              <a16:creationId xmlns:a16="http://schemas.microsoft.com/office/drawing/2014/main" id="{41038568-D191-4D68-B0A9-810A11484DA4}"/>
            </a:ext>
          </a:extLst>
        </xdr:cNvPr>
        <xdr:cNvCxnSpPr>
          <a:endCxn id="141" idx="0"/>
        </xdr:cNvCxnSpPr>
      </xdr:nvCxnSpPr>
      <xdr:spPr>
        <a:xfrm>
          <a:off x="8128060" y="2330933"/>
          <a:ext cx="31768" cy="268945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328569</xdr:colOff>
      <xdr:row>29</xdr:row>
      <xdr:rowOff>160789</xdr:rowOff>
    </xdr:from>
    <xdr:to>
      <xdr:col>16</xdr:col>
      <xdr:colOff>48936</xdr:colOff>
      <xdr:row>29</xdr:row>
      <xdr:rowOff>174770</xdr:rowOff>
    </xdr:to>
    <xdr:cxnSp macro="">
      <xdr:nvCxnSpPr>
        <xdr:cNvPr id="57" name="Straight Connector 56">
          <a:extLst>
            <a:ext uri="{FF2B5EF4-FFF2-40B4-BE49-F238E27FC236}">
              <a16:creationId xmlns:a16="http://schemas.microsoft.com/office/drawing/2014/main" id="{2B34B548-1D83-4B2B-942D-5FB3B32BB9C2}"/>
            </a:ext>
          </a:extLst>
        </xdr:cNvPr>
        <xdr:cNvCxnSpPr/>
      </xdr:nvCxnSpPr>
      <xdr:spPr>
        <a:xfrm flipV="1">
          <a:off x="6410587" y="5431872"/>
          <a:ext cx="3369578" cy="13981"/>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xdr:from>
      <xdr:col>10</xdr:col>
      <xdr:colOff>398804</xdr:colOff>
      <xdr:row>30</xdr:row>
      <xdr:rowOff>56972</xdr:rowOff>
    </xdr:from>
    <xdr:to>
      <xdr:col>15</xdr:col>
      <xdr:colOff>576841</xdr:colOff>
      <xdr:row>41</xdr:row>
      <xdr:rowOff>56971</xdr:rowOff>
    </xdr:to>
    <xdr:sp macro="" textlink="">
      <xdr:nvSpPr>
        <xdr:cNvPr id="66" name="Rectangle: Rounded Corners 65">
          <a:extLst>
            <a:ext uri="{FF2B5EF4-FFF2-40B4-BE49-F238E27FC236}">
              <a16:creationId xmlns:a16="http://schemas.microsoft.com/office/drawing/2014/main" id="{E9F87158-72EE-4C25-B272-FD38EDD08145}"/>
            </a:ext>
          </a:extLst>
        </xdr:cNvPr>
        <xdr:cNvSpPr/>
      </xdr:nvSpPr>
      <xdr:spPr>
        <a:xfrm>
          <a:off x="6515539" y="5499829"/>
          <a:ext cx="3236404" cy="199053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E" sz="1100"/>
        </a:p>
      </xdr:txBody>
    </xdr:sp>
    <xdr:clientData/>
  </xdr:twoCellAnchor>
  <xdr:oneCellAnchor>
    <xdr:from>
      <xdr:col>11</xdr:col>
      <xdr:colOff>583964</xdr:colOff>
      <xdr:row>30</xdr:row>
      <xdr:rowOff>28486</xdr:rowOff>
    </xdr:from>
    <xdr:ext cx="1538050" cy="255583"/>
    <xdr:sp macro="" textlink="">
      <xdr:nvSpPr>
        <xdr:cNvPr id="68" name="TextBox 67">
          <a:extLst>
            <a:ext uri="{FF2B5EF4-FFF2-40B4-BE49-F238E27FC236}">
              <a16:creationId xmlns:a16="http://schemas.microsoft.com/office/drawing/2014/main" id="{799126E2-C95C-4F5E-BC35-BE7D127C461E}"/>
            </a:ext>
          </a:extLst>
        </xdr:cNvPr>
        <xdr:cNvSpPr txBox="1"/>
      </xdr:nvSpPr>
      <xdr:spPr>
        <a:xfrm>
          <a:off x="7281730" y="5476430"/>
          <a:ext cx="1538050" cy="25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E" sz="1100">
              <a:latin typeface="Arial Rounded MT Bold" panose="020F0704030504030204" pitchFamily="34" charset="0"/>
            </a:rPr>
            <a:t>Manager</a:t>
          </a:r>
          <a:r>
            <a:rPr lang="en-IE" sz="1100" baseline="0">
              <a:latin typeface="Arial Rounded MT Bold" panose="020F0704030504030204" pitchFamily="34" charset="0"/>
            </a:rPr>
            <a:t> comments</a:t>
          </a:r>
          <a:endParaRPr lang="en-IE" sz="1100">
            <a:latin typeface="Arial Rounded MT Bold" panose="020F0704030504030204" pitchFamily="34" charset="0"/>
          </a:endParaRPr>
        </a:p>
      </xdr:txBody>
    </xdr:sp>
    <xdr:clientData/>
  </xdr:oneCellAnchor>
  <xdr:oneCellAnchor>
    <xdr:from>
      <xdr:col>10</xdr:col>
      <xdr:colOff>419877</xdr:colOff>
      <xdr:row>31</xdr:row>
      <xdr:rowOff>103674</xdr:rowOff>
    </xdr:from>
    <xdr:ext cx="3229429" cy="1547090"/>
    <xdr:sp macro="" textlink="'KPIS &amp; TABLES'!AI2">
      <xdr:nvSpPr>
        <xdr:cNvPr id="78" name="TextBox 77">
          <a:extLst>
            <a:ext uri="{FF2B5EF4-FFF2-40B4-BE49-F238E27FC236}">
              <a16:creationId xmlns:a16="http://schemas.microsoft.com/office/drawing/2014/main" id="{4EDC28F7-F365-4687-95DB-D3E4C195F2E3}"/>
            </a:ext>
          </a:extLst>
        </xdr:cNvPr>
        <xdr:cNvSpPr txBox="1"/>
      </xdr:nvSpPr>
      <xdr:spPr>
        <a:xfrm>
          <a:off x="6495282" y="5849566"/>
          <a:ext cx="3229429" cy="1547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4CEE3D27-9841-4C98-A0EE-D8806330D81D}" type="TxLink">
            <a:rPr lang="en-US" sz="1100" b="0" i="0" u="none" strike="noStrike">
              <a:solidFill>
                <a:srgbClr val="000000"/>
              </a:solidFill>
              <a:latin typeface="Elephant" panose="02020904090505020303" pitchFamily="18" charset="0"/>
              <a:ea typeface="Calibri"/>
              <a:cs typeface="Calibri"/>
            </a:rPr>
            <a:pPr algn="l"/>
            <a:t>The Discovery of Era Enter Coding The Coding Master Remembering Our Ancestors Fast CodingThe Discovery of Era Enter Coding The Coding Master Remembering Our Ancestors Fast CodingMeetup for the Good The Coding Expert Charged by Codes The Success The GFI wi</a:t>
          </a:fld>
          <a:endParaRPr lang="en-IE" sz="1100">
            <a:latin typeface="Elephant" panose="02020904090505020303" pitchFamily="18" charset="0"/>
          </a:endParaRPr>
        </a:p>
      </xdr:txBody>
    </xdr:sp>
    <xdr:clientData/>
  </xdr:oneCellAnchor>
  <xdr:oneCellAnchor>
    <xdr:from>
      <xdr:col>6</xdr:col>
      <xdr:colOff>257521</xdr:colOff>
      <xdr:row>22</xdr:row>
      <xdr:rowOff>13677</xdr:rowOff>
    </xdr:from>
    <xdr:ext cx="1268220" cy="292546"/>
    <xdr:sp macro="" textlink="">
      <xdr:nvSpPr>
        <xdr:cNvPr id="157" name="TextBox 156">
          <a:extLst>
            <a:ext uri="{FF2B5EF4-FFF2-40B4-BE49-F238E27FC236}">
              <a16:creationId xmlns:a16="http://schemas.microsoft.com/office/drawing/2014/main" id="{A39A61B8-2FD3-4EB3-A85A-37799941610F}"/>
            </a:ext>
          </a:extLst>
        </xdr:cNvPr>
        <xdr:cNvSpPr txBox="1"/>
      </xdr:nvSpPr>
      <xdr:spPr>
        <a:xfrm>
          <a:off x="3900253" y="4102457"/>
          <a:ext cx="1268220" cy="292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E" sz="1200">
              <a:solidFill>
                <a:schemeClr val="bg2">
                  <a:lumMod val="50000"/>
                </a:schemeClr>
              </a:solidFill>
              <a:latin typeface="Berlin Sans FB" panose="020E0602020502020306" pitchFamily="34" charset="0"/>
            </a:rPr>
            <a:t>Project</a:t>
          </a:r>
          <a:r>
            <a:rPr lang="en-IE" sz="1200" baseline="0">
              <a:solidFill>
                <a:schemeClr val="bg2">
                  <a:lumMod val="50000"/>
                </a:schemeClr>
              </a:solidFill>
              <a:latin typeface="Berlin Sans FB" panose="020E0602020502020306" pitchFamily="34" charset="0"/>
            </a:rPr>
            <a:t>s Types</a:t>
          </a:r>
          <a:endParaRPr lang="en-IE" sz="1200">
            <a:solidFill>
              <a:schemeClr val="bg2">
                <a:lumMod val="50000"/>
              </a:schemeClr>
            </a:solidFill>
            <a:latin typeface="Berlin Sans FB" panose="020E0602020502020306"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610342</xdr:colOff>
      <xdr:row>30</xdr:row>
      <xdr:rowOff>25400</xdr:rowOff>
    </xdr:to>
    <xdr:pic>
      <xdr:nvPicPr>
        <xdr:cNvPr id="3" name="Picture 2">
          <a:extLst>
            <a:ext uri="{FF2B5EF4-FFF2-40B4-BE49-F238E27FC236}">
              <a16:creationId xmlns:a16="http://schemas.microsoft.com/office/drawing/2014/main" id="{BF5F7840-ED97-7D8F-4375-B8153B5343DC}"/>
            </a:ext>
          </a:extLst>
        </xdr:cNvPr>
        <xdr:cNvPicPr>
          <a:picLocks noChangeAspect="1"/>
        </xdr:cNvPicPr>
      </xdr:nvPicPr>
      <xdr:blipFill>
        <a:blip xmlns:r="http://schemas.openxmlformats.org/officeDocument/2006/relationships" r:embed="rId1"/>
        <a:stretch>
          <a:fillRect/>
        </a:stretch>
      </xdr:blipFill>
      <xdr:spPr>
        <a:xfrm>
          <a:off x="0" y="0"/>
          <a:ext cx="12992842" cy="5740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2384261" backgroundQuery="1" createdVersion="7" refreshedVersion="7" minRefreshableVersion="3" recordCount="0" supportSubquery="1" supportAdvancedDrill="1" xr:uid="{C879018D-6F2B-4FE2-8D67-0EC9E8F3A3E9}">
  <cacheSource type="external" connectionId="1"/>
  <cacheFields count="2">
    <cacheField name="[table].[Start date].[Start date]" caption="Start date" numFmtId="0" hierarchy="17" level="1">
      <sharedItems containsSemiMixedTypes="0" containsNonDate="0" containsDate="1" containsString="0" minDate="2023-05-12T00:00:00" maxDate="2023-05-13T00:00:00" count="1">
        <d v="2023-05-12T00:00:00"/>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2" memberValueDatatype="7" unbalanced="0">
      <fieldsUsage count="2">
        <fieldUsage x="-1"/>
        <fieldUsage x="0"/>
      </fieldsUsage>
    </cacheHierarchy>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2962962" backgroundQuery="1" createdVersion="7" refreshedVersion="7" minRefreshableVersion="3" recordCount="0" supportSubquery="1" supportAdvancedDrill="1" xr:uid="{BE8ACF14-D6B6-4427-A814-D9E4C3B2A951}">
  <cacheSource type="external" connectionId="1"/>
  <cacheFields count="2">
    <cacheField name="[table].[Dev Start Date].[Dev Start Date]" caption="Dev Start Date" numFmtId="0" hierarchy="18" level="1">
      <sharedItems count="1">
        <s v="13-05-2023"/>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2" memberValueDatatype="130" unbalanced="0">
      <fieldsUsage count="2">
        <fieldUsage x="-1"/>
        <fieldUsage x="0"/>
      </fieldsUsage>
    </cacheHierarchy>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3541669" backgroundQuery="1" createdVersion="7" refreshedVersion="7" minRefreshableVersion="3" recordCount="0" supportSubquery="1" supportAdvancedDrill="1" xr:uid="{E3343EF2-3634-4141-87C4-6026BC6D4C48}">
  <cacheSource type="external" connectionId="1"/>
  <cacheFields count="2">
    <cacheField name="[table].[Internal Testing Date].[Internal Testing Date]" caption="Internal Testing Date" numFmtId="0" hierarchy="19" level="1">
      <sharedItems containsSemiMixedTypes="0" containsNonDate="0" containsDate="1" containsString="0" minDate="2023-09-14T00:00:00" maxDate="2023-09-15T00:00:00" count="1">
        <d v="2023-09-14T00:00:00"/>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2" memberValueDatatype="7" unbalanced="0">
      <fieldsUsage count="2">
        <fieldUsage x="-1"/>
        <fieldUsage x="0"/>
      </fieldsUsage>
    </cacheHierarchy>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4004631" backgroundQuery="1" createdVersion="7" refreshedVersion="7" minRefreshableVersion="3" recordCount="0" supportSubquery="1" supportAdvancedDrill="1" xr:uid="{04EF766F-B430-4765-A85A-D967EABDABD4}">
  <cacheSource type="external" connectionId="1"/>
  <cacheFields count="2">
    <cacheField name="[table].[Project ID Number].[Project ID Number]" caption="Project ID Number" numFmtId="0" hierarchy="2" level="1">
      <sharedItems containsSemiMixedTypes="0" containsString="0" containsNumber="1" containsInteger="1" minValue="1075642" maxValue="1075642" count="1">
        <n v="1075642"/>
      </sharedItems>
      <extLst>
        <ext xmlns:x15="http://schemas.microsoft.com/office/spreadsheetml/2010/11/main" uri="{4F2E5C28-24EA-4eb8-9CBF-B6C8F9C3D259}">
          <x15:cachedUniqueNames>
            <x15:cachedUniqueName index="0" name="[table].[Project ID Number].&amp;[1075642]"/>
          </x15:cachedUniqueNames>
        </ext>
      </extLst>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2" memberValueDatatype="20" unbalanced="0">
      <fieldsUsage count="2">
        <fieldUsage x="-1"/>
        <fieldUsage x="0"/>
      </fieldsUsage>
    </cacheHierarchy>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4467593" backgroundQuery="1" createdVersion="7" refreshedVersion="7" minRefreshableVersion="3" recordCount="0" supportSubquery="1" supportAdvancedDrill="1" xr:uid="{7021BF8F-8700-4702-99C1-F02F874EC499}">
  <cacheSource type="external" connectionId="1"/>
  <cacheFields count="2">
    <cacheField name="[table].[Project Type].[Project Type]" caption="Project Type" numFmtId="0" hierarchy="7" level="1">
      <sharedItems count="1">
        <s v="IT"/>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2" memberValueDatatype="130" unbalanced="0">
      <fieldsUsage count="2">
        <fieldUsage x="-1"/>
        <fieldUsage x="0"/>
      </fieldsUsage>
    </cacheHierarchy>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5046294" backgroundQuery="1" createdVersion="7" refreshedVersion="7" minRefreshableVersion="3" recordCount="0" supportSubquery="1" supportAdvancedDrill="1" xr:uid="{D2C112BA-AC66-4934-BAC7-6A8D92666E54}">
  <cacheSource type="external" connectionId="1"/>
  <cacheFields count="2">
    <cacheField name="[table].[Priority].[Priority]" caption="Priority" numFmtId="0" hierarchy="8" level="1">
      <sharedItems count="1">
        <s v="Normal"/>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2" memberValueDatatype="130" unbalanced="0">
      <fieldsUsage count="2">
        <fieldUsage x="-1"/>
        <fieldUsage x="0"/>
      </fieldsUsage>
    </cacheHierarchy>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5509256" backgroundQuery="1" createdVersion="7" refreshedVersion="7" minRefreshableVersion="3" recordCount="0" supportSubquery="1" supportAdvancedDrill="1" xr:uid="{05336A5D-516B-4F36-B691-BC79738751DB}">
  <cacheSource type="external" connectionId="1"/>
  <cacheFields count="2">
    <cacheField name="[table].[ITQA].[ITQA]" caption="ITQA" numFmtId="0" hierarchy="14" level="1">
      <sharedItems count="1">
        <s v="QA Tester 7"/>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2" memberValueDatatype="130" unbalanced="0">
      <fieldsUsage count="2">
        <fieldUsage x="-1"/>
        <fieldUsage x="0"/>
      </fieldsUsage>
    </cacheHierarchy>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5972225" backgroundQuery="1" createdVersion="7" refreshedVersion="7" minRefreshableVersion="3" recordCount="0" supportSubquery="1" supportAdvancedDrill="1" xr:uid="{042DA87B-B1AF-43CD-B7B6-C45BB8B56E5E}">
  <cacheSource type="external" connectionId="1"/>
  <cacheFields count="2">
    <cacheField name="[table].[Target Client Testing Date].[Target Client Testing Date]" caption="Target Client Testing Date" numFmtId="0" hierarchy="20" level="1">
      <sharedItems containsSemiMixedTypes="0" containsNonDate="0" containsDate="1" containsString="0" minDate="2023-10-15T00:00:00" maxDate="2023-10-16T00:00:00" count="1">
        <d v="2023-10-15T00:00:00"/>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2" memberValueDatatype="7" unbalanced="0">
      <fieldsUsage count="2">
        <fieldUsage x="-1"/>
        <fieldUsage x="0"/>
      </fieldsUsage>
    </cacheHierarchy>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6435187" backgroundQuery="1" createdVersion="7" refreshedVersion="7" minRefreshableVersion="3" recordCount="0" supportSubquery="1" supportAdvancedDrill="1" xr:uid="{072E928B-AB01-44E4-81AF-77A661584E05}">
  <cacheSource type="external" connectionId="1"/>
  <cacheFields count="2">
    <cacheField name="[table].[Target Deployment Date].[Target Deployment Date]" caption="Target Deployment Date" numFmtId="0" hierarchy="21" level="1">
      <sharedItems containsSemiMixedTypes="0" containsNonDate="0" containsDate="1" containsString="0" minDate="2023-12-17T00:00:00" maxDate="2023-12-18T00:00:00" count="1">
        <d v="2023-12-17T00:00:00"/>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2" memberValueDatatype="7" unbalanced="0">
      <fieldsUsage count="2">
        <fieldUsage x="-1"/>
        <fieldUsage x="0"/>
      </fieldsUsage>
    </cacheHierarchy>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6898149" backgroundQuery="1" createdVersion="7" refreshedVersion="7" minRefreshableVersion="3" recordCount="0" supportSubquery="1" supportAdvancedDrill="1" xr:uid="{FBF86B39-C1A2-432B-8BDA-3D46B0F138C0}">
  <cacheSource type="external" connectionId="1"/>
  <cacheFields count="2">
    <cacheField name="[table].[Actual Deployment Date].[Actual Deployment Date]" caption="Actual Deployment Date" numFmtId="0" hierarchy="22" level="1">
      <sharedItems containsSemiMixedTypes="0" containsNonDate="0" containsDate="1" containsString="0" minDate="2023-12-18T00:00:00" maxDate="2023-12-19T00:00:00" count="1">
        <d v="2023-12-18T00:00:00"/>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2" memberValueDatatype="7" unbalanced="0">
      <fieldsUsage count="2">
        <fieldUsage x="-1"/>
        <fieldUsage x="0"/>
      </fieldsUsage>
    </cacheHierarchy>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2"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2"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7476849" backgroundQuery="1" createdVersion="7" refreshedVersion="7" minRefreshableVersion="3" recordCount="0" supportSubquery="1" supportAdvancedDrill="1" xr:uid="{8640FAB4-9D1F-43C3-B293-B59B47583B7D}">
  <cacheSource type="external" connectionId="1"/>
  <cacheFields count="2">
    <cacheField name="[table].[Business Analyst].[Business Analyst]" caption="Business Analyst" numFmtId="0" hierarchy="12" level="1">
      <sharedItems count="1">
        <s v="Whittney Huttson"/>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2" memberValueDatatype="130" unbalanced="0">
      <fieldsUsage count="2">
        <fieldUsage x="-1"/>
        <fieldUsage x="0"/>
      </fieldsUsage>
    </cacheHierarchy>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7939818" backgroundQuery="1" createdVersion="7" refreshedVersion="7" minRefreshableVersion="3" recordCount="0" supportSubquery="1" supportAdvancedDrill="1" xr:uid="{C2302593-038F-488A-8CB8-F00B884AC7F8}">
  <cacheSource type="external" connectionId="1"/>
  <cacheFields count="2">
    <cacheField name="[table].[Next Action].[Next Action]" caption="Next Action" numFmtId="0" hierarchy="13" level="1">
      <sharedItems count="1">
        <s v="Eddy Vertil"/>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2" memberValueDatatype="130" unbalanced="0">
      <fieldsUsage count="2">
        <fieldUsage x="-1"/>
        <fieldUsage x="0"/>
      </fieldsUsage>
    </cacheHierarchy>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268287034" backgroundQuery="1" createdVersion="7" refreshedVersion="7" minRefreshableVersion="3" recordCount="0" supportSubquery="1" supportAdvancedDrill="1" xr:uid="{E71FB803-3D68-43DD-9A59-049CF7799866}">
  <cacheSource type="external" connectionId="1"/>
  <cacheFields count="2">
    <cacheField name="[table].[Manager Comments].[Manager Comments]" caption="Manager Comments" numFmtId="0" hierarchy="23" level="1">
      <sharedItems count="1" longText="1">
        <s v="The Discovery of Era Enter Coding The Coding Master Remembering Our Ancestors Fast CodingThe Discovery of Era Enter Coding The Coding Master Remembering Our Ancestors Fast CodingMeetup for the Good The Coding Expert Charged by Codes The Success The GFI with Codes"/>
      </sharedItems>
    </cacheField>
    <cacheField name="[table].[Project Name].[Project Name]" caption="Project Name" numFmtId="0" hierarchy="3"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fieldsUsage count="2">
        <fieldUsage x="-1"/>
        <fieldUsage x="1"/>
      </fieldsUsage>
    </cacheHierarchy>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2" memberValueDatatype="130" unbalanced="0">
      <fieldsUsage count="2">
        <fieldUsage x="-1"/>
        <fieldUsage x="0"/>
      </fieldsUsage>
    </cacheHierarchy>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3009262" backgroundQuery="1" createdVersion="7" refreshedVersion="7" minRefreshableVersion="3" recordCount="0" supportSubquery="1" supportAdvancedDrill="1" xr:uid="{5B890D07-254E-45A6-A652-3E5ED2F5E3A0}">
  <cacheSource type="external" connectionId="1"/>
  <cacheFields count="3">
    <cacheField name="[Measures].[Sum of Project Value 3]" caption="Sum of Project Value 3" numFmtId="0" hierarchy="73" level="32767"/>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1"/>
      </fieldsUsage>
    </cacheHierarchy>
    <cacheHierarchy uniqueName="[table].[Month]" caption="Month" attribute="1" defaultMemberUniqueName="[table].[Month].[All]" allUniqueName="[table].[Month].[All]" dimensionUniqueName="[table]" displayFolder="" count="2" memberValueDatatype="130" unbalanced="0">
      <fieldsUsage count="2">
        <fieldUsage x="-1"/>
        <fieldUsage x="2"/>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324074" backgroundQuery="1" createdVersion="7" refreshedVersion="7" minRefreshableVersion="3" recordCount="0" supportSubquery="1" supportAdvancedDrill="1" xr:uid="{BFEA1ED9-04E5-4590-9E00-DBF34132D695}">
  <cacheSource type="external" connectionId="1"/>
  <cacheFields count="3">
    <cacheField name="[Measures].[Distinct Count of Developers]" caption="Distinct Count of Developers" numFmtId="0" hierarchy="70" level="32767"/>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1"/>
      </fieldsUsage>
    </cacheHierarchy>
    <cacheHierarchy uniqueName="[table].[Month]" caption="Month" attribute="1" defaultMemberUniqueName="[table].[Month].[All]" allUniqueName="[table].[Month].[All]" dimensionUniqueName="[table]" displayFolder="" count="2" memberValueDatatype="130" unbalanced="0">
      <fieldsUsage count="2">
        <fieldUsage x="-1"/>
        <fieldUsage x="2"/>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3587963" backgroundQuery="1" createdVersion="7" refreshedVersion="7" minRefreshableVersion="3" recordCount="0" supportSubquery="1" supportAdvancedDrill="1" xr:uid="{C870BBF3-2A75-4231-AF93-B0F8F0C41FBB}">
  <cacheSource type="external" connectionId="1"/>
  <cacheFields count="3">
    <cacheField name="[Measures].[Count of Project ID Number]" caption="Count of Project ID Number" numFmtId="0" hierarchy="72" level="32767"/>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1"/>
      </fieldsUsage>
    </cacheHierarchy>
    <cacheHierarchy uniqueName="[table].[Month]" caption="Month" attribute="1" defaultMemberUniqueName="[table].[Month].[All]" allUniqueName="[table].[Month].[All]" dimensionUniqueName="[table]" displayFolder="" count="2" memberValueDatatype="130" unbalanced="0">
      <fieldsUsage count="2">
        <fieldUsage x="-1"/>
        <fieldUsage x="2"/>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3819447" backgroundQuery="1" createdVersion="7" refreshedVersion="7" minRefreshableVersion="3" recordCount="0" supportSubquery="1" supportAdvancedDrill="1" xr:uid="{7B82DA67-F477-426A-A184-09349B76AADD}">
  <cacheSource type="external" connectionId="1"/>
  <cacheFields count="3">
    <cacheField name="[Measures].[Sum of FTE Savings]" caption="Sum of FTE Savings" numFmtId="0" hierarchy="74" level="32767"/>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1"/>
      </fieldsUsage>
    </cacheHierarchy>
    <cacheHierarchy uniqueName="[table].[Month]" caption="Month" attribute="1" defaultMemberUniqueName="[table].[Month].[All]" allUniqueName="[table].[Month].[All]" dimensionUniqueName="[table]" displayFolder="" count="2" memberValueDatatype="130" unbalanced="0">
      <fieldsUsage count="2">
        <fieldUsage x="-1"/>
        <fieldUsage x="2"/>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4050925" backgroundQuery="1" createdVersion="7" refreshedVersion="7" minRefreshableVersion="3" recordCount="0" supportSubquery="1" supportAdvancedDrill="1" xr:uid="{057363CD-DA94-4F3B-B357-C6DFC25984EE}">
  <cacheSource type="external" connectionId="1"/>
  <cacheFields count="3">
    <cacheField name="[Measures].[Sum of Working Hours]" caption="Sum of Working Hours" numFmtId="0" hierarchy="75" level="32767"/>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1"/>
      </fieldsUsage>
    </cacheHierarchy>
    <cacheHierarchy uniqueName="[table].[Month]" caption="Month" attribute="1" defaultMemberUniqueName="[table].[Month].[All]" allUniqueName="[table].[Month].[All]" dimensionUniqueName="[table]" displayFolder="" count="2" memberValueDatatype="130" unbalanced="0">
      <fieldsUsage count="2">
        <fieldUsage x="-1"/>
        <fieldUsage x="2"/>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4398148" backgroundQuery="1" createdVersion="7" refreshedVersion="7" minRefreshableVersion="3" recordCount="0" supportSubquery="1" supportAdvancedDrill="1" xr:uid="{8F9F8618-7FA7-4C06-B2BD-6A63F32F010B}">
  <cacheSource type="external" connectionId="1"/>
  <cacheFields count="3">
    <cacheField name="[Measures].[Count of Project ID Number]" caption="Count of Project ID Number" numFmtId="0" hierarchy="72" level="32767"/>
    <cacheField name="[table].[Project Type].[Project Type]" caption="Project Type" numFmtId="0" hierarchy="7" level="1">
      <sharedItems count="5">
        <s v="Client"/>
        <s v="Client - Global"/>
        <s v="Fast Path"/>
        <s v="Operations"/>
        <s v="Security"/>
      </sharedItems>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2" memberValueDatatype="130" unbalanced="0">
      <fieldsUsage count="2">
        <fieldUsage x="-1"/>
        <fieldUsage x="2"/>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2" memberValueDatatype="130" unbalanced="0">
      <fieldsUsage count="2">
        <fieldUsage x="-1"/>
        <fieldUsage x="1"/>
      </fieldsUsage>
    </cacheHierarchy>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4976849" backgroundQuery="1" createdVersion="7" refreshedVersion="7" minRefreshableVersion="3" recordCount="0" supportSubquery="1" supportAdvancedDrill="1" xr:uid="{22A7EB9C-D8A6-4DF2-A0A2-533C87316325}">
  <cacheSource type="external" connectionId="1"/>
  <cacheFields count="4">
    <cacheField name="[Measures].[Count of Project ID Number]" caption="Count of Project ID Number" numFmtId="0" hierarchy="72" level="32767"/>
    <cacheField name="[table].[Status].[Status]" caption="Status" numFmtId="0" hierarchy="4" level="1">
      <sharedItems count="2">
        <s v="Active"/>
        <s v="Not Active" u="1"/>
      </sharedItems>
    </cacheField>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2"/>
      </fieldsUsage>
    </cacheHierarchy>
    <cacheHierarchy uniqueName="[table].[Month]" caption="Month" attribute="1" defaultMemberUniqueName="[table].[Month].[All]" allUniqueName="[table].[Month].[All]" dimensionUniqueName="[table]" displayFolder="" count="2" memberValueDatatype="130" unbalanced="0">
      <fieldsUsage count="2">
        <fieldUsage x="-1"/>
        <fieldUsage x="3"/>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2" memberValueDatatype="130" unbalanced="0">
      <fieldsUsage count="2">
        <fieldUsage x="-1"/>
        <fieldUsage x="1"/>
      </fieldsUsage>
    </cacheHierarchy>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5439818" backgroundQuery="1" createdVersion="7" refreshedVersion="7" minRefreshableVersion="3" recordCount="0" supportSubquery="1" supportAdvancedDrill="1" xr:uid="{5F7CD537-0BDA-4FCF-85B0-15D9FB476879}">
  <cacheSource type="external" connectionId="1"/>
  <cacheFields count="4">
    <cacheField name="[table].[Priority].[Priority]" caption="Priority" numFmtId="0" hierarchy="8" level="1">
      <sharedItems count="1">
        <s v="Normal"/>
      </sharedItems>
    </cacheField>
    <cacheField name="[Measures].[Count of Project ID Number]" caption="Count of Project ID Number" numFmtId="0" hierarchy="72" level="32767"/>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2"/>
      </fieldsUsage>
    </cacheHierarchy>
    <cacheHierarchy uniqueName="[table].[Month]" caption="Month" attribute="1" defaultMemberUniqueName="[table].[Month].[All]" allUniqueName="[table].[Month].[All]" dimensionUniqueName="[table]" displayFolder="" count="2" memberValueDatatype="130" unbalanced="0">
      <fieldsUsage count="2">
        <fieldUsage x="-1"/>
        <fieldUsage x="3"/>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2" memberValueDatatype="130" unbalanced="0">
      <fieldsUsage count="2">
        <fieldUsage x="-1"/>
        <fieldUsage x="0"/>
      </fieldsUsage>
    </cacheHierarchy>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6018518" backgroundQuery="1" createdVersion="7" refreshedVersion="7" minRefreshableVersion="3" recordCount="0" supportSubquery="1" supportAdvancedDrill="1" xr:uid="{5010B155-5232-49AF-9FE8-A51216741C37}">
  <cacheSource type="external" connectionId="1"/>
  <cacheFields count="4">
    <cacheField name="[Measures].[Count of Project ID Number]" caption="Count of Project ID Number" numFmtId="0" hierarchy="72" level="32767"/>
    <cacheField name="[table].[Project Type].[Project Type]" caption="Project Type" numFmtId="0" hierarchy="7" level="1">
      <sharedItems count="7">
        <s v="Client"/>
        <s v="Client - Global"/>
        <s v="Operations" u="1"/>
        <s v="Security" u="1"/>
        <s v="Fast Path" u="1"/>
        <s v="IT" u="1"/>
        <s v="Operations - Global" u="1"/>
      </sharedItems>
    </cacheField>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2"/>
      </fieldsUsage>
    </cacheHierarchy>
    <cacheHierarchy uniqueName="[table].[Month]" caption="Month" attribute="1" defaultMemberUniqueName="[table].[Month].[All]" allUniqueName="[table].[Month].[All]" dimensionUniqueName="[table]" displayFolder="" count="2" memberValueDatatype="130" unbalanced="0">
      <fieldsUsage count="2">
        <fieldUsage x="-1"/>
        <fieldUsage x="3"/>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2" memberValueDatatype="130" unbalanced="0">
      <fieldsUsage count="2">
        <fieldUsage x="-1"/>
        <fieldUsage x="1"/>
      </fieldsUsage>
    </cacheHierarchy>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705406597219" backgroundQuery="1" createdVersion="7" refreshedVersion="7" minRefreshableVersion="3" recordCount="0" supportSubquery="1" supportAdvancedDrill="1" xr:uid="{3CB45D48-5025-4D7C-A9E1-649A0034719C}">
  <cacheSource type="external" connectionId="1"/>
  <cacheFields count="4">
    <cacheField name="[table].[Substatus].[Substatus]" caption="Substatus" numFmtId="0" hierarchy="9" level="1">
      <sharedItems count="2">
        <s v="Completed"/>
        <s v="Resource Assignment"/>
      </sharedItems>
    </cacheField>
    <cacheField name="[Measures].[Count of Project ID Number]" caption="Count of Project ID Number" numFmtId="0" hierarchy="72" level="32767"/>
    <cacheField name="[table].[Year].[Year]" caption="Year" numFmtId="0" level="1">
      <sharedItems containsSemiMixedTypes="0" containsNonDate="0" containsString="0"/>
    </cacheField>
    <cacheField name="[table].[Month].[Month]" caption="Month" numFmtId="0" hierarchy="1" level="1">
      <sharedItems containsSemiMixedTypes="0" containsNonDate="0" containsString="0"/>
    </cacheField>
  </cacheFields>
  <cacheHierarchies count="78">
    <cacheHierarchy uniqueName="[table].[Year]" caption="Year" attribute="1" defaultMemberUniqueName="[table].[Year].[All]" allUniqueName="[table].[Year].[All]" dimensionUniqueName="[table]" displayFolder="" count="2" memberValueDatatype="20" unbalanced="0">
      <fieldsUsage count="2">
        <fieldUsage x="-1"/>
        <fieldUsage x="2"/>
      </fieldsUsage>
    </cacheHierarchy>
    <cacheHierarchy uniqueName="[table].[Month]" caption="Month" attribute="1" defaultMemberUniqueName="[table].[Month].[All]" allUniqueName="[table].[Month].[All]" dimensionUniqueName="[table]" displayFolder="" count="2" memberValueDatatype="130" unbalanced="0">
      <fieldsUsage count="2">
        <fieldUsage x="-1"/>
        <fieldUsage x="3"/>
      </fieldsUsage>
    </cacheHierarchy>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2" memberValueDatatype="130" unbalanced="0">
      <fieldsUsage count="2">
        <fieldUsage x="-1"/>
        <fieldUsage x="0"/>
      </fieldsUsage>
    </cacheHierarchy>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table" uniqueName="[table]" caption="table"/>
    <dimension name="Table1" uniqueName="[Table1]" caption="Table1"/>
    <dimension name="Table1 Project Value" uniqueName="[Table1 Project Value]" caption="Table1 Project Value"/>
  </dimensions>
  <measureGroups count="3">
    <measureGroup name="table" caption="table"/>
    <measureGroup name="Table1" caption="Table1"/>
    <measureGroup name="Table1 Project Value" caption="Table1 Project Value"/>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068962384263" backgroundQuery="1" createdVersion="3" refreshedVersion="7" minRefreshableVersion="3" recordCount="0" supportSubquery="1" supportAdvancedDrill="1" xr:uid="{B8948727-1CF3-4FDF-9835-500E98707B34}">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table].[Year]" caption="Year" attribute="1" defaultMemberUniqueName="[table].[Year].[All]" allUniqueName="[table].[Year].[All]" dimensionUniqueName="[table]" displayFolder="" count="2" memberValueDatatype="20" unbalanced="0"/>
    <cacheHierarchy uniqueName="[table].[Month]" caption="Month" attribute="1" defaultMemberUniqueName="[table].[Month].[All]" allUniqueName="[table].[Month].[All]" dimensionUniqueName="[table]" displayFolder="" count="2"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0"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087644491"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LAP 2" refreshedDate="46066.068972453701" backgroundQuery="1" createdVersion="3" refreshedVersion="7" minRefreshableVersion="3" recordCount="0" supportSubquery="1" supportAdvancedDrill="1" xr:uid="{F9B70E5D-A7DA-499B-B265-DA7B5B3D157C}">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table].[Year]" caption="Year" attribute="1" defaultMemberUniqueName="[table].[Year].[All]" allUniqueName="[table].[Year].[All]" dimensionUniqueName="[table]" displayFolder="" count="0" memberValueDatatype="20" unbalanced="0"/>
    <cacheHierarchy uniqueName="[table].[Month]" caption="Month" attribute="1" defaultMemberUniqueName="[table].[Month].[All]" allUniqueName="[table].[Month].[All]" dimensionUniqueName="[table]" displayFolder="" count="0" memberValueDatatype="130" unbalanced="0"/>
    <cacheHierarchy uniqueName="[table].[Project ID Number]" caption="Project ID Number" attribute="1" defaultMemberUniqueName="[table].[Project ID Number].[All]" allUniqueName="[table].[Project ID Number].[All]" dimensionUniqueName="[table]" displayFolder="" count="0" memberValueDatatype="20" unbalanced="0"/>
    <cacheHierarchy uniqueName="[table].[Project Name]" caption="Project Name" attribute="1" defaultMemberUniqueName="[table].[Project Name].[All]" allUniqueName="[table].[Project Name].[All]" dimensionUniqueName="[table]" displayFolder="" count="2" memberValueDatatype="130" unbalanced="0"/>
    <cacheHierarchy uniqueName="[table].[Status]" caption="Status" attribute="1" defaultMemberUniqueName="[table].[Status].[All]" allUniqueName="[table].[Status].[All]" dimensionUniqueName="[table]" displayFolder="" count="0" memberValueDatatype="130" unbalanced="0"/>
    <cacheHierarchy uniqueName="[table].[Project Value]" caption="Project Value" attribute="1" defaultMemberUniqueName="[table].[Project Value].[All]" allUniqueName="[table].[Project Value].[All]" dimensionUniqueName="[table]" displayFolder="" count="0" memberValueDatatype="20" unbalanced="0"/>
    <cacheHierarchy uniqueName="[table].[Project Descriptions]" caption="Project Descriptions" attribute="1" defaultMemberUniqueName="[table].[Project Descriptions].[All]" allUniqueName="[table].[Project Descriptions].[All]" dimensionUniqueName="[table]" displayFolder="" count="0" memberValueDatatype="130" unbalanced="0"/>
    <cacheHierarchy uniqueName="[table].[Project Type]" caption="Project Type" attribute="1" defaultMemberUniqueName="[table].[Project Type].[All]" allUniqueName="[table].[Project Type].[All]" dimensionUniqueName="[table]" displayFolder="" count="0" memberValueDatatype="130" unbalanced="0"/>
    <cacheHierarchy uniqueName="[table].[Priority]" caption="Priority" attribute="1" defaultMemberUniqueName="[table].[Priority].[All]" allUniqueName="[table].[Priority].[All]" dimensionUniqueName="[table]" displayFolder="" count="0" memberValueDatatype="130" unbalanced="0"/>
    <cacheHierarchy uniqueName="[table].[Substatus]" caption="Substatus" attribute="1" defaultMemberUniqueName="[table].[Substatus].[All]" allUniqueName="[table].[Substatus].[All]" dimensionUniqueName="[table]" displayFolder="" count="0" memberValueDatatype="130" unbalanced="0"/>
    <cacheHierarchy uniqueName="[table].[Project Manager]" caption="Project Manager" attribute="1" defaultMemberUniqueName="[table].[Project Manager].[All]" allUniqueName="[table].[Project Manager].[All]" dimensionUniqueName="[table]" displayFolder="" count="0" memberValueDatatype="130" unbalanced="0"/>
    <cacheHierarchy uniqueName="[table].[Developers]" caption="Developers" attribute="1" defaultMemberUniqueName="[table].[Developers].[All]" allUniqueName="[table].[Developers].[All]" dimensionUniqueName="[table]" displayFolder="" count="0" memberValueDatatype="130" unbalanced="0"/>
    <cacheHierarchy uniqueName="[table].[Business Analyst]" caption="Business Analyst" attribute="1" defaultMemberUniqueName="[table].[Business Analyst].[All]" allUniqueName="[table].[Business Analyst].[All]" dimensionUniqueName="[table]" displayFolder="" count="0" memberValueDatatype="130" unbalanced="0"/>
    <cacheHierarchy uniqueName="[table].[Next Action]" caption="Next Action" attribute="1" defaultMemberUniqueName="[table].[Next Action].[All]" allUniqueName="[table].[Next Action].[All]" dimensionUniqueName="[table]" displayFolder="" count="0" memberValueDatatype="130" unbalanced="0"/>
    <cacheHierarchy uniqueName="[table].[ITQA]" caption="ITQA" attribute="1" defaultMemberUniqueName="[table].[ITQA].[All]" allUniqueName="[table].[ITQA].[All]" dimensionUniqueName="[table]" displayFolder="" count="0" memberValueDatatype="130" unbalanced="0"/>
    <cacheHierarchy uniqueName="[table].[FTE Savings]" caption="FTE Savings" attribute="1" defaultMemberUniqueName="[table].[FTE Savings].[All]" allUniqueName="[table].[FTE Savings].[All]" dimensionUniqueName="[table]" displayFolder="" count="0" memberValueDatatype="20" unbalanced="0"/>
    <cacheHierarchy uniqueName="[table].[Working Hours]" caption="Working Hours" attribute="1" defaultMemberUniqueName="[table].[Working Hours].[All]" allUniqueName="[table].[Working Hours].[All]" dimensionUniqueName="[table]" displayFolder="" count="0" memberValueDatatype="5" unbalanced="0"/>
    <cacheHierarchy uniqueName="[table].[Start date]" caption="Start date" attribute="1" time="1" defaultMemberUniqueName="[table].[Start date].[All]" allUniqueName="[table].[Start date].[All]" dimensionUniqueName="[table]" displayFolder="" count="0" memberValueDatatype="7" unbalanced="0"/>
    <cacheHierarchy uniqueName="[table].[Dev Start Date]" caption="Dev Start Date" attribute="1" defaultMemberUniqueName="[table].[Dev Start Date].[All]" allUniqueName="[table].[Dev Start Date].[All]" dimensionUniqueName="[table]" displayFolder="" count="0" memberValueDatatype="130" unbalanced="0"/>
    <cacheHierarchy uniqueName="[table].[Internal Testing Date]" caption="Internal Testing Date" attribute="1" time="1" defaultMemberUniqueName="[table].[Internal Testing Date].[All]" allUniqueName="[table].[Internal Testing Date].[All]" dimensionUniqueName="[table]" displayFolder="" count="0" memberValueDatatype="7" unbalanced="0"/>
    <cacheHierarchy uniqueName="[table].[Target Client Testing Date]" caption="Target Client Testing Date" attribute="1" time="1" defaultMemberUniqueName="[table].[Target Client Testing Date].[All]" allUniqueName="[table].[Target Client Testing Date].[All]" dimensionUniqueName="[table]" displayFolder="" count="0" memberValueDatatype="7" unbalanced="0"/>
    <cacheHierarchy uniqueName="[table].[Target Deployment Date]" caption="Target Deployment Date" attribute="1" time="1" defaultMemberUniqueName="[table].[Target Deployment Date].[All]" allUniqueName="[table].[Target Deployment Date].[All]" dimensionUniqueName="[table]" displayFolder="" count="0" memberValueDatatype="7" unbalanced="0"/>
    <cacheHierarchy uniqueName="[table].[Actual Deployment Date]" caption="Actual Deployment Date" attribute="1" time="1" defaultMemberUniqueName="[table].[Actual Deployment Date].[All]" allUniqueName="[table].[Actual Deployment Date].[All]" dimensionUniqueName="[table]" displayFolder="" count="0" memberValueDatatype="7" unbalanced="0"/>
    <cacheHierarchy uniqueName="[table].[Manager Comments]" caption="Manager Comments" attribute="1" defaultMemberUniqueName="[table].[Manager Comments].[All]" allUniqueName="[table].[Manager Comments].[All]" dimensionUniqueName="[table]" displayFolder="" count="0" memberValueDatatype="130" unbalanced="0"/>
    <cacheHierarchy uniqueName="[table].[Start date (Month)]" caption="Start date (Month)" attribute="1" defaultMemberUniqueName="[table].[Start date (Month)].[All]" allUniqueName="[table].[Start date (Month)].[All]" dimensionUniqueName="[table]" displayFolder="" count="0" memberValueDatatype="130" unbalanced="0"/>
    <cacheHierarchy uniqueName="[table].[Internal Testing Date (Month)]" caption="Internal Testing Date (Month)" attribute="1" defaultMemberUniqueName="[table].[Internal Testing Date (Month)].[All]" allUniqueName="[table].[Internal Testing Date (Month)].[All]" dimensionUniqueName="[table]" displayFolder="" count="0" memberValueDatatype="130" unbalanced="0"/>
    <cacheHierarchy uniqueName="[table].[Target Client Testing Date (Month)]" caption="Target Client Testing Date (Month)" attribute="1" defaultMemberUniqueName="[table].[Target Client Testing Date (Month)].[All]" allUniqueName="[table].[Target Client Testing Date (Month)].[All]" dimensionUniqueName="[table]" displayFolder="" count="0" memberValueDatatype="130" unbalanced="0"/>
    <cacheHierarchy uniqueName="[table].[Target Deployment Date (Year)]" caption="Target Deployment Date (Year)" attribute="1" defaultMemberUniqueName="[table].[Target Deployment Date (Year)].[All]" allUniqueName="[table].[Target Deployment Date (Year)].[All]" dimensionUniqueName="[table]" displayFolder="" count="0" memberValueDatatype="130" unbalanced="0"/>
    <cacheHierarchy uniqueName="[table].[Target Deployment Date (Quarter)]" caption="Target Deployment Date (Quarter)" attribute="1" defaultMemberUniqueName="[table].[Target Deployment Date (Quarter)].[All]" allUniqueName="[table].[Target Deployment Date (Quarter)].[All]" dimensionUniqueName="[table]" displayFolder="" count="0" memberValueDatatype="130" unbalanced="0"/>
    <cacheHierarchy uniqueName="[table].[Target Deployment Date (Month)]" caption="Target Deployment Date (Month)" attribute="1" defaultMemberUniqueName="[table].[Target Deployment Date (Month)].[All]" allUniqueName="[table].[Target Deployment Date (Month)].[All]" dimensionUniqueName="[table]" displayFolder="" count="0" memberValueDatatype="130" unbalanced="0"/>
    <cacheHierarchy uniqueName="[table].[Actual Deployment Date (Year)]" caption="Actual Deployment Date (Year)" attribute="1" defaultMemberUniqueName="[table].[Actual Deployment Date (Year)].[All]" allUniqueName="[table].[Actual Deployment Date (Year)].[All]" dimensionUniqueName="[table]" displayFolder="" count="0" memberValueDatatype="130" unbalanced="0"/>
    <cacheHierarchy uniqueName="[table].[Actual Deployment Date (Quarter)]" caption="Actual Deployment Date (Quarter)" attribute="1" defaultMemberUniqueName="[table].[Actual Deployment Date (Quarter)].[All]" allUniqueName="[table].[Actual Deployment Date (Quarter)].[All]" dimensionUniqueName="[table]" displayFolder="" count="0" memberValueDatatype="130" unbalanced="0"/>
    <cacheHierarchy uniqueName="[table].[Actual Deployment Date (Month)]" caption="Actual Deployment Date (Month)" attribute="1" defaultMemberUniqueName="[table].[Actual Deployment Date (Month)].[All]" allUniqueName="[table].[Actual Deployment Date (Month)].[All]" dimensionUniqueName="[table]"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Project ID Number]" caption="Project ID Number" attribute="1" defaultMemberUniqueName="[Table1].[Project ID Number].[All]" allUniqueName="[Table1].[Project ID Number].[All]" dimensionUniqueName="[Table1]" displayFolder="" count="0" memberValueDatatype="20" unbalanced="0"/>
    <cacheHierarchy uniqueName="[Table1].[Project Name]" caption="Project Name" attribute="1" defaultMemberUniqueName="[Table1].[Project Name].[All]" allUniqueName="[Table1].[Project Name].[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Project Value]" caption="Project Value" attribute="1" defaultMemberUniqueName="[Table1].[Project Value].[All]" allUniqueName="[Table1].[Project Value].[All]" dimensionUniqueName="[Table1]" displayFolder="" count="0" memberValueDatatype="20" unbalanced="0"/>
    <cacheHierarchy uniqueName="[Table1].[Project Descriptions]" caption="Project Descriptions" attribute="1" defaultMemberUniqueName="[Table1].[Project Descriptions].[All]" allUniqueName="[Table1].[Project Descriptions].[All]" dimensionUniqueName="[Table1]" displayFolder="" count="0" memberValueDatatype="130" unbalanced="0"/>
    <cacheHierarchy uniqueName="[Table1].[Project Type]" caption="Project Type" attribute="1" defaultMemberUniqueName="[Table1].[Project Type].[All]" allUniqueName="[Table1].[Project Type].[All]" dimensionUniqueName="[Table1]" displayFolder="" count="0" memberValueDatatype="130" unbalanced="0"/>
    <cacheHierarchy uniqueName="[Table1].[Priority]" caption="Priority" attribute="1" defaultMemberUniqueName="[Table1].[Priority].[All]" allUniqueName="[Table1].[Priority].[All]" dimensionUniqueName="[Table1]" displayFolder="" count="0" memberValueDatatype="130" unbalanced="0"/>
    <cacheHierarchy uniqueName="[Table1].[Substatus]" caption="Substatus" attribute="1" defaultMemberUniqueName="[Table1].[Substatus].[All]" allUniqueName="[Table1].[Substatus].[All]" dimensionUniqueName="[Table1]" displayFolder="" count="0" memberValueDatatype="130" unbalanced="0"/>
    <cacheHierarchy uniqueName="[Table1].[Project Manager]" caption="Project Manager" attribute="1" defaultMemberUniqueName="[Table1].[Project Manager].[All]" allUniqueName="[Table1].[Project Manager].[All]" dimensionUniqueName="[Table1]" displayFolder="" count="0" memberValueDatatype="130" unbalanced="0"/>
    <cacheHierarchy uniqueName="[Table1].[Developers]" caption="Developers" attribute="1" defaultMemberUniqueName="[Table1].[Developers].[All]" allUniqueName="[Table1].[Developers].[All]" dimensionUniqueName="[Table1]" displayFolder="" count="0" memberValueDatatype="130" unbalanced="0"/>
    <cacheHierarchy uniqueName="[Table1].[Business Analyst]" caption="Business Analyst" attribute="1" defaultMemberUniqueName="[Table1].[Business Analyst].[All]" allUniqueName="[Table1].[Business Analyst].[All]" dimensionUniqueName="[Table1]" displayFolder="" count="0" memberValueDatatype="130" unbalanced="0"/>
    <cacheHierarchy uniqueName="[Table1].[Next Action]" caption="Next Action" attribute="1" defaultMemberUniqueName="[Table1].[Next Action].[All]" allUniqueName="[Table1].[Next Action].[All]" dimensionUniqueName="[Table1]" displayFolder="" count="0" memberValueDatatype="130" unbalanced="0"/>
    <cacheHierarchy uniqueName="[Table1].[ITQA]" caption="ITQA" attribute="1" defaultMemberUniqueName="[Table1].[ITQA].[All]" allUniqueName="[Table1].[ITQA].[All]" dimensionUniqueName="[Table1]" displayFolder="" count="0" memberValueDatatype="130" unbalanced="0"/>
    <cacheHierarchy uniqueName="[Table1].[FTE Savings]" caption="FTE Savings" attribute="1" defaultMemberUniqueName="[Table1].[FTE Savings].[All]" allUniqueName="[Table1].[FTE Savings].[All]" dimensionUniqueName="[Table1]" displayFolder="" count="0" memberValueDatatype="20" unbalanced="0"/>
    <cacheHierarchy uniqueName="[Table1].[Working Hours]" caption="Working Hours" attribute="1" defaultMemberUniqueName="[Table1].[Working Hours].[All]" allUniqueName="[Table1].[Working Hours].[All]" dimensionUniqueName="[Table1]" displayFolder="" count="0" memberValueDatatype="5" unbalanced="0"/>
    <cacheHierarchy uniqueName="[Table1].[Start date]" caption="Start date" attribute="1" time="1" defaultMemberUniqueName="[Table1].[Start date].[All]" allUniqueName="[Table1].[Start date].[All]" dimensionUniqueName="[Table1]" displayFolder="" count="0" memberValueDatatype="7" unbalanced="0"/>
    <cacheHierarchy uniqueName="[Table1].[Dev Start Date]" caption="Dev Start Date" attribute="1" defaultMemberUniqueName="[Table1].[Dev Start Date].[All]" allUniqueName="[Table1].[Dev Start Date].[All]" dimensionUniqueName="[Table1]" displayFolder="" count="0" memberValueDatatype="130" unbalanced="0"/>
    <cacheHierarchy uniqueName="[Table1].[Internal Testing Date]" caption="Internal Testing Date" attribute="1" time="1" defaultMemberUniqueName="[Table1].[Internal Testing Date].[All]" allUniqueName="[Table1].[Internal Testing Date].[All]" dimensionUniqueName="[Table1]" displayFolder="" count="0" memberValueDatatype="7" unbalanced="0"/>
    <cacheHierarchy uniqueName="[Table1].[Target Client Testing Date]" caption="Target Client Testing Date" attribute="1" time="1" defaultMemberUniqueName="[Table1].[Target Client Testing Date].[All]" allUniqueName="[Table1].[Target Client Testing Date].[All]" dimensionUniqueName="[Table1]" displayFolder="" count="0" memberValueDatatype="7" unbalanced="0"/>
    <cacheHierarchy uniqueName="[Table1].[Target Deployment Date]" caption="Target Deployment Date" attribute="1" time="1" defaultMemberUniqueName="[Table1].[Target Deployment Date].[All]" allUniqueName="[Table1].[Target Deployment Date].[All]" dimensionUniqueName="[Table1]" displayFolder="" count="0" memberValueDatatype="7" unbalanced="0"/>
    <cacheHierarchy uniqueName="[Table1].[Actual Deployment Date]" caption="Actual Deployment Date" attribute="1" time="1" defaultMemberUniqueName="[Table1].[Actual Deployment Date].[All]" allUniqueName="[Table1].[Actual Deployment Date].[All]" dimensionUniqueName="[Table1]" displayFolder="" count="0" memberValueDatatype="7" unbalanced="0"/>
    <cacheHierarchy uniqueName="[Table1].[Manager Comments]" caption="Manager Comments" attribute="1" defaultMemberUniqueName="[Table1].[Manager Comments].[All]" allUniqueName="[Table1].[Manager Comments].[All]" dimensionUniqueName="[Table1]" displayFolder="" count="0" memberValueDatatype="130" unbalanced="0"/>
    <cacheHierarchy uniqueName="[Table1 Project Value].[Project Value]" caption="Project Value" attribute="1" defaultMemberUniqueName="[Table1 Project Value].[Project Value].[All]" allUniqueName="[Table1 Project Value].[Project Value].[All]" dimensionUniqueName="[Table1 Project Value]" displayFolder="" count="0" memberValueDatatype="20" unbalanced="0"/>
    <cacheHierarchy uniqueName="[table].[Actual Deployment Date (Month Index)]" caption="Actual Deployment Date (Month Index)" attribute="1" defaultMemberUniqueName="[table].[Actual Deployment Date (Month Index)].[All]" allUniqueName="[table].[Actual Deployment Date (Month Index)].[All]" dimensionUniqueName="[table]" displayFolder="" count="0" memberValueDatatype="20" unbalanced="0" hidden="1"/>
    <cacheHierarchy uniqueName="[table].[Internal Testing Date (Month Index)]" caption="Internal Testing Date (Month Index)" attribute="1" defaultMemberUniqueName="[table].[Internal Testing Date (Month Index)].[All]" allUniqueName="[table].[Internal Testing Date (Month Index)].[All]" dimensionUniqueName="[table]" displayFolder="" count="0" memberValueDatatype="20" unbalanced="0" hidden="1"/>
    <cacheHierarchy uniqueName="[table].[Start date (Month Index)]" caption="Start date (Month Index)" attribute="1" defaultMemberUniqueName="[table].[Start date (Month Index)].[All]" allUniqueName="[table].[Start date (Month Index)].[All]" dimensionUniqueName="[table]" displayFolder="" count="0" memberValueDatatype="20" unbalanced="0" hidden="1"/>
    <cacheHierarchy uniqueName="[table].[Target Client Testing Date (Month Index)]" caption="Target Client Testing Date (Month Index)" attribute="1" defaultMemberUniqueName="[table].[Target Client Testing Date (Month Index)].[All]" allUniqueName="[table].[Target Client Testing Date (Month Index)].[All]" dimensionUniqueName="[table]" displayFolder="" count="0" memberValueDatatype="20" unbalanced="0" hidden="1"/>
    <cacheHierarchy uniqueName="[table].[Target Deployment Date (Month Index)]" caption="Target Deployment Date (Month Index)" attribute="1" defaultMemberUniqueName="[table].[Target Deployment Date (Month Index)].[All]" allUniqueName="[table].[Target Deployment Date (Month Index)].[All]" dimensionUniqueName="[table]" displayFolder="" count="0" memberValueDatatype="20" unbalanced="0" hidden="1"/>
    <cacheHierarchy uniqueName="[Measures].[__XL_Count Table1 Project Value]" caption="__XL_Count Table1 Project Value" measure="1" displayFolder="" measureGroup="Table1 Project Value" count="0" hidden="1"/>
    <cacheHierarchy uniqueName="[Measures].[__XL_Count Table1]" caption="__XL_Count Table1" measure="1" displayFolder="" measureGroup="Table1" count="0" hidden="1"/>
    <cacheHierarchy uniqueName="[Measures].[__XL_Count table]" caption="__XL_Count table" measure="1" displayFolder="" measureGroup="table" count="0" hidden="1"/>
    <cacheHierarchy uniqueName="[Measures].[__No measures defined]" caption="__No measures defined" measure="1" displayFolder="" count="0" hidden="1"/>
    <cacheHierarchy uniqueName="[Measures].[Sum of Project Value]" caption="Sum of Project Value" measure="1" displayFolder="" measureGroup="Table1 Project Value" count="0" hidden="1">
      <extLst>
        <ext xmlns:x15="http://schemas.microsoft.com/office/spreadsheetml/2010/11/main" uri="{B97F6D7D-B522-45F9-BDA1-12C45D357490}">
          <x15:cacheHierarchy aggregatedColumn="57"/>
        </ext>
      </extLst>
    </cacheHierarchy>
    <cacheHierarchy uniqueName="[Measures].[Sum of Project Value 2]" caption="Sum of Project Value 2" measure="1" displayFolder="" measureGroup="Table1" count="0" hidden="1">
      <extLst>
        <ext xmlns:x15="http://schemas.microsoft.com/office/spreadsheetml/2010/11/main" uri="{B97F6D7D-B522-45F9-BDA1-12C45D357490}">
          <x15:cacheHierarchy aggregatedColumn="38"/>
        </ext>
      </extLst>
    </cacheHierarchy>
    <cacheHierarchy uniqueName="[Measures].[Count of Developers]" caption="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Distinct Count of Developers]" caption="Distinct Count of Developers" measure="1" displayFolder="" measureGroup="table" count="0" hidden="1">
      <extLst>
        <ext xmlns:x15="http://schemas.microsoft.com/office/spreadsheetml/2010/11/main" uri="{B97F6D7D-B522-45F9-BDA1-12C45D357490}">
          <x15:cacheHierarchy aggregatedColumn="11"/>
        </ext>
      </extLst>
    </cacheHierarchy>
    <cacheHierarchy uniqueName="[Measures].[Sum of Project ID Number]" caption="Sum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Count of Project ID Number]" caption="Count of Project ID Number" measure="1" displayFolder="" measureGroup="table" count="0" hidden="1">
      <extLst>
        <ext xmlns:x15="http://schemas.microsoft.com/office/spreadsheetml/2010/11/main" uri="{B97F6D7D-B522-45F9-BDA1-12C45D357490}">
          <x15:cacheHierarchy aggregatedColumn="2"/>
        </ext>
      </extLst>
    </cacheHierarchy>
    <cacheHierarchy uniqueName="[Measures].[Sum of Project Value 3]" caption="Sum of Project Value 3" measure="1" displayFolder="" measureGroup="table" count="0" hidden="1">
      <extLst>
        <ext xmlns:x15="http://schemas.microsoft.com/office/spreadsheetml/2010/11/main" uri="{B97F6D7D-B522-45F9-BDA1-12C45D357490}">
          <x15:cacheHierarchy aggregatedColumn="5"/>
        </ext>
      </extLst>
    </cacheHierarchy>
    <cacheHierarchy uniqueName="[Measures].[Sum of FTE Savings]" caption="Sum of FTE Savings" measure="1" displayFolder="" measureGroup="table" count="0" hidden="1">
      <extLst>
        <ext xmlns:x15="http://schemas.microsoft.com/office/spreadsheetml/2010/11/main" uri="{B97F6D7D-B522-45F9-BDA1-12C45D357490}">
          <x15:cacheHierarchy aggregatedColumn="15"/>
        </ext>
      </extLst>
    </cacheHierarchy>
    <cacheHierarchy uniqueName="[Measures].[Sum of Working Hours]" caption="Sum of Working Hours" measure="1" displayFolder="" measureGroup="table" count="0" hidden="1">
      <extLst>
        <ext xmlns:x15="http://schemas.microsoft.com/office/spreadsheetml/2010/11/main" uri="{B97F6D7D-B522-45F9-BDA1-12C45D357490}">
          <x15:cacheHierarchy aggregatedColumn="16"/>
        </ext>
      </extLst>
    </cacheHierarchy>
    <cacheHierarchy uniqueName="[Measures].[Count of Start date]" caption="Count of Start date" measure="1" displayFolder="" measureGroup="table" count="0" hidden="1">
      <extLst>
        <ext xmlns:x15="http://schemas.microsoft.com/office/spreadsheetml/2010/11/main" uri="{B97F6D7D-B522-45F9-BDA1-12C45D357490}">
          <x15:cacheHierarchy aggregatedColumn="17"/>
        </ext>
      </extLst>
    </cacheHierarchy>
    <cacheHierarchy uniqueName="[Measures].[Min of Start date]" caption="Min of Start date" measure="1" displayFolder="" measureGroup="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8630513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99B68-7DEA-4DEE-BFD9-40A21201143D}" name="PivotTable27" cacheId="49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ject Value" fld="0" baseField="0" baseItem="9" numFmtId="165"/>
  </dataField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AD5CF0-2EF4-4259-8DBA-FFEAD08C575F}" name="PivotTable29" cacheId="50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1:C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FTE Savings" fld="0" baseField="0" baseItem="9" numFmtId="3"/>
  </dataField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91C17E-3AE2-446B-A5E6-D983E0BE5326}" name="PivotTable17" cacheId="4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H1:AH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B4381D-4D78-4264-8C35-47D656B06AA6}" name="PivotTable28" cacheId="50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1:B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roject ID Number" fld="0" subtotal="count" baseField="0" baseItem="0"/>
  </dataField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roject ID 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BA7AC9-3435-4CB2-BF68-2F4B0A72B3B9}" name="PivotTable4" cacheId="40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X1:X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1">
    <format dxfId="61">
      <pivotArea dataOnly="0" labelOnly="1" fieldPosition="0">
        <references count="1">
          <reference field="0" count="0"/>
        </references>
      </pivotArea>
    </format>
  </format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A9FFD4-7791-4289-9663-36F30C5F27D2}" name="PivotTable9" cacheId="42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C1:AC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BAC90A-9F99-46BC-8ADE-AE50B268697F}" name="PivotTable32" cacheId="5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D1:D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Working Hours" fld="0" baseField="0" baseItem="9" numFmtId="3"/>
  </dataField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9B0B63-3761-4FFB-A64C-82AAB5FA20BE}" name="PivotTable16" cacheId="4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G1:AG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3DBE37-5CF9-4E3F-857E-815BEC643BB6}" name="PivotTable2" cacheId="5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O1:P4"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roject ID Number" fld="0" subtotal="count" baseField="0" baseItem="0"/>
  </dataField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3"/>
          </reference>
        </references>
      </pivotArea>
    </chartFormat>
    <chartFormat chart="5" format="3">
      <pivotArea type="data" outline="0" fieldPosition="0">
        <references count="2">
          <reference field="4294967294" count="1" selected="0">
            <x v="0"/>
          </reference>
          <reference field="1" count="1" selected="0">
            <x v="4"/>
          </reference>
        </references>
      </pivotArea>
    </chartFormat>
    <chartFormat chart="5" format="4">
      <pivotArea type="data" outline="0" fieldPosition="0">
        <references count="2">
          <reference field="4294967294" count="1" selected="0">
            <x v="0"/>
          </reference>
          <reference field="1" count="1" selected="0">
            <x v="5"/>
          </reference>
        </references>
      </pivotArea>
    </chartFormat>
    <chartFormat chart="5" format="5">
      <pivotArea type="data" outline="0" fieldPosition="0">
        <references count="2">
          <reference field="4294967294" count="1" selected="0">
            <x v="0"/>
          </reference>
          <reference field="1" count="1" selected="0">
            <x v="6"/>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roject ID 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26B638-1119-48B2-BE10-C940FB1DD50E}" name="PivotTable3" cacheId="40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
  <location ref="W1:W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2">
    <format dxfId="63">
      <pivotArea outline="0" collapsedLevelsAreSubtotals="1" fieldPosition="0"/>
    </format>
    <format dxfId="62">
      <pivotArea dataOnly="0" labelOnly="1" fieldPosition="0">
        <references count="1">
          <reference field="0" count="0"/>
        </references>
      </pivotArea>
    </format>
  </format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of Start date"/>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B5541E-EE8B-4064-BE32-E1E5A1122146}" name="PivotTable8" cacheId="4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B1:AB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23CB39-8371-4018-B25C-225A7ADCEDB7}" name="PivotTable33" cacheId="5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F1:G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Project ID Number" fld="0" subtotal="count" baseField="0" baseItem="0"/>
  </dataFields>
  <pivotHierarchies count="78">
    <pivotHierarchy dragToData="1"/>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roject ID 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71C078-0D69-457C-898A-4F8D46833A65}" name="PivotTable34" cacheId="5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J1:K3"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Project ID Number" fld="0" subtotal="count" baseField="0" baseItem="0"/>
  </dataFields>
  <chartFormats count="3">
    <chartFormat chart="2" format="2"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roject ID 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3CEC9E-36CC-46F6-883A-936EA574939A}" name="PivotTable7" cacheId="4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1:AA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91EC591-4D56-4B01-B667-5019265CD7B0}" name="PivotTable12" cacheId="43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F1:AF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1">
    <format dxfId="64">
      <pivotArea dataOnly="0" labelOnly="1" fieldPosition="0">
        <references count="1">
          <reference field="0" count="0"/>
        </references>
      </pivotArea>
    </format>
  </format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D40552-A9D3-43BE-BB71-9E08F1FF6B68}" name="PivotTable35" cacheId="52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H1:I3"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Project ID Number" fld="1" subtotal="count" baseField="0" baseItem="0"/>
  </dataField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roject ID 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296941-8AA0-430E-BDA8-20C9EC882771}" name="PivotTable6" cacheId="4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Z1:Z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9C6B89-A9D9-4D5C-A6D9-62EE59A0AC8F}" name="PivotTable26" cacheId="50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1:E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Developers" fld="0" subtotal="count" baseField="0" baseItem="1212222797">
      <extLst>
        <ext xmlns:x15="http://schemas.microsoft.com/office/spreadsheetml/2010/11/main" uri="{FABC7310-3BB5-11E1-824E-6D434824019B}">
          <x15:dataField isCountDistinct="1"/>
        </ext>
      </extLst>
    </dataField>
  </dataField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Develop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E4ACF80-66A4-465B-86B5-3D56950A7A3B}" name="PivotTable1" cacheId="52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L1:M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roject ID Number" fld="1" subtotal="count" baseField="0" baseItem="0"/>
  </dataFields>
  <pivotHierarchies count="78">
    <pivotHierarchy multipleItemSelectionAllowed="1" dragToData="1">
      <members count="1" level="1">
        <member name="[table].[Year].&amp;[2024]"/>
      </members>
    </pivotHierarchy>
    <pivotHierarchy multipleItemSelectionAllowed="1" dragToData="1">
      <members count="1" level="1">
        <member name="[table].[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Project ID Numb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FAF5EA5-AD69-4CB6-9655-49AA5068C146}" name="PivotTable11" cacheId="4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E1:AE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1">
    <format dxfId="65">
      <pivotArea dataOnly="0" labelOnly="1" fieldPosition="0">
        <references count="1">
          <reference field="0" count="0"/>
        </references>
      </pivotArea>
    </format>
  </format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4DC1D2-55D5-4422-98A9-CDEDC23B292D}" name="PivotTable5" cacheId="40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Y1:Y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1">
    <format dxfId="66">
      <pivotArea dataOnly="0" labelOnly="1" fieldPosition="0">
        <references count="1">
          <reference field="0" count="0"/>
        </references>
      </pivotArea>
    </format>
  </format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A2519C0-60CF-44D9-BF82-37A9B336F8A3}" name="PivotTable10" cacheId="4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1:AD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1">
    <format dxfId="67">
      <pivotArea dataOnly="0" labelOnly="1" fieldPosition="0">
        <references count="1">
          <reference field="0" count="0"/>
        </references>
      </pivotArea>
    </format>
  </format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E65B35-0B65-4CF2-8D3B-3BDCCA5503C7}" name="PivotTable18" cacheId="43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I1:AI3" firstHeaderRow="1" firstDataRow="1" firstDataCol="1"/>
  <pivotFields count="2">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0"/>
  </rowFields>
  <rowItems count="2">
    <i>
      <x/>
    </i>
    <i t="grand">
      <x/>
    </i>
  </rowItems>
  <formats count="1">
    <format dxfId="68">
      <pivotArea dataOnly="0" labelOnly="1" fieldPosition="0">
        <references count="1">
          <reference field="0" count="0"/>
        </references>
      </pivotArea>
    </format>
  </formats>
  <pivotHierarchies count="78">
    <pivotHierarchy dragToData="1"/>
    <pivotHierarchy dragToData="1"/>
    <pivotHierarchy dragToData="1"/>
    <pivotHierarchy multipleItemSelectionAllowed="1" dragToData="1">
      <members count="1" level="1">
        <member name="[table].[Project Name].&amp;[Enter Coding Center for Creative Cod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Control Dashboard Template - Track KPIs &amp; Capacity dataset.xlsx!table">
        <x15:activeTabTopLevelEntity name="[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6C9B77A-75E3-48B9-B3B8-F9337808E7F8}" sourceName="[table].[Month]">
  <pivotTables>
    <pivotTable tabId="13" name="PivotTable27"/>
    <pivotTable tabId="13" name="PivotTable26"/>
    <pivotTable tabId="13" name="PivotTable28"/>
    <pivotTable tabId="13" name="PivotTable29"/>
    <pivotTable tabId="13" name="PivotTable32"/>
    <pivotTable tabId="13" name="PivotTable33"/>
    <pivotTable tabId="13" name="PivotTable34"/>
    <pivotTable tabId="13" name="PivotTable35"/>
    <pivotTable tabId="13" name="PivotTable2"/>
    <pivotTable tabId="13" name="PivotTable1"/>
  </pivotTables>
  <data>
    <olap pivotCacheId="2087644491">
      <levels count="2">
        <level uniqueName="[table].[Month].[(All)]" sourceCaption="(All)" count="0"/>
        <level uniqueName="[table].[Month].[Month]" sourceCaption="Month" count="12">
          <ranges>
            <range startItem="0">
              <i n="[table].[Month].&amp;[Apr]" c="Apr"/>
              <i n="[table].[Month].&amp;[Aug]" c="Aug"/>
              <i n="[table].[Month].&amp;[Dec]" c="Dec"/>
              <i n="[table].[Month].&amp;[Feb]" c="Feb"/>
              <i n="[table].[Month].&amp;[Jan]" c="Jan"/>
              <i n="[table].[Month].&amp;[Jul]" c="Jul"/>
              <i n="[table].[Month].&amp;[Jun]" c="Jun"/>
              <i n="[table].[Month].&amp;[Mar]" c="Mar"/>
              <i n="[table].[Month].&amp;[May]" c="May"/>
              <i n="[table].[Month].&amp;[Nov]" c="Nov"/>
              <i n="[table].[Month].&amp;[Oct]" c="Oct"/>
              <i n="[table].[Month].&amp;[Sep]" c="Sep"/>
            </range>
          </ranges>
        </level>
      </levels>
      <selections count="1">
        <selection n="[table].[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E50FF77-E569-446E-BE52-BBBB0C2CFF49}" sourceName="[table].[Year]">
  <pivotTables>
    <pivotTable tabId="13" name="PivotTable27"/>
    <pivotTable tabId="13" name="PivotTable26"/>
    <pivotTable tabId="13" name="PivotTable28"/>
    <pivotTable tabId="13" name="PivotTable29"/>
    <pivotTable tabId="13" name="PivotTable32"/>
    <pivotTable tabId="13" name="PivotTable34"/>
    <pivotTable tabId="13" name="PivotTable35"/>
    <pivotTable tabId="13" name="PivotTable2"/>
    <pivotTable tabId="13" name="PivotTable1"/>
  </pivotTables>
  <data>
    <olap pivotCacheId="2087644491">
      <levels count="2">
        <level uniqueName="[table].[Year].[(All)]" sourceCaption="(All)" count="0"/>
        <level uniqueName="[table].[Year].[Year]" sourceCaption="Year" count="3">
          <ranges>
            <range startItem="0">
              <i n="[table].[Year].&amp;[2023]" c="2023"/>
              <i n="[table].[Year].&amp;[2024]" c="2024"/>
              <i n="[table].[Year].&amp;[2025]" c="2025"/>
            </range>
          </ranges>
        </level>
      </levels>
      <selections count="1">
        <selection n="[table].[Year].&amp;[202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27C4F068-ADA5-4D74-8D0B-676BBD04DCE5}" sourceName="[table].[Project Name]">
  <pivotTables>
    <pivotTable tabId="13" name="PivotTable3"/>
    <pivotTable tabId="13" name="PivotTable4"/>
    <pivotTable tabId="13" name="PivotTable5"/>
    <pivotTable tabId="13" name="PivotTable6"/>
    <pivotTable tabId="13" name="PivotTable7"/>
    <pivotTable tabId="13" name="PivotTable8"/>
    <pivotTable tabId="13" name="PivotTable9"/>
    <pivotTable tabId="13" name="PivotTable10"/>
    <pivotTable tabId="13" name="PivotTable11"/>
    <pivotTable tabId="13" name="PivotTable12"/>
    <pivotTable tabId="13" name="PivotTable16"/>
    <pivotTable tabId="13" name="PivotTable17"/>
    <pivotTable tabId="13" name="PivotTable18"/>
  </pivotTables>
  <data>
    <olap pivotCacheId="1863051348">
      <levels count="2">
        <level uniqueName="[table].[Project Name].[(All)]" sourceCaption="(All)" count="0"/>
        <level uniqueName="[table].[Project Name].[Project Name]" sourceCaption="Project Name" count="71">
          <ranges>
            <range startItem="0">
              <i n="[table].[Project Name].&amp;[Active Achievement Mentee to Mentor]" c="Active Achievement Mentee to Mentor"/>
              <i n="[table].[Project Name].&amp;[Annual Award Show Match of Health]" c="Annual Award Show Match of Health"/>
              <i n="[table].[Project Name].&amp;[Box of Crayons The Experienced dude]" c="Box of Crayons The Experienced dude"/>
              <i n="[table].[Project Name].&amp;[Celestial Interface Gob Geeklords]" c="Celestial Interface Gob Geeklords"/>
              <i n="[table].[Project Name].&amp;[Center for Creative Coding Box of Crayons]" c="Center for Creative Coding Box of Crayons"/>
              <i n="[table].[Project Name].&amp;[Charged by Codes The Art of Codes]" c="Charged by Codes The Art of Codes"/>
              <i n="[table].[Project Name].&amp;[Code Change Group The GFI with Codes]" c="Code Change Group The GFI with Codes"/>
              <i n="[table].[Project Name].&amp;[Coding League Code Change Group]" c="Coding League Code Change Group"/>
              <i n="[table].[Project Name].&amp;[Coding Region Town Hall Meeting]" c="Coding Region Town Hall Meeting"/>
              <i n="[table].[Project Name].&amp;[Debug Entity Robust Routine]" c="Debug Entity Robust Routine"/>
              <i n="[table].[Project Name].&amp;[Enter Coding Center for Creative Coding]" c="Enter Coding Center for Creative Coding"/>
              <i n="[table].[Project Name].&amp;[Excalibur GHI Training Impact Training]" c="Excalibur GHI Training Impact Training"/>
              <i n="[table].[Project Name].&amp;[Excalibur Training Impact Training]" c="Excalibur Training Impact Training"/>
              <i n="[table].[Project Name].&amp;[Excel and Elevate Training Active Achievement]" c="Excel and Elevate Training Active Achievement"/>
              <i n="[table].[Project Name].&amp;[Fast &amp; Creative Gang The Successful Project]" c="Fast &amp; Creative Gang The Successful Project"/>
              <i n="[table].[Project Name].&amp;[Fast Coding Enter Coding]" c="Fast Coding Enter Coding"/>
              <i n="[table].[Project Name].&amp;[Gob Geeklords Software Chasers]" c="Gob Geeklords Software Chasers"/>
              <i n="[table].[Project Name].&amp;[Impact Training Mo-Money Masterclass]" c="Impact Training Mo-Money Masterclass"/>
              <i n="[table].[Project Name].&amp;[Indie Profilers Static Startup]" c="Indie Profilers Static Startup"/>
              <i n="[table].[Project Name].&amp;[Java Dalia Open Source Pundits]" c="Java Dalia Open Source Pundits"/>
              <i n="[table].[Project Name].&amp;[Linkage, Inc. Coding League]" c="Linkage, Inc. Coding League"/>
              <i n="[table].[Project Name].&amp;[Made by Me Social Geek Made]" c="Made by Me Social Geek Made"/>
              <i n="[table].[Project Name].&amp;[Match of Health A Salute to New Workers]" c="Match of Health A Salute to New Workers"/>
              <i n="[table].[Project Name].&amp;[Meetup for the Good Remembering Our]" c="Meetup for the Good Remembering Our"/>
              <i n="[table].[Project Name].&amp;[Mentee to Mentor Coding Region]" c="Mentee to Mentor Coding Region"/>
              <i n="[table].[Project Name].&amp;[Mo-Money Masterclass The Principal of Change]" c="Mo-Money Masterclass The Principal of Change"/>
              <i n="[table].[Project Name].&amp;[Moving Bird In Recognition of Codes]" c="Moving Bird In Recognition of Codes"/>
              <i n="[table].[Project Name].&amp;[New Workers Excel and Elevate Training]" c="New Workers Excel and Elevate Training"/>
              <i n="[table].[Project Name].&amp;[Open Source Pundits Celestial Interface]" c="Open Source Pundits Celestial Interface"/>
              <i n="[table].[Project Name].&amp;[Project Explained The Success]" c="Project Explained The Success"/>
              <i n="[table].[Project Name].&amp;[Remembering Our Ancestors The Discovery]" c="Remembering Our Ancestors The Discovery"/>
              <i n="[table].[Project Name].&amp;[Robust Routine Excalibur Training]" c="Robust Routine Excalibur Training"/>
              <i n="[table].[Project Name].&amp;[Search Engine Bandits Indie Profilers]" c="Search Engine Bandits Indie Profilers"/>
              <i n="[table].[Project Name].&amp;[Social Geek Made The Blue Bird]" c="Social Geek Made The Blue Bird"/>
              <i n="[table].[Project Name].&amp;[Software Chasers Wombat]" c="Software Chasers Wombat"/>
              <i n="[table].[Project Name].&amp;[Static Startup Java Dalia]" c="Static Startup Java Dalia"/>
              <i n="[table].[Project Name].&amp;[Switch and Swift Linkage, Inc.]" c="Switch and Swift Linkage, Inc."/>
              <i n="[table].[Project Name].&amp;[The Art of Codes The Coding Master]" c="The Art of Codes The Coding Master"/>
              <i n="[table].[Project Name].&amp;[The Blue Bird Moving Bird]" c="The Blue Bird Moving Bird"/>
              <i n="[table].[Project Name].&amp;[The Coding Expert Fast Coding]" c="The Coding Expert Fast Coding"/>
              <i n="[table].[Project Name].&amp;[The Coding Master Fast &amp; Creative Gang]" c="The Coding Master Fast &amp; Creative Gang"/>
              <i n="[table].[Project Name].&amp;[The Discovery of Era Made by Me]" c="The Discovery of Era Made by Me"/>
              <i n="[table].[Project Name].&amp;[The Domain of Work 7th Annual Workshop]" c="The Domain of Work 7th Annual Workshop"/>
              <i n="[table].[Project Name].&amp;[The Experienced dude Charged by Codes]" c="The Experienced dude Charged by Codes"/>
              <i n="[table].[Project Name].&amp;[The Experienced dude Static Startup 10]" c="The Experienced dude Static Startup 10"/>
              <i n="[table].[Project Name].&amp;[The Experienced dude Static Startup 11]" c="The Experienced dude Static Startup 11"/>
              <i n="[table].[Project Name].&amp;[The Experienced dude Static Startup 12]" c="The Experienced dude Static Startup 12"/>
              <i n="[table].[Project Name].&amp;[The Experienced dude Static Startup 14]" c="The Experienced dude Static Startup 14"/>
              <i n="[table].[Project Name].&amp;[The Experienced dude Static Startup 15]" c="The Experienced dude Static Startup 15"/>
              <i n="[table].[Project Name].&amp;[The Experienced dude Static Startup 16]" c="The Experienced dude Static Startup 16"/>
              <i n="[table].[Project Name].&amp;[The Experienced dude Static Startup 17]" c="The Experienced dude Static Startup 17"/>
              <i n="[table].[Project Name].&amp;[The Experienced dude Static Startup 18]" c="The Experienced dude Static Startup 18"/>
              <i n="[table].[Project Name].&amp;[The Experienced dude Static Startup 19]" c="The Experienced dude Static Startup 19"/>
              <i n="[table].[Project Name].&amp;[The Experienced dude Static Startup 2]" c="The Experienced dude Static Startup 2"/>
              <i n="[table].[Project Name].&amp;[The Experienced dude Static Startup 3]" c="The Experienced dude Static Startup 3"/>
              <i n="[table].[Project Name].&amp;[The Experienced dude Static Startup 4]" c="The Experienced dude Static Startup 4"/>
              <i n="[table].[Project Name].&amp;[The Experienced dude Static Startup 5]" c="The Experienced dude Static Startup 5"/>
              <i n="[table].[Project Name].&amp;[The Experienced dude Static Startup 6]" c="The Experienced dude Static Startup 6"/>
              <i n="[table].[Project Name].&amp;[The Experienced dude Static Startup 7]" c="The Experienced dude Static Startup 7"/>
              <i n="[table].[Project Name].&amp;[The Experienced dude Static Startup 8]" c="The Experienced dude Static Startup 8"/>
              <i n="[table].[Project Name].&amp;[The Experienced dude Static Startup 9]" c="The Experienced dude Static Startup 9"/>
              <i n="[table].[Project Name].&amp;[The GFI with Codes The Coding Expert]" c="The GFI with Codes The Coding Expert"/>
              <i n="[table].[Project Name].&amp;[The Network The Social Experiment]" c="The Network The Social Experiment"/>
              <i n="[table].[Project Name].&amp;[The Principal of Change Switch and Swift]" c="The Principal of Change Switch and Swift"/>
              <i n="[table].[Project Name].&amp;[The Social Experiment Project Explained]" c="The Social Experiment Project Explained"/>
              <i n="[table].[Project Name].&amp;[The Success Meetup for the Good]" c="The Success Meetup for the Good"/>
              <i n="[table].[Project Name].&amp;[The Successful Project The Domain of Work]" c="The Successful Project The Domain of Work"/>
              <i n="[table].[Project Name].&amp;[Town Hall Meeting The Network]" c="Town Hall Meeting The Network"/>
              <i n="[table].[Project Name].&amp;[White Feather Debug Entity]" c="White Feather Debug Entity"/>
              <i n="[table].[Project Name].&amp;[Wide Stringer White Feather]" c="Wide Stringer White Feather"/>
              <i n="[table].[Project Name].&amp;[Wombat Wide Stringer]" c="Wombat Wide Stringer"/>
            </range>
          </ranges>
        </level>
      </levels>
      <selections count="1">
        <selection n="[table].[Project Name].&amp;[Enter Coding Center for Creative Coding]"/>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7437663-40F2-4E49-B17B-693BB253969F}" cache="Slicer_Month1" caption="Month" columnCount="12" level="1" style="SlicerStyleDark3 2" rowHeight="234950"/>
  <slicer name="Year" xr10:uid="{95603FC9-542F-4025-B102-3C4284F97488}" cache="Slicer_Year1" caption="Year" columnCount="3" level="1" style="SlicerStyleDark3 2" rowHeight="234950"/>
  <slicer name="Projects" xr10:uid="{38887726-81E9-4E2B-AD64-48F19EBD9887}" cache="Slicer_Project_Name" caption="Project Name" level="1"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4109EA-AD75-6E4D-9B0A-0E19BC9CEC1B}" name="Table1" displayName="Table1" ref="A1:X73" totalsRowShown="0" headerRowDxfId="94" dataDxfId="93">
  <autoFilter ref="A1:X73" xr:uid="{00000000-0009-0000-0000-000000000000}"/>
  <sortState xmlns:xlrd2="http://schemas.microsoft.com/office/spreadsheetml/2017/richdata2" ref="A2:X73">
    <sortCondition ref="L1:L73"/>
  </sortState>
  <tableColumns count="24">
    <tableColumn id="49" xr3:uid="{E0DFA35D-45CB-E942-B513-8A6ED9CBEF25}" name="Year" dataDxfId="92"/>
    <tableColumn id="43" xr3:uid="{5559E779-B3E8-714F-9B9E-B4F1D3ECCEA5}" name="Month" dataDxfId="91"/>
    <tableColumn id="46" xr3:uid="{E1B63C3F-B779-E844-B2EC-D277EE93B346}" name="Project ID Number" dataDxfId="90"/>
    <tableColumn id="9" xr3:uid="{FFD648FA-2575-B548-916A-A570E4BB7C89}" name="Project Name" dataDxfId="89"/>
    <tableColumn id="7" xr3:uid="{9E9DFFCB-A23A-FA42-A2AA-26FE48A6E551}" name="Status" dataDxfId="88"/>
    <tableColumn id="40" xr3:uid="{83DB06AC-79AD-2949-826D-F6518C7FCC70}" name="Project Value" dataDxfId="87"/>
    <tableColumn id="44" xr3:uid="{6BD33019-0C0A-1645-907B-E4406F8FB59B}" name="Project Descriptions" dataDxfId="86"/>
    <tableColumn id="3" xr3:uid="{0A3B1EB7-A859-B34B-B287-2FBAAECF7682}" name="Project Type" dataDxfId="85"/>
    <tableColumn id="5" xr3:uid="{6E08D2B4-D428-3245-B605-05ADAD0B8136}" name="Priority" dataDxfId="84"/>
    <tableColumn id="8" xr3:uid="{CC17F388-B742-6E4E-8809-EB6453BCF578}" name="Substatus" dataDxfId="83"/>
    <tableColumn id="20" xr3:uid="{FA84FE59-B6F8-6E40-A426-9C54537B7286}" name="Project Manager" dataDxfId="82"/>
    <tableColumn id="21" xr3:uid="{2161BB96-42DD-C04C-8ABD-45503F47D841}" name="Developers" dataDxfId="81"/>
    <tableColumn id="18" xr3:uid="{D8231E2D-89B6-2C4A-91E2-D063AE7BB1C4}" name="Business Analyst" dataDxfId="80"/>
    <tableColumn id="13" xr3:uid="{9BBCF0B2-78E5-7349-8D08-678AAFAB99B7}" name="Next Action" dataDxfId="79"/>
    <tableColumn id="27" xr3:uid="{B96FA29F-516E-6247-951C-3E9616D3A19B}" name="ITQA" dataDxfId="78"/>
    <tableColumn id="11" xr3:uid="{4808000D-C36E-294D-8ED1-51B22EA4E3B2}" name="FTE Savings" dataDxfId="77"/>
    <tableColumn id="12" xr3:uid="{D5286C0E-E6F4-4A49-839D-90E9ECF98194}" name="Working Hours" dataDxfId="76"/>
    <tableColumn id="29" xr3:uid="{0A7F94B9-B042-9F47-960F-4292AE82861C}" name="Start date" dataDxfId="75"/>
    <tableColumn id="30" xr3:uid="{5CF94267-66A8-E942-8DA8-CB99A7B506F9}" name="Dev Start Date" dataDxfId="74"/>
    <tableColumn id="31" xr3:uid="{C644D98A-6456-4546-8930-5C0FFA09414D}" name="Internal Testing Date" dataDxfId="73"/>
    <tableColumn id="32" xr3:uid="{524BE686-505F-C54A-9074-4BD06D996BAF}" name="Target Client Testing Date" dataDxfId="72"/>
    <tableColumn id="34" xr3:uid="{32B431F6-8448-FE43-A80D-37CC79794504}" name="Target Deployment Date" dataDxfId="71"/>
    <tableColumn id="35" xr3:uid="{8CA496A6-DEFC-BE41-BA1F-0C904D420B61}" name="Actual Deployment Date" dataDxfId="70"/>
    <tableColumn id="2" xr3:uid="{EDF61D8B-64A3-334E-AD10-DD17F77813E7}" name="Manager Comments" dataDxfId="69"/>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Custom 20">
      <a:dk1>
        <a:sysClr val="windowText" lastClr="000000"/>
      </a:dk1>
      <a:lt1>
        <a:sysClr val="window" lastClr="FFFFFF"/>
      </a:lt1>
      <a:dk2>
        <a:srgbClr val="2198A8"/>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2198A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34998626667073579"/>
  </sheetPr>
  <dimension ref="A1:AE73"/>
  <sheetViews>
    <sheetView showGridLines="0" topLeftCell="H1" zoomScale="66" zoomScaleNormal="100" workbookViewId="0">
      <selection activeCell="S2" sqref="S2"/>
    </sheetView>
  </sheetViews>
  <sheetFormatPr defaultColWidth="16.77734375" defaultRowHeight="15.6" x14ac:dyDescent="0.3"/>
  <cols>
    <col min="1" max="1" width="10.6640625" style="5" bestFit="1" customWidth="1"/>
    <col min="2" max="2" width="10.6640625" style="5" customWidth="1"/>
    <col min="4" max="4" width="32" style="5" customWidth="1"/>
    <col min="5" max="5" width="12.33203125" style="5" bestFit="1" customWidth="1"/>
    <col min="6" max="6" width="16.77734375" style="9"/>
    <col min="7" max="7" width="17" style="5" bestFit="1" customWidth="1"/>
    <col min="8" max="8" width="16.77734375" style="5"/>
    <col min="9" max="9" width="13.109375" bestFit="1" customWidth="1"/>
    <col min="11" max="11" width="13.109375" style="5" bestFit="1" customWidth="1"/>
    <col min="12" max="12" width="12.33203125" style="5" bestFit="1" customWidth="1"/>
    <col min="13" max="13" width="16.77734375" style="5"/>
    <col min="14" max="14" width="24.6640625" customWidth="1"/>
    <col min="15" max="15" width="12" style="5" bestFit="1" customWidth="1"/>
    <col min="16" max="16" width="13.77734375" style="5" bestFit="1" customWidth="1"/>
    <col min="17" max="17" width="12" bestFit="1" customWidth="1"/>
    <col min="18" max="18" width="15.44140625" bestFit="1" customWidth="1"/>
    <col min="19" max="19" width="15.6640625" style="5" bestFit="1" customWidth="1"/>
    <col min="20" max="20" width="13.6640625" customWidth="1"/>
    <col min="22" max="23" width="18.33203125" style="5" customWidth="1"/>
    <col min="24" max="24" width="22.109375" style="5" customWidth="1"/>
    <col min="25" max="26" width="6.77734375" style="5" customWidth="1"/>
    <col min="27" max="27" width="26.109375" style="5" bestFit="1" customWidth="1"/>
    <col min="28" max="29" width="17" style="5" bestFit="1" customWidth="1"/>
    <col min="30" max="30" width="30.77734375" style="5" customWidth="1"/>
    <col min="31" max="31" width="48" bestFit="1" customWidth="1"/>
    <col min="32" max="32" width="71" style="5" bestFit="1" customWidth="1"/>
    <col min="33" max="33" width="16.77734375" style="5"/>
    <col min="34" max="34" width="17" style="5" bestFit="1" customWidth="1"/>
    <col min="35" max="36" width="10.44140625" style="5" customWidth="1"/>
    <col min="37" max="37" width="26.109375" style="5" bestFit="1" customWidth="1"/>
    <col min="38" max="16384" width="16.77734375" style="5"/>
  </cols>
  <sheetData>
    <row r="1" spans="1:31" s="1" customFormat="1" ht="55.95" customHeight="1" x14ac:dyDescent="0.25">
      <c r="A1" s="15" t="s">
        <v>80</v>
      </c>
      <c r="B1" s="15" t="s">
        <v>67</v>
      </c>
      <c r="C1" s="15" t="s">
        <v>81</v>
      </c>
      <c r="D1" s="15" t="s">
        <v>114</v>
      </c>
      <c r="E1" s="15" t="s">
        <v>2</v>
      </c>
      <c r="F1" s="16" t="s">
        <v>101</v>
      </c>
      <c r="G1" s="15" t="s">
        <v>116</v>
      </c>
      <c r="H1" s="15" t="s">
        <v>0</v>
      </c>
      <c r="I1" s="15" t="s">
        <v>1</v>
      </c>
      <c r="J1" s="15" t="s">
        <v>3</v>
      </c>
      <c r="K1" s="15" t="s">
        <v>108</v>
      </c>
      <c r="L1" s="15" t="s">
        <v>105</v>
      </c>
      <c r="M1" s="15" t="s">
        <v>102</v>
      </c>
      <c r="N1" s="15" t="s">
        <v>5</v>
      </c>
      <c r="O1" s="15" t="s">
        <v>84</v>
      </c>
      <c r="P1" s="15" t="s">
        <v>4</v>
      </c>
      <c r="Q1" s="15" t="s">
        <v>117</v>
      </c>
      <c r="R1" s="15" t="s">
        <v>6</v>
      </c>
      <c r="S1" s="15" t="s">
        <v>7</v>
      </c>
      <c r="T1" s="15" t="s">
        <v>8</v>
      </c>
      <c r="U1" s="15" t="s">
        <v>9</v>
      </c>
      <c r="V1" s="15" t="s">
        <v>10</v>
      </c>
      <c r="W1" s="15" t="s">
        <v>11</v>
      </c>
      <c r="X1" s="14" t="s">
        <v>115</v>
      </c>
      <c r="AA1" s="5"/>
    </row>
    <row r="2" spans="1:31" x14ac:dyDescent="0.25">
      <c r="A2" s="3">
        <v>2025</v>
      </c>
      <c r="B2" s="2" t="s">
        <v>74</v>
      </c>
      <c r="C2" s="3">
        <v>1097198</v>
      </c>
      <c r="D2" s="3" t="s">
        <v>156</v>
      </c>
      <c r="E2" s="3" t="s">
        <v>104</v>
      </c>
      <c r="F2" s="8">
        <v>923614</v>
      </c>
      <c r="G2" s="3" t="s">
        <v>126</v>
      </c>
      <c r="H2" s="3" t="s">
        <v>23</v>
      </c>
      <c r="I2" s="3" t="s">
        <v>12</v>
      </c>
      <c r="J2" s="3" t="s">
        <v>100</v>
      </c>
      <c r="K2" s="3" t="s">
        <v>111</v>
      </c>
      <c r="L2" s="3" t="s">
        <v>321</v>
      </c>
      <c r="M2" s="3" t="s">
        <v>50</v>
      </c>
      <c r="N2" s="3" t="s">
        <v>46</v>
      </c>
      <c r="O2" s="3" t="s">
        <v>61</v>
      </c>
      <c r="P2" s="10">
        <v>204</v>
      </c>
      <c r="Q2" s="10">
        <v>89.248419246657249</v>
      </c>
      <c r="R2" s="4">
        <v>45054</v>
      </c>
      <c r="S2" s="17">
        <v>9</v>
      </c>
      <c r="T2" s="4">
        <v>45179</v>
      </c>
      <c r="U2" s="4">
        <v>45210</v>
      </c>
      <c r="V2" s="4">
        <v>45273</v>
      </c>
      <c r="W2" s="4">
        <v>45274</v>
      </c>
      <c r="X2" s="12" t="s">
        <v>257</v>
      </c>
      <c r="AB2" s="6"/>
      <c r="AE2" s="5"/>
    </row>
    <row r="3" spans="1:31" x14ac:dyDescent="0.25">
      <c r="A3" s="3">
        <v>2023</v>
      </c>
      <c r="B3" s="2" t="s">
        <v>68</v>
      </c>
      <c r="C3" s="3">
        <v>1057420</v>
      </c>
      <c r="D3" s="3" t="s">
        <v>286</v>
      </c>
      <c r="E3" s="3" t="s">
        <v>103</v>
      </c>
      <c r="F3" s="8">
        <v>1717082</v>
      </c>
      <c r="G3" s="11" t="s">
        <v>167</v>
      </c>
      <c r="H3" s="3" t="s">
        <v>113</v>
      </c>
      <c r="I3" s="3" t="s">
        <v>12</v>
      </c>
      <c r="J3" s="3" t="s">
        <v>87</v>
      </c>
      <c r="K3" s="3" t="s">
        <v>109</v>
      </c>
      <c r="L3" s="3" t="s">
        <v>321</v>
      </c>
      <c r="M3" s="3" t="s">
        <v>58</v>
      </c>
      <c r="N3" s="3" t="s">
        <v>44</v>
      </c>
      <c r="O3" s="3" t="s">
        <v>60</v>
      </c>
      <c r="P3" s="10">
        <v>279</v>
      </c>
      <c r="Q3" s="10">
        <v>1569.1421407795322</v>
      </c>
      <c r="R3" s="4">
        <v>45060</v>
      </c>
      <c r="S3" s="4">
        <v>45061</v>
      </c>
      <c r="T3" s="4">
        <v>45185</v>
      </c>
      <c r="U3" s="4">
        <v>45216</v>
      </c>
      <c r="V3" s="4">
        <v>45279</v>
      </c>
      <c r="W3" s="4">
        <v>45280</v>
      </c>
      <c r="X3" s="12" t="s">
        <v>210</v>
      </c>
      <c r="AB3" s="7"/>
      <c r="AE3" s="13"/>
    </row>
    <row r="4" spans="1:31" x14ac:dyDescent="0.25">
      <c r="A4" s="3">
        <v>2024</v>
      </c>
      <c r="B4" s="2" t="s">
        <v>71</v>
      </c>
      <c r="C4" s="3">
        <v>1097192</v>
      </c>
      <c r="D4" s="3" t="s">
        <v>160</v>
      </c>
      <c r="E4" s="3" t="s">
        <v>103</v>
      </c>
      <c r="F4" s="8">
        <v>77964</v>
      </c>
      <c r="G4" s="11" t="s">
        <v>126</v>
      </c>
      <c r="H4" s="3" t="s">
        <v>20</v>
      </c>
      <c r="I4" s="3" t="s">
        <v>12</v>
      </c>
      <c r="J4" s="3" t="s">
        <v>100</v>
      </c>
      <c r="K4" s="3" t="s">
        <v>110</v>
      </c>
      <c r="L4" s="3" t="s">
        <v>321</v>
      </c>
      <c r="M4" s="3" t="s">
        <v>57</v>
      </c>
      <c r="N4" s="3" t="s">
        <v>43</v>
      </c>
      <c r="O4" s="3" t="s">
        <v>60</v>
      </c>
      <c r="P4" s="10">
        <v>293</v>
      </c>
      <c r="Q4" s="10">
        <v>1071.2748031524079</v>
      </c>
      <c r="R4" s="4">
        <v>45064</v>
      </c>
      <c r="S4" s="4">
        <v>45065</v>
      </c>
      <c r="T4" s="4">
        <v>45189</v>
      </c>
      <c r="U4" s="4">
        <v>45220</v>
      </c>
      <c r="V4" s="4">
        <v>45283</v>
      </c>
      <c r="W4" s="4">
        <v>45284</v>
      </c>
      <c r="X4" s="12" t="s">
        <v>206</v>
      </c>
      <c r="AB4" s="7"/>
      <c r="AE4" s="13"/>
    </row>
    <row r="5" spans="1:31" x14ac:dyDescent="0.25">
      <c r="A5" s="3">
        <v>2024</v>
      </c>
      <c r="B5" s="2" t="s">
        <v>79</v>
      </c>
      <c r="C5" s="3">
        <v>1191179</v>
      </c>
      <c r="D5" s="3" t="s">
        <v>165</v>
      </c>
      <c r="E5" s="3" t="s">
        <v>103</v>
      </c>
      <c r="F5" s="8">
        <v>1887613</v>
      </c>
      <c r="G5" s="11" t="s">
        <v>128</v>
      </c>
      <c r="H5" s="3" t="s">
        <v>20</v>
      </c>
      <c r="I5" s="3" t="s">
        <v>12</v>
      </c>
      <c r="J5" s="3" t="s">
        <v>95</v>
      </c>
      <c r="K5" s="3" t="s">
        <v>110</v>
      </c>
      <c r="L5" s="3" t="s">
        <v>321</v>
      </c>
      <c r="M5" s="3" t="s">
        <v>57</v>
      </c>
      <c r="N5" s="3" t="s">
        <v>43</v>
      </c>
      <c r="O5" s="3" t="s">
        <v>60</v>
      </c>
      <c r="P5" s="10">
        <v>304</v>
      </c>
      <c r="Q5" s="10">
        <v>157.87221332310065</v>
      </c>
      <c r="R5" s="4">
        <v>45067</v>
      </c>
      <c r="S5" s="4">
        <v>45068</v>
      </c>
      <c r="T5" s="4">
        <v>45192</v>
      </c>
      <c r="U5" s="4">
        <v>45223</v>
      </c>
      <c r="V5" s="4">
        <v>45286</v>
      </c>
      <c r="W5" s="4">
        <v>45287</v>
      </c>
      <c r="X5" s="12" t="s">
        <v>208</v>
      </c>
      <c r="AB5" s="7"/>
      <c r="AE5" s="13"/>
    </row>
    <row r="6" spans="1:31" x14ac:dyDescent="0.25">
      <c r="A6" s="3">
        <v>2023</v>
      </c>
      <c r="B6" s="2" t="s">
        <v>73</v>
      </c>
      <c r="C6" s="3">
        <v>1154635</v>
      </c>
      <c r="D6" s="3" t="s">
        <v>306</v>
      </c>
      <c r="E6" s="3" t="s">
        <v>103</v>
      </c>
      <c r="F6" s="8">
        <v>518169</v>
      </c>
      <c r="G6" s="11" t="s">
        <v>195</v>
      </c>
      <c r="H6" s="3" t="s">
        <v>20</v>
      </c>
      <c r="I6" s="3" t="s">
        <v>12</v>
      </c>
      <c r="J6" s="3" t="s">
        <v>91</v>
      </c>
      <c r="K6" s="3" t="s">
        <v>112</v>
      </c>
      <c r="L6" s="3" t="s">
        <v>321</v>
      </c>
      <c r="M6" s="3" t="s">
        <v>57</v>
      </c>
      <c r="N6" s="3" t="s">
        <v>45</v>
      </c>
      <c r="O6" s="3" t="s">
        <v>60</v>
      </c>
      <c r="P6" s="10">
        <v>311</v>
      </c>
      <c r="Q6" s="10">
        <v>146.02333410480014</v>
      </c>
      <c r="R6" s="4">
        <v>45068</v>
      </c>
      <c r="S6" s="4">
        <v>45069</v>
      </c>
      <c r="T6" s="4">
        <v>45193</v>
      </c>
      <c r="U6" s="4">
        <v>45224</v>
      </c>
      <c r="V6" s="4">
        <v>45287</v>
      </c>
      <c r="W6" s="4">
        <v>45288</v>
      </c>
      <c r="X6" s="12" t="s">
        <v>250</v>
      </c>
      <c r="AB6" s="7"/>
      <c r="AE6" s="13"/>
    </row>
    <row r="7" spans="1:31" x14ac:dyDescent="0.25">
      <c r="A7" s="3">
        <v>2025</v>
      </c>
      <c r="B7" s="2" t="s">
        <v>78</v>
      </c>
      <c r="C7" s="3">
        <v>1214146</v>
      </c>
      <c r="D7" s="3" t="s">
        <v>294</v>
      </c>
      <c r="E7" s="3" t="s">
        <v>104</v>
      </c>
      <c r="F7" s="8">
        <v>1280291</v>
      </c>
      <c r="G7" s="11" t="s">
        <v>171</v>
      </c>
      <c r="H7" s="3" t="s">
        <v>23</v>
      </c>
      <c r="I7" s="3" t="s">
        <v>14</v>
      </c>
      <c r="J7" s="3" t="s">
        <v>100</v>
      </c>
      <c r="K7" s="3" t="s">
        <v>109</v>
      </c>
      <c r="L7" s="3" t="s">
        <v>321</v>
      </c>
      <c r="M7" s="3" t="s">
        <v>56</v>
      </c>
      <c r="N7" s="3" t="s">
        <v>13</v>
      </c>
      <c r="O7" s="3" t="s">
        <v>66</v>
      </c>
      <c r="P7" s="10">
        <v>56</v>
      </c>
      <c r="Q7" s="10">
        <v>1945.9374923649157</v>
      </c>
      <c r="R7" s="4">
        <v>45084</v>
      </c>
      <c r="S7" s="4">
        <v>45085</v>
      </c>
      <c r="T7" s="4">
        <v>45209</v>
      </c>
      <c r="U7" s="4">
        <v>45240</v>
      </c>
      <c r="V7" s="4">
        <v>45303</v>
      </c>
      <c r="W7" s="4">
        <v>45304</v>
      </c>
      <c r="X7" s="12" t="s">
        <v>226</v>
      </c>
      <c r="AB7" s="7"/>
      <c r="AE7" s="13"/>
    </row>
    <row r="8" spans="1:31" x14ac:dyDescent="0.25">
      <c r="A8" s="3">
        <v>2024</v>
      </c>
      <c r="B8" s="2" t="s">
        <v>76</v>
      </c>
      <c r="C8" s="3">
        <v>1082321</v>
      </c>
      <c r="D8" s="3" t="s">
        <v>318</v>
      </c>
      <c r="E8" s="3" t="s">
        <v>103</v>
      </c>
      <c r="F8" s="8">
        <v>966555</v>
      </c>
      <c r="G8" s="11" t="s">
        <v>191</v>
      </c>
      <c r="H8" s="3" t="s">
        <v>24</v>
      </c>
      <c r="I8" s="3" t="s">
        <v>12</v>
      </c>
      <c r="J8" s="3" t="s">
        <v>94</v>
      </c>
      <c r="K8" s="3" t="s">
        <v>112</v>
      </c>
      <c r="L8" s="3" t="s">
        <v>321</v>
      </c>
      <c r="M8" s="3" t="s">
        <v>35</v>
      </c>
      <c r="N8" s="3" t="s">
        <v>25</v>
      </c>
      <c r="O8" s="3" t="s">
        <v>61</v>
      </c>
      <c r="P8" s="10">
        <v>245</v>
      </c>
      <c r="Q8" s="10">
        <v>1952.5213586158916</v>
      </c>
      <c r="R8" s="4">
        <v>45100</v>
      </c>
      <c r="S8" s="4">
        <v>45101</v>
      </c>
      <c r="T8" s="4">
        <v>45225</v>
      </c>
      <c r="U8" s="4">
        <v>45256</v>
      </c>
      <c r="V8" s="4">
        <v>45319</v>
      </c>
      <c r="W8" s="4">
        <v>45320</v>
      </c>
      <c r="X8" s="12" t="s">
        <v>246</v>
      </c>
      <c r="AB8" s="6"/>
      <c r="AE8" s="13"/>
    </row>
    <row r="9" spans="1:31" x14ac:dyDescent="0.25">
      <c r="A9" s="3">
        <v>2024</v>
      </c>
      <c r="B9" s="2" t="s">
        <v>68</v>
      </c>
      <c r="C9" s="3">
        <v>1097224</v>
      </c>
      <c r="D9" s="3" t="s">
        <v>154</v>
      </c>
      <c r="E9" s="3" t="s">
        <v>103</v>
      </c>
      <c r="F9" s="8">
        <v>1836511</v>
      </c>
      <c r="G9" s="3" t="s">
        <v>127</v>
      </c>
      <c r="H9" s="3" t="s">
        <v>23</v>
      </c>
      <c r="I9" s="3" t="s">
        <v>14</v>
      </c>
      <c r="J9" s="3" t="s">
        <v>97</v>
      </c>
      <c r="K9" s="3" t="s">
        <v>110</v>
      </c>
      <c r="L9" s="3" t="s">
        <v>321</v>
      </c>
      <c r="M9" s="3" t="s">
        <v>35</v>
      </c>
      <c r="N9" s="3" t="s">
        <v>17</v>
      </c>
      <c r="O9" s="3" t="s">
        <v>61</v>
      </c>
      <c r="P9" s="10">
        <v>56</v>
      </c>
      <c r="Q9" s="10">
        <v>1927.81011332669</v>
      </c>
      <c r="R9" s="4">
        <v>45101</v>
      </c>
      <c r="S9" s="4">
        <v>45102</v>
      </c>
      <c r="T9" s="4">
        <v>45226</v>
      </c>
      <c r="U9" s="4">
        <v>45257</v>
      </c>
      <c r="V9" s="4">
        <v>45320</v>
      </c>
      <c r="W9" s="4">
        <v>45321</v>
      </c>
      <c r="X9" s="12" t="s">
        <v>255</v>
      </c>
      <c r="AE9" s="13"/>
    </row>
    <row r="10" spans="1:31" x14ac:dyDescent="0.25">
      <c r="A10" s="3">
        <v>2023</v>
      </c>
      <c r="B10" s="2" t="s">
        <v>69</v>
      </c>
      <c r="C10" s="3">
        <v>1068524</v>
      </c>
      <c r="D10" s="3" t="s">
        <v>153</v>
      </c>
      <c r="E10" s="3" t="s">
        <v>103</v>
      </c>
      <c r="F10" s="8">
        <v>1841294</v>
      </c>
      <c r="G10" s="3" t="s">
        <v>139</v>
      </c>
      <c r="H10" s="3" t="s">
        <v>20</v>
      </c>
      <c r="I10" s="3" t="s">
        <v>12</v>
      </c>
      <c r="J10" s="3" t="s">
        <v>88</v>
      </c>
      <c r="K10" s="3" t="s">
        <v>110</v>
      </c>
      <c r="L10" s="3" t="s">
        <v>321</v>
      </c>
      <c r="M10" s="3" t="s">
        <v>58</v>
      </c>
      <c r="N10" s="3" t="s">
        <v>38</v>
      </c>
      <c r="O10" s="3" t="s">
        <v>61</v>
      </c>
      <c r="P10" s="10">
        <v>259</v>
      </c>
      <c r="Q10" s="10">
        <v>570.65844604362348</v>
      </c>
      <c r="R10" s="4">
        <v>45124</v>
      </c>
      <c r="S10" s="4">
        <v>45125</v>
      </c>
      <c r="T10" s="4">
        <v>45249</v>
      </c>
      <c r="U10" s="4">
        <v>45280</v>
      </c>
      <c r="V10" s="4">
        <v>45343</v>
      </c>
      <c r="W10" s="4">
        <v>45344</v>
      </c>
      <c r="X10" s="12" t="s">
        <v>254</v>
      </c>
      <c r="AE10" s="13"/>
    </row>
    <row r="11" spans="1:31" x14ac:dyDescent="0.25">
      <c r="A11" s="3">
        <v>2023</v>
      </c>
      <c r="B11" s="2" t="s">
        <v>70</v>
      </c>
      <c r="C11" s="3">
        <v>1056053</v>
      </c>
      <c r="D11" s="3" t="s">
        <v>154</v>
      </c>
      <c r="E11" s="3" t="s">
        <v>103</v>
      </c>
      <c r="F11" s="8">
        <v>1029185</v>
      </c>
      <c r="G11" s="11" t="s">
        <v>178</v>
      </c>
      <c r="H11" s="3" t="s">
        <v>15</v>
      </c>
      <c r="I11" s="3" t="s">
        <v>12</v>
      </c>
      <c r="J11" s="3" t="s">
        <v>89</v>
      </c>
      <c r="K11" s="3" t="s">
        <v>111</v>
      </c>
      <c r="L11" s="3" t="s">
        <v>107</v>
      </c>
      <c r="M11" s="3" t="s">
        <v>50</v>
      </c>
      <c r="N11" s="3" t="s">
        <v>13</v>
      </c>
      <c r="O11" s="3" t="s">
        <v>61</v>
      </c>
      <c r="P11" s="10">
        <v>39</v>
      </c>
      <c r="Q11" s="10">
        <v>226.8645669565789</v>
      </c>
      <c r="R11" s="4">
        <v>45053</v>
      </c>
      <c r="S11" s="4">
        <v>45115</v>
      </c>
      <c r="T11" s="4">
        <v>45178</v>
      </c>
      <c r="U11" s="4">
        <v>45209</v>
      </c>
      <c r="V11" s="4">
        <v>45272</v>
      </c>
      <c r="W11" s="4">
        <v>45273</v>
      </c>
      <c r="X11" s="12" t="s">
        <v>233</v>
      </c>
      <c r="AE11" s="13"/>
    </row>
    <row r="12" spans="1:31" x14ac:dyDescent="0.25">
      <c r="A12" s="3">
        <v>2025</v>
      </c>
      <c r="B12" s="2" t="s">
        <v>69</v>
      </c>
      <c r="C12" s="3">
        <v>1097250</v>
      </c>
      <c r="D12" s="3" t="s">
        <v>157</v>
      </c>
      <c r="E12" s="3" t="s">
        <v>103</v>
      </c>
      <c r="F12" s="8">
        <v>618794</v>
      </c>
      <c r="G12" s="3" t="s">
        <v>145</v>
      </c>
      <c r="H12" s="3" t="s">
        <v>19</v>
      </c>
      <c r="I12" s="3" t="s">
        <v>12</v>
      </c>
      <c r="J12" s="3" t="s">
        <v>100</v>
      </c>
      <c r="K12" s="3" t="s">
        <v>109</v>
      </c>
      <c r="L12" s="3" t="s">
        <v>107</v>
      </c>
      <c r="M12" s="3" t="s">
        <v>58</v>
      </c>
      <c r="N12" s="3" t="s">
        <v>13</v>
      </c>
      <c r="O12" s="3" t="s">
        <v>60</v>
      </c>
      <c r="P12" s="10">
        <v>93</v>
      </c>
      <c r="Q12" s="10">
        <v>1785.9045298484361</v>
      </c>
      <c r="R12" s="4">
        <v>45056</v>
      </c>
      <c r="S12" s="4">
        <v>45057</v>
      </c>
      <c r="T12" s="4">
        <v>45181</v>
      </c>
      <c r="U12" s="4">
        <v>45212</v>
      </c>
      <c r="V12" s="4">
        <v>45275</v>
      </c>
      <c r="W12" s="4">
        <v>45276</v>
      </c>
      <c r="X12" s="12" t="s">
        <v>258</v>
      </c>
      <c r="AE12" s="13"/>
    </row>
    <row r="13" spans="1:31" x14ac:dyDescent="0.25">
      <c r="A13" s="3">
        <v>2025</v>
      </c>
      <c r="B13" s="2" t="s">
        <v>79</v>
      </c>
      <c r="C13" s="3">
        <v>1159463</v>
      </c>
      <c r="D13" s="3" t="s">
        <v>284</v>
      </c>
      <c r="E13" s="3" t="s">
        <v>104</v>
      </c>
      <c r="F13" s="8">
        <v>986779</v>
      </c>
      <c r="G13" s="11" t="s">
        <v>166</v>
      </c>
      <c r="H13" s="3" t="s">
        <v>20</v>
      </c>
      <c r="I13" s="3" t="s">
        <v>12</v>
      </c>
      <c r="J13" s="3" t="s">
        <v>100</v>
      </c>
      <c r="K13" s="3" t="s">
        <v>109</v>
      </c>
      <c r="L13" s="3" t="s">
        <v>107</v>
      </c>
      <c r="M13" s="3" t="s">
        <v>58</v>
      </c>
      <c r="N13" s="3" t="s">
        <v>44</v>
      </c>
      <c r="O13" s="3" t="s">
        <v>60</v>
      </c>
      <c r="P13" s="10">
        <v>276</v>
      </c>
      <c r="Q13" s="10">
        <v>2075.3825062763963</v>
      </c>
      <c r="R13" s="4">
        <v>45063</v>
      </c>
      <c r="S13" s="4">
        <v>45064</v>
      </c>
      <c r="T13" s="4">
        <v>45188</v>
      </c>
      <c r="U13" s="4">
        <v>45219</v>
      </c>
      <c r="V13" s="4">
        <v>45282</v>
      </c>
      <c r="W13" s="4">
        <v>45283</v>
      </c>
      <c r="X13" s="12" t="s">
        <v>203</v>
      </c>
      <c r="AE13" s="13"/>
    </row>
    <row r="14" spans="1:31" x14ac:dyDescent="0.25">
      <c r="A14" s="3">
        <v>2025</v>
      </c>
      <c r="B14" s="2" t="s">
        <v>70</v>
      </c>
      <c r="C14" s="3">
        <v>1067883</v>
      </c>
      <c r="D14" s="3" t="s">
        <v>314</v>
      </c>
      <c r="E14" s="3" t="s">
        <v>104</v>
      </c>
      <c r="F14" s="8">
        <v>1597700</v>
      </c>
      <c r="G14" s="3" t="s">
        <v>128</v>
      </c>
      <c r="H14" s="3" t="s">
        <v>16</v>
      </c>
      <c r="I14" s="3" t="s">
        <v>12</v>
      </c>
      <c r="J14" s="3" t="s">
        <v>100</v>
      </c>
      <c r="K14" s="3" t="s">
        <v>109</v>
      </c>
      <c r="L14" s="3" t="s">
        <v>107</v>
      </c>
      <c r="M14" s="3" t="s">
        <v>56</v>
      </c>
      <c r="N14" s="3" t="s">
        <v>13</v>
      </c>
      <c r="O14" s="3" t="s">
        <v>61</v>
      </c>
      <c r="P14" s="10">
        <v>39</v>
      </c>
      <c r="Q14" s="10">
        <v>1663.5296761338868</v>
      </c>
      <c r="R14" s="4">
        <v>45077</v>
      </c>
      <c r="S14" s="4">
        <v>45078</v>
      </c>
      <c r="T14" s="4">
        <v>45202</v>
      </c>
      <c r="U14" s="4">
        <v>45233</v>
      </c>
      <c r="V14" s="4">
        <v>45296</v>
      </c>
      <c r="W14" s="4">
        <v>45297</v>
      </c>
      <c r="X14" s="12" t="s">
        <v>266</v>
      </c>
      <c r="AE14" s="13"/>
    </row>
    <row r="15" spans="1:31" x14ac:dyDescent="0.25">
      <c r="A15" s="3">
        <v>2024</v>
      </c>
      <c r="B15" s="2" t="s">
        <v>71</v>
      </c>
      <c r="C15" s="3">
        <v>1098028</v>
      </c>
      <c r="D15" s="3" t="s">
        <v>301</v>
      </c>
      <c r="E15" s="3" t="s">
        <v>103</v>
      </c>
      <c r="F15" s="8">
        <v>622042</v>
      </c>
      <c r="G15" s="11" t="s">
        <v>123</v>
      </c>
      <c r="H15" s="3" t="s">
        <v>113</v>
      </c>
      <c r="I15" s="3" t="s">
        <v>12</v>
      </c>
      <c r="J15" s="3" t="s">
        <v>88</v>
      </c>
      <c r="K15" s="3" t="s">
        <v>110</v>
      </c>
      <c r="L15" s="3" t="s">
        <v>107</v>
      </c>
      <c r="M15" s="3" t="s">
        <v>35</v>
      </c>
      <c r="N15" s="3" t="s">
        <v>37</v>
      </c>
      <c r="O15" s="3" t="s">
        <v>61</v>
      </c>
      <c r="P15" s="10">
        <v>55</v>
      </c>
      <c r="Q15" s="10">
        <v>1712.3282723632387</v>
      </c>
      <c r="R15" s="4">
        <v>45079</v>
      </c>
      <c r="S15" s="4">
        <v>45080</v>
      </c>
      <c r="T15" s="4">
        <v>45204</v>
      </c>
      <c r="U15" s="4">
        <v>45235</v>
      </c>
      <c r="V15" s="4">
        <v>45298</v>
      </c>
      <c r="W15" s="4">
        <v>45299</v>
      </c>
      <c r="X15" s="12" t="s">
        <v>201</v>
      </c>
      <c r="AE15" s="13"/>
    </row>
    <row r="16" spans="1:31" x14ac:dyDescent="0.25">
      <c r="A16" s="3">
        <v>2025</v>
      </c>
      <c r="B16" s="2" t="s">
        <v>79</v>
      </c>
      <c r="C16" s="3">
        <v>1272487</v>
      </c>
      <c r="D16" s="3" t="s">
        <v>305</v>
      </c>
      <c r="E16" s="3" t="s">
        <v>103</v>
      </c>
      <c r="F16" s="8">
        <v>534194</v>
      </c>
      <c r="G16" s="11" t="s">
        <v>142</v>
      </c>
      <c r="H16" s="3" t="s">
        <v>113</v>
      </c>
      <c r="I16" s="3" t="s">
        <v>12</v>
      </c>
      <c r="J16" s="3" t="s">
        <v>100</v>
      </c>
      <c r="K16" s="3" t="s">
        <v>109</v>
      </c>
      <c r="L16" s="3" t="s">
        <v>107</v>
      </c>
      <c r="M16" s="3" t="s">
        <v>56</v>
      </c>
      <c r="N16" s="3" t="s">
        <v>13</v>
      </c>
      <c r="O16" s="3" t="s">
        <v>61</v>
      </c>
      <c r="P16" s="10">
        <v>150</v>
      </c>
      <c r="Q16" s="10">
        <v>1451.7603448267653</v>
      </c>
      <c r="R16" s="4">
        <v>45082</v>
      </c>
      <c r="S16" s="4">
        <v>45083</v>
      </c>
      <c r="T16" s="4">
        <v>45207</v>
      </c>
      <c r="U16" s="4">
        <v>45238</v>
      </c>
      <c r="V16" s="4">
        <v>45301</v>
      </c>
      <c r="W16" s="4">
        <v>45302</v>
      </c>
      <c r="X16" s="12" t="s">
        <v>223</v>
      </c>
      <c r="AE16" s="13"/>
    </row>
    <row r="17" spans="1:31" x14ac:dyDescent="0.25">
      <c r="A17" s="3">
        <v>2023</v>
      </c>
      <c r="B17" s="2" t="s">
        <v>70</v>
      </c>
      <c r="C17" s="3">
        <v>1294081</v>
      </c>
      <c r="D17" s="3" t="s">
        <v>267</v>
      </c>
      <c r="E17" s="3" t="s">
        <v>103</v>
      </c>
      <c r="F17" s="8">
        <v>1920909</v>
      </c>
      <c r="G17" s="11" t="s">
        <v>135</v>
      </c>
      <c r="H17" s="3" t="s">
        <v>15</v>
      </c>
      <c r="I17" s="3" t="s">
        <v>12</v>
      </c>
      <c r="J17" s="3" t="s">
        <v>88</v>
      </c>
      <c r="K17" s="3" t="s">
        <v>109</v>
      </c>
      <c r="L17" s="3" t="s">
        <v>107</v>
      </c>
      <c r="M17" s="3" t="s">
        <v>35</v>
      </c>
      <c r="N17" s="3" t="s">
        <v>13</v>
      </c>
      <c r="O17" s="3" t="s">
        <v>61</v>
      </c>
      <c r="P17" s="10">
        <v>39</v>
      </c>
      <c r="Q17" s="10">
        <v>1004.0360055005815</v>
      </c>
      <c r="R17" s="4">
        <v>45091</v>
      </c>
      <c r="S17" s="4">
        <v>45092</v>
      </c>
      <c r="T17" s="4">
        <v>45216</v>
      </c>
      <c r="U17" s="4">
        <v>45247</v>
      </c>
      <c r="V17" s="4">
        <v>45310</v>
      </c>
      <c r="W17" s="4">
        <v>45311</v>
      </c>
      <c r="X17" s="12" t="s">
        <v>216</v>
      </c>
      <c r="AE17" s="13"/>
    </row>
    <row r="18" spans="1:31" x14ac:dyDescent="0.25">
      <c r="A18" s="3">
        <v>2025</v>
      </c>
      <c r="B18" s="2" t="s">
        <v>76</v>
      </c>
      <c r="C18" s="3">
        <v>1080956</v>
      </c>
      <c r="D18" s="3" t="s">
        <v>315</v>
      </c>
      <c r="E18" s="3" t="s">
        <v>104</v>
      </c>
      <c r="F18" s="8">
        <v>1224898</v>
      </c>
      <c r="G18" s="3" t="s">
        <v>147</v>
      </c>
      <c r="H18" s="3" t="s">
        <v>19</v>
      </c>
      <c r="I18" s="3" t="s">
        <v>12</v>
      </c>
      <c r="J18" s="3" t="s">
        <v>100</v>
      </c>
      <c r="K18" s="3" t="s">
        <v>109</v>
      </c>
      <c r="L18" s="3" t="s">
        <v>107</v>
      </c>
      <c r="M18" s="3" t="s">
        <v>50</v>
      </c>
      <c r="N18" s="3" t="s">
        <v>31</v>
      </c>
      <c r="O18" s="3" t="s">
        <v>61</v>
      </c>
      <c r="P18" s="10">
        <v>106</v>
      </c>
      <c r="Q18" s="10">
        <v>103.98292797389139</v>
      </c>
      <c r="R18" s="4">
        <v>45094</v>
      </c>
      <c r="S18" s="4">
        <v>45095</v>
      </c>
      <c r="T18" s="4">
        <v>45219</v>
      </c>
      <c r="U18" s="4">
        <v>45250</v>
      </c>
      <c r="V18" s="4">
        <v>45313</v>
      </c>
      <c r="W18" s="4">
        <v>45314</v>
      </c>
      <c r="X18" s="12" t="s">
        <v>196</v>
      </c>
      <c r="AE18" s="13"/>
    </row>
    <row r="19" spans="1:31" x14ac:dyDescent="0.25">
      <c r="A19" s="3">
        <v>2023</v>
      </c>
      <c r="B19" s="2" t="s">
        <v>71</v>
      </c>
      <c r="C19" s="3">
        <v>1115640</v>
      </c>
      <c r="D19" s="3" t="s">
        <v>163</v>
      </c>
      <c r="E19" s="3" t="s">
        <v>103</v>
      </c>
      <c r="F19" s="8">
        <v>144333</v>
      </c>
      <c r="G19" s="11" t="s">
        <v>137</v>
      </c>
      <c r="H19" s="3" t="s">
        <v>15</v>
      </c>
      <c r="I19" s="3" t="s">
        <v>12</v>
      </c>
      <c r="J19" s="3" t="s">
        <v>90</v>
      </c>
      <c r="K19" s="3" t="s">
        <v>112</v>
      </c>
      <c r="L19" s="3" t="s">
        <v>107</v>
      </c>
      <c r="M19" s="3" t="s">
        <v>58</v>
      </c>
      <c r="N19" s="3" t="s">
        <v>53</v>
      </c>
      <c r="O19" s="3" t="s">
        <v>61</v>
      </c>
      <c r="P19" s="10">
        <v>56</v>
      </c>
      <c r="Q19" s="10">
        <v>1869.7737907039868</v>
      </c>
      <c r="R19" s="4">
        <v>45107</v>
      </c>
      <c r="S19" s="4">
        <v>45108</v>
      </c>
      <c r="T19" s="4">
        <v>45232</v>
      </c>
      <c r="U19" s="4">
        <v>45263</v>
      </c>
      <c r="V19" s="4">
        <v>45326</v>
      </c>
      <c r="W19" s="4">
        <v>45327</v>
      </c>
      <c r="X19" s="12" t="s">
        <v>218</v>
      </c>
      <c r="AE19" s="13"/>
    </row>
    <row r="20" spans="1:31" x14ac:dyDescent="0.25">
      <c r="A20" s="3">
        <v>2024</v>
      </c>
      <c r="B20" s="2" t="s">
        <v>76</v>
      </c>
      <c r="C20" s="3">
        <v>1262858</v>
      </c>
      <c r="D20" s="3" t="s">
        <v>307</v>
      </c>
      <c r="E20" s="3" t="s">
        <v>103</v>
      </c>
      <c r="F20" s="8">
        <v>1834727</v>
      </c>
      <c r="G20" s="3" t="s">
        <v>142</v>
      </c>
      <c r="H20" s="3" t="s">
        <v>15</v>
      </c>
      <c r="I20" s="3" t="s">
        <v>12</v>
      </c>
      <c r="J20" s="3" t="s">
        <v>86</v>
      </c>
      <c r="K20" s="3" t="s">
        <v>109</v>
      </c>
      <c r="L20" s="3" t="s">
        <v>107</v>
      </c>
      <c r="M20" s="3" t="s">
        <v>50</v>
      </c>
      <c r="N20" s="3" t="s">
        <v>53</v>
      </c>
      <c r="O20" s="3" t="s">
        <v>61</v>
      </c>
      <c r="P20" s="10">
        <v>361</v>
      </c>
      <c r="Q20" s="10">
        <v>2146.4394662430682</v>
      </c>
      <c r="R20" s="4">
        <v>45116</v>
      </c>
      <c r="S20" s="4">
        <v>45117</v>
      </c>
      <c r="T20" s="4">
        <v>45241</v>
      </c>
      <c r="U20" s="4">
        <v>45272</v>
      </c>
      <c r="V20" s="4">
        <v>45335</v>
      </c>
      <c r="W20" s="4">
        <v>45336</v>
      </c>
      <c r="X20" s="12" t="s">
        <v>259</v>
      </c>
      <c r="AE20" s="13"/>
    </row>
    <row r="21" spans="1:31" x14ac:dyDescent="0.25">
      <c r="A21" s="3">
        <v>2025</v>
      </c>
      <c r="B21" s="2" t="s">
        <v>75</v>
      </c>
      <c r="C21" s="3">
        <v>1179138</v>
      </c>
      <c r="D21" s="3" t="s">
        <v>287</v>
      </c>
      <c r="E21" s="3" t="s">
        <v>104</v>
      </c>
      <c r="F21" s="8">
        <v>1103657</v>
      </c>
      <c r="G21" s="11" t="s">
        <v>182</v>
      </c>
      <c r="H21" s="3" t="s">
        <v>20</v>
      </c>
      <c r="I21" s="3" t="s">
        <v>12</v>
      </c>
      <c r="J21" s="3" t="s">
        <v>100</v>
      </c>
      <c r="K21" s="3" t="s">
        <v>109</v>
      </c>
      <c r="L21" s="3" t="s">
        <v>107</v>
      </c>
      <c r="M21" s="3" t="s">
        <v>58</v>
      </c>
      <c r="N21" s="3" t="s">
        <v>44</v>
      </c>
      <c r="O21" s="3" t="s">
        <v>60</v>
      </c>
      <c r="P21" s="10">
        <v>269</v>
      </c>
      <c r="Q21" s="10">
        <v>556.14310288293905</v>
      </c>
      <c r="R21" s="4">
        <v>45122</v>
      </c>
      <c r="S21" s="4">
        <v>45123</v>
      </c>
      <c r="T21" s="4">
        <v>45247</v>
      </c>
      <c r="U21" s="4">
        <v>45278</v>
      </c>
      <c r="V21" s="4">
        <v>45341</v>
      </c>
      <c r="W21" s="4">
        <v>45342</v>
      </c>
      <c r="X21" s="12" t="s">
        <v>237</v>
      </c>
      <c r="AE21" s="13"/>
    </row>
    <row r="22" spans="1:31" x14ac:dyDescent="0.25">
      <c r="A22" s="3">
        <v>2025</v>
      </c>
      <c r="B22" s="2" t="s">
        <v>71</v>
      </c>
      <c r="C22" s="3">
        <v>1080455</v>
      </c>
      <c r="D22" s="3" t="s">
        <v>281</v>
      </c>
      <c r="E22" s="3" t="s">
        <v>104</v>
      </c>
      <c r="F22" s="8">
        <v>2047041</v>
      </c>
      <c r="G22" s="11" t="s">
        <v>118</v>
      </c>
      <c r="H22" s="3" t="s">
        <v>20</v>
      </c>
      <c r="I22" s="3" t="s">
        <v>12</v>
      </c>
      <c r="J22" s="3" t="s">
        <v>100</v>
      </c>
      <c r="K22" s="3" t="s">
        <v>110</v>
      </c>
      <c r="L22" s="3" t="s">
        <v>82</v>
      </c>
      <c r="M22" s="3" t="s">
        <v>57</v>
      </c>
      <c r="N22" s="3" t="s">
        <v>43</v>
      </c>
      <c r="O22" s="3" t="s">
        <v>60</v>
      </c>
      <c r="P22" s="10">
        <v>300</v>
      </c>
      <c r="Q22" s="10">
        <v>632.61201023256422</v>
      </c>
      <c r="R22" s="4">
        <v>45059</v>
      </c>
      <c r="S22" s="4">
        <v>45060</v>
      </c>
      <c r="T22" s="4">
        <v>45184</v>
      </c>
      <c r="U22" s="4">
        <v>45215</v>
      </c>
      <c r="V22" s="4">
        <v>45278</v>
      </c>
      <c r="W22" s="4">
        <v>45279</v>
      </c>
      <c r="X22" s="12" t="s">
        <v>204</v>
      </c>
      <c r="AE22" s="13"/>
    </row>
    <row r="23" spans="1:31" x14ac:dyDescent="0.25">
      <c r="A23" s="3">
        <v>2024</v>
      </c>
      <c r="B23" s="2" t="s">
        <v>68</v>
      </c>
      <c r="C23" s="3">
        <v>1021647</v>
      </c>
      <c r="D23" s="3" t="s">
        <v>296</v>
      </c>
      <c r="E23" s="3" t="s">
        <v>103</v>
      </c>
      <c r="F23" s="8">
        <v>135306</v>
      </c>
      <c r="G23" s="11" t="s">
        <v>193</v>
      </c>
      <c r="H23" s="3" t="s">
        <v>20</v>
      </c>
      <c r="I23" s="3" t="s">
        <v>12</v>
      </c>
      <c r="J23" s="3" t="s">
        <v>96</v>
      </c>
      <c r="K23" s="3" t="s">
        <v>111</v>
      </c>
      <c r="L23" s="3" t="s">
        <v>82</v>
      </c>
      <c r="M23" s="3" t="s">
        <v>18</v>
      </c>
      <c r="N23" s="3" t="s">
        <v>34</v>
      </c>
      <c r="O23" s="3" t="s">
        <v>61</v>
      </c>
      <c r="P23" s="10">
        <v>263</v>
      </c>
      <c r="Q23" s="10">
        <v>218.32963072904121</v>
      </c>
      <c r="R23" s="4">
        <v>45065</v>
      </c>
      <c r="S23" s="4">
        <v>45066</v>
      </c>
      <c r="T23" s="4">
        <v>45190</v>
      </c>
      <c r="U23" s="4">
        <v>45221</v>
      </c>
      <c r="V23" s="4">
        <v>45284</v>
      </c>
      <c r="W23" s="4">
        <v>45285</v>
      </c>
      <c r="X23" s="12" t="s">
        <v>248</v>
      </c>
      <c r="AE23" s="13"/>
    </row>
    <row r="24" spans="1:31" x14ac:dyDescent="0.25">
      <c r="A24" s="3">
        <v>2025</v>
      </c>
      <c r="B24" s="2" t="s">
        <v>70</v>
      </c>
      <c r="C24" s="3">
        <v>1189197</v>
      </c>
      <c r="D24" s="3" t="s">
        <v>270</v>
      </c>
      <c r="E24" s="3" t="s">
        <v>103</v>
      </c>
      <c r="F24" s="8">
        <v>1489303</v>
      </c>
      <c r="G24" s="11" t="s">
        <v>185</v>
      </c>
      <c r="H24" s="3" t="s">
        <v>16</v>
      </c>
      <c r="I24" s="3" t="s">
        <v>14</v>
      </c>
      <c r="J24" s="3" t="s">
        <v>91</v>
      </c>
      <c r="K24" s="3" t="s">
        <v>110</v>
      </c>
      <c r="L24" s="3" t="s">
        <v>82</v>
      </c>
      <c r="M24" s="3" t="s">
        <v>50</v>
      </c>
      <c r="N24" s="3" t="s">
        <v>13</v>
      </c>
      <c r="O24" s="3" t="s">
        <v>61</v>
      </c>
      <c r="P24" s="10">
        <v>79</v>
      </c>
      <c r="Q24" s="10">
        <v>1688.2833804031839</v>
      </c>
      <c r="R24" s="4">
        <v>45071</v>
      </c>
      <c r="S24" s="4">
        <v>45072</v>
      </c>
      <c r="T24" s="4">
        <v>45196</v>
      </c>
      <c r="U24" s="4">
        <v>45227</v>
      </c>
      <c r="V24" s="4">
        <v>45290</v>
      </c>
      <c r="W24" s="4">
        <v>45291</v>
      </c>
      <c r="X24" s="12" t="s">
        <v>240</v>
      </c>
      <c r="AE24" s="13"/>
    </row>
    <row r="25" spans="1:31" x14ac:dyDescent="0.25">
      <c r="A25" s="3">
        <v>2023</v>
      </c>
      <c r="B25" s="2" t="s">
        <v>75</v>
      </c>
      <c r="C25" s="3">
        <v>1052501</v>
      </c>
      <c r="D25" s="3" t="s">
        <v>161</v>
      </c>
      <c r="E25" s="3" t="s">
        <v>103</v>
      </c>
      <c r="F25" s="8">
        <v>330428</v>
      </c>
      <c r="G25" s="11" t="s">
        <v>168</v>
      </c>
      <c r="H25" s="3" t="s">
        <v>19</v>
      </c>
      <c r="I25" s="3" t="s">
        <v>12</v>
      </c>
      <c r="J25" s="3" t="s">
        <v>85</v>
      </c>
      <c r="K25" s="3" t="s">
        <v>110</v>
      </c>
      <c r="L25" s="3" t="s">
        <v>82</v>
      </c>
      <c r="M25" s="3" t="s">
        <v>56</v>
      </c>
      <c r="N25" s="3" t="s">
        <v>13</v>
      </c>
      <c r="O25" s="3" t="s">
        <v>61</v>
      </c>
      <c r="P25" s="10">
        <v>151</v>
      </c>
      <c r="Q25" s="10">
        <v>2001.6229587246085</v>
      </c>
      <c r="R25" s="4">
        <v>45085</v>
      </c>
      <c r="S25" s="4">
        <v>45086</v>
      </c>
      <c r="T25" s="4">
        <v>45210</v>
      </c>
      <c r="U25" s="4">
        <v>45241</v>
      </c>
      <c r="V25" s="4">
        <v>45304</v>
      </c>
      <c r="W25" s="4">
        <v>45305</v>
      </c>
      <c r="X25" s="12" t="s">
        <v>204</v>
      </c>
      <c r="AE25" s="13"/>
    </row>
    <row r="26" spans="1:31" x14ac:dyDescent="0.25">
      <c r="A26" s="3">
        <v>2025</v>
      </c>
      <c r="B26" s="2" t="s">
        <v>75</v>
      </c>
      <c r="C26" s="3">
        <v>1185043</v>
      </c>
      <c r="D26" s="3" t="s">
        <v>268</v>
      </c>
      <c r="E26" s="3" t="s">
        <v>103</v>
      </c>
      <c r="F26" s="8">
        <v>1145021</v>
      </c>
      <c r="G26" s="11" t="s">
        <v>188</v>
      </c>
      <c r="H26" s="3" t="s">
        <v>24</v>
      </c>
      <c r="I26" s="3" t="s">
        <v>12</v>
      </c>
      <c r="J26" s="3" t="s">
        <v>100</v>
      </c>
      <c r="K26" s="3" t="s">
        <v>110</v>
      </c>
      <c r="L26" s="3" t="s">
        <v>82</v>
      </c>
      <c r="M26" s="3" t="s">
        <v>58</v>
      </c>
      <c r="N26" s="3" t="s">
        <v>13</v>
      </c>
      <c r="O26" s="3" t="s">
        <v>61</v>
      </c>
      <c r="P26" s="10">
        <v>40</v>
      </c>
      <c r="Q26" s="10">
        <v>1875.0481546845629</v>
      </c>
      <c r="R26" s="4">
        <v>45089</v>
      </c>
      <c r="S26" s="4">
        <v>45090</v>
      </c>
      <c r="T26" s="4">
        <v>45214</v>
      </c>
      <c r="U26" s="4">
        <v>45245</v>
      </c>
      <c r="V26" s="4">
        <v>45308</v>
      </c>
      <c r="W26" s="4">
        <v>45309</v>
      </c>
      <c r="X26" s="12" t="s">
        <v>243</v>
      </c>
      <c r="AE26" s="13"/>
    </row>
    <row r="27" spans="1:31" x14ac:dyDescent="0.25">
      <c r="A27" s="3">
        <v>2024</v>
      </c>
      <c r="B27" s="2" t="s">
        <v>73</v>
      </c>
      <c r="C27" s="3">
        <v>1082423</v>
      </c>
      <c r="D27" s="3" t="s">
        <v>276</v>
      </c>
      <c r="E27" s="3" t="s">
        <v>103</v>
      </c>
      <c r="F27" s="8">
        <v>247782</v>
      </c>
      <c r="G27" s="11" t="s">
        <v>129</v>
      </c>
      <c r="H27" s="3" t="s">
        <v>19</v>
      </c>
      <c r="I27" s="3" t="s">
        <v>12</v>
      </c>
      <c r="J27" s="3" t="s">
        <v>99</v>
      </c>
      <c r="K27" s="3" t="s">
        <v>110</v>
      </c>
      <c r="L27" s="3" t="s">
        <v>82</v>
      </c>
      <c r="M27" s="3" t="s">
        <v>58</v>
      </c>
      <c r="N27" s="3" t="s">
        <v>51</v>
      </c>
      <c r="O27" s="3" t="s">
        <v>61</v>
      </c>
      <c r="P27" s="10">
        <v>73</v>
      </c>
      <c r="Q27" s="10">
        <v>1650.1385334030429</v>
      </c>
      <c r="R27" s="4">
        <v>45093</v>
      </c>
      <c r="S27" s="4">
        <v>45094</v>
      </c>
      <c r="T27" s="4">
        <v>45218</v>
      </c>
      <c r="U27" s="4">
        <v>45249</v>
      </c>
      <c r="V27" s="4">
        <v>45312</v>
      </c>
      <c r="W27" s="4">
        <v>45313</v>
      </c>
      <c r="X27" s="12" t="s">
        <v>209</v>
      </c>
      <c r="AE27" s="13"/>
    </row>
    <row r="28" spans="1:31" x14ac:dyDescent="0.25">
      <c r="A28" s="3">
        <v>2023</v>
      </c>
      <c r="B28" s="2" t="s">
        <v>77</v>
      </c>
      <c r="C28" s="3">
        <v>1142401</v>
      </c>
      <c r="D28" s="3" t="s">
        <v>298</v>
      </c>
      <c r="E28" s="3" t="s">
        <v>103</v>
      </c>
      <c r="F28" s="8">
        <v>154354</v>
      </c>
      <c r="G28" s="11" t="s">
        <v>170</v>
      </c>
      <c r="H28" s="3" t="s">
        <v>15</v>
      </c>
      <c r="I28" s="3" t="s">
        <v>12</v>
      </c>
      <c r="J28" s="3" t="s">
        <v>94</v>
      </c>
      <c r="K28" s="3" t="s">
        <v>110</v>
      </c>
      <c r="L28" s="3" t="s">
        <v>82</v>
      </c>
      <c r="M28" s="3" t="s">
        <v>18</v>
      </c>
      <c r="N28" s="3" t="s">
        <v>29</v>
      </c>
      <c r="O28" s="3" t="s">
        <v>60</v>
      </c>
      <c r="P28" s="10">
        <v>39</v>
      </c>
      <c r="Q28" s="10">
        <v>449.35933134310818</v>
      </c>
      <c r="R28" s="4">
        <v>45099</v>
      </c>
      <c r="S28" s="4">
        <v>45100</v>
      </c>
      <c r="T28" s="4">
        <v>45224</v>
      </c>
      <c r="U28" s="4">
        <v>45255</v>
      </c>
      <c r="V28" s="4">
        <v>45318</v>
      </c>
      <c r="W28" s="4">
        <v>45319</v>
      </c>
      <c r="X28" s="12" t="s">
        <v>225</v>
      </c>
      <c r="AE28" s="13"/>
    </row>
    <row r="29" spans="1:31" x14ac:dyDescent="0.25">
      <c r="A29" s="3">
        <v>2024</v>
      </c>
      <c r="B29" s="2" t="s">
        <v>79</v>
      </c>
      <c r="C29" s="3">
        <v>1097241</v>
      </c>
      <c r="D29" s="3" t="s">
        <v>150</v>
      </c>
      <c r="E29" s="3" t="s">
        <v>104</v>
      </c>
      <c r="F29" s="8">
        <v>808678</v>
      </c>
      <c r="G29" s="3" t="s">
        <v>148</v>
      </c>
      <c r="H29" s="3" t="s">
        <v>19</v>
      </c>
      <c r="I29" s="3" t="s">
        <v>14</v>
      </c>
      <c r="J29" s="3" t="s">
        <v>100</v>
      </c>
      <c r="K29" s="3" t="s">
        <v>110</v>
      </c>
      <c r="L29" s="3" t="s">
        <v>82</v>
      </c>
      <c r="M29" s="3" t="s">
        <v>56</v>
      </c>
      <c r="N29" s="3" t="s">
        <v>31</v>
      </c>
      <c r="O29" s="3" t="s">
        <v>64</v>
      </c>
      <c r="P29" s="10">
        <v>170</v>
      </c>
      <c r="Q29" s="10">
        <v>1863.3327297838277</v>
      </c>
      <c r="R29" s="4">
        <v>45102</v>
      </c>
      <c r="S29" s="4">
        <v>45103</v>
      </c>
      <c r="T29" s="4">
        <v>45227</v>
      </c>
      <c r="U29" s="4">
        <v>45258</v>
      </c>
      <c r="V29" s="4">
        <v>45321</v>
      </c>
      <c r="W29" s="4">
        <v>45322</v>
      </c>
      <c r="X29" s="12" t="s">
        <v>251</v>
      </c>
      <c r="AE29" s="13"/>
    </row>
    <row r="30" spans="1:31" x14ac:dyDescent="0.25">
      <c r="A30" s="3">
        <v>2025</v>
      </c>
      <c r="B30" s="2" t="s">
        <v>77</v>
      </c>
      <c r="C30" s="3">
        <v>1159144</v>
      </c>
      <c r="D30" s="3" t="s">
        <v>304</v>
      </c>
      <c r="E30" s="3" t="s">
        <v>104</v>
      </c>
      <c r="F30" s="8">
        <v>1291996</v>
      </c>
      <c r="G30" s="11" t="s">
        <v>189</v>
      </c>
      <c r="H30" s="3" t="s">
        <v>15</v>
      </c>
      <c r="I30" s="3" t="s">
        <v>12</v>
      </c>
      <c r="J30" s="3" t="s">
        <v>100</v>
      </c>
      <c r="K30" s="3" t="s">
        <v>109</v>
      </c>
      <c r="L30" s="3" t="s">
        <v>82</v>
      </c>
      <c r="M30" s="3" t="s">
        <v>50</v>
      </c>
      <c r="N30" s="3" t="s">
        <v>36</v>
      </c>
      <c r="O30" s="3" t="s">
        <v>61</v>
      </c>
      <c r="P30" s="10">
        <v>63</v>
      </c>
      <c r="Q30" s="10">
        <v>1003.4668457550903</v>
      </c>
      <c r="R30" s="4">
        <v>45106</v>
      </c>
      <c r="S30" s="4">
        <v>45107</v>
      </c>
      <c r="T30" s="4">
        <v>45231</v>
      </c>
      <c r="U30" s="4">
        <v>45262</v>
      </c>
      <c r="V30" s="4">
        <v>45325</v>
      </c>
      <c r="W30" s="4">
        <v>45326</v>
      </c>
      <c r="X30" s="12" t="s">
        <v>244</v>
      </c>
      <c r="AE30" s="13"/>
    </row>
    <row r="31" spans="1:31" x14ac:dyDescent="0.25">
      <c r="A31" s="3">
        <v>2023</v>
      </c>
      <c r="B31" s="2" t="s">
        <v>74</v>
      </c>
      <c r="C31" s="3">
        <v>1080464</v>
      </c>
      <c r="D31" s="3" t="s">
        <v>293</v>
      </c>
      <c r="E31" s="3" t="s">
        <v>103</v>
      </c>
      <c r="F31" s="8">
        <v>2006035</v>
      </c>
      <c r="G31" s="11" t="s">
        <v>121</v>
      </c>
      <c r="H31" s="3" t="s">
        <v>113</v>
      </c>
      <c r="I31" s="3" t="s">
        <v>12</v>
      </c>
      <c r="J31" s="3" t="s">
        <v>91</v>
      </c>
      <c r="K31" s="3" t="s">
        <v>109</v>
      </c>
      <c r="L31" s="3" t="s">
        <v>82</v>
      </c>
      <c r="M31" s="3" t="s">
        <v>58</v>
      </c>
      <c r="N31" s="3" t="s">
        <v>46</v>
      </c>
      <c r="O31" s="3" t="s">
        <v>61</v>
      </c>
      <c r="P31" s="10">
        <v>192</v>
      </c>
      <c r="Q31" s="10">
        <v>535.01336438347414</v>
      </c>
      <c r="R31" s="4">
        <v>45111</v>
      </c>
      <c r="S31" s="4">
        <v>45112</v>
      </c>
      <c r="T31" s="4">
        <v>45236</v>
      </c>
      <c r="U31" s="4">
        <v>45267</v>
      </c>
      <c r="V31" s="4">
        <v>45330</v>
      </c>
      <c r="W31" s="4">
        <v>45331</v>
      </c>
      <c r="X31" s="12" t="s">
        <v>199</v>
      </c>
      <c r="AE31" s="13"/>
    </row>
    <row r="32" spans="1:31" x14ac:dyDescent="0.25">
      <c r="A32" s="3">
        <v>2025</v>
      </c>
      <c r="B32" s="2" t="s">
        <v>68</v>
      </c>
      <c r="C32" s="3">
        <v>1078298</v>
      </c>
      <c r="D32" s="3" t="s">
        <v>310</v>
      </c>
      <c r="E32" s="3" t="s">
        <v>103</v>
      </c>
      <c r="F32" s="8">
        <v>147850</v>
      </c>
      <c r="G32" s="3" t="s">
        <v>143</v>
      </c>
      <c r="H32" s="3" t="s">
        <v>20</v>
      </c>
      <c r="I32" s="3" t="s">
        <v>22</v>
      </c>
      <c r="J32" s="3" t="s">
        <v>88</v>
      </c>
      <c r="K32" s="3" t="s">
        <v>112</v>
      </c>
      <c r="L32" s="3" t="s">
        <v>82</v>
      </c>
      <c r="M32" s="3" t="s">
        <v>50</v>
      </c>
      <c r="N32" s="3" t="s">
        <v>13</v>
      </c>
      <c r="O32" s="3" t="s">
        <v>61</v>
      </c>
      <c r="P32" s="10">
        <v>348</v>
      </c>
      <c r="Q32" s="10">
        <v>175.50277022347149</v>
      </c>
      <c r="R32" s="4">
        <v>45114</v>
      </c>
      <c r="S32" s="4">
        <v>45115</v>
      </c>
      <c r="T32" s="4">
        <v>45239</v>
      </c>
      <c r="U32" s="4">
        <v>45270</v>
      </c>
      <c r="V32" s="4">
        <v>45333</v>
      </c>
      <c r="W32" s="4">
        <v>45334</v>
      </c>
      <c r="X32" s="12" t="s">
        <v>262</v>
      </c>
      <c r="AE32" s="13"/>
    </row>
    <row r="33" spans="1:31" x14ac:dyDescent="0.25">
      <c r="A33" s="3">
        <v>2024</v>
      </c>
      <c r="B33" s="2" t="s">
        <v>79</v>
      </c>
      <c r="C33" s="3">
        <v>1093153</v>
      </c>
      <c r="D33" s="3" t="s">
        <v>317</v>
      </c>
      <c r="E33" s="3" t="s">
        <v>103</v>
      </c>
      <c r="F33" s="8">
        <v>19165</v>
      </c>
      <c r="G33" s="11" t="s">
        <v>172</v>
      </c>
      <c r="H33" s="3" t="s">
        <v>20</v>
      </c>
      <c r="I33" s="3" t="s">
        <v>22</v>
      </c>
      <c r="J33" s="3" t="s">
        <v>96</v>
      </c>
      <c r="K33" s="3" t="s">
        <v>110</v>
      </c>
      <c r="L33" s="3" t="s">
        <v>82</v>
      </c>
      <c r="M33" s="3" t="s">
        <v>57</v>
      </c>
      <c r="N33" s="3" t="s">
        <v>44</v>
      </c>
      <c r="O33" s="3" t="s">
        <v>63</v>
      </c>
      <c r="P33" s="10">
        <v>339</v>
      </c>
      <c r="Q33" s="10">
        <v>480.49577479308476</v>
      </c>
      <c r="R33" s="4">
        <v>45121</v>
      </c>
      <c r="S33" s="4">
        <v>45122</v>
      </c>
      <c r="T33" s="4">
        <v>45246</v>
      </c>
      <c r="U33" s="4">
        <v>45277</v>
      </c>
      <c r="V33" s="4">
        <v>45340</v>
      </c>
      <c r="W33" s="4">
        <v>45341</v>
      </c>
      <c r="X33" s="12" t="s">
        <v>227</v>
      </c>
      <c r="AE33" s="13"/>
    </row>
    <row r="34" spans="1:31" x14ac:dyDescent="0.25">
      <c r="A34" s="3">
        <v>2024</v>
      </c>
      <c r="B34" s="2" t="s">
        <v>77</v>
      </c>
      <c r="C34" s="3">
        <v>1176726</v>
      </c>
      <c r="D34" s="3" t="s">
        <v>311</v>
      </c>
      <c r="E34" s="3" t="s">
        <v>103</v>
      </c>
      <c r="F34" s="8">
        <v>363846</v>
      </c>
      <c r="G34" s="3" t="s">
        <v>137</v>
      </c>
      <c r="H34" s="3" t="s">
        <v>113</v>
      </c>
      <c r="I34" s="3" t="s">
        <v>12</v>
      </c>
      <c r="J34" s="3" t="s">
        <v>100</v>
      </c>
      <c r="K34" s="3" t="s">
        <v>109</v>
      </c>
      <c r="L34" s="3" t="s">
        <v>322</v>
      </c>
      <c r="M34" s="3" t="s">
        <v>56</v>
      </c>
      <c r="N34" s="3" t="s">
        <v>45</v>
      </c>
      <c r="O34" s="3" t="s">
        <v>60</v>
      </c>
      <c r="P34" s="10">
        <v>323</v>
      </c>
      <c r="Q34" s="10">
        <v>1508.6420700885778</v>
      </c>
      <c r="R34" s="4">
        <v>45061</v>
      </c>
      <c r="S34" s="4">
        <v>45062</v>
      </c>
      <c r="T34" s="4">
        <v>45186</v>
      </c>
      <c r="U34" s="4">
        <v>45217</v>
      </c>
      <c r="V34" s="4">
        <v>45280</v>
      </c>
      <c r="W34" s="4">
        <v>45281</v>
      </c>
      <c r="X34" s="12" t="s">
        <v>263</v>
      </c>
      <c r="AE34" s="13"/>
    </row>
    <row r="35" spans="1:31" x14ac:dyDescent="0.25">
      <c r="A35" s="3">
        <v>2025</v>
      </c>
      <c r="B35" s="2" t="s">
        <v>74</v>
      </c>
      <c r="C35" s="3">
        <v>1221262</v>
      </c>
      <c r="D35" s="3" t="s">
        <v>275</v>
      </c>
      <c r="E35" s="3" t="s">
        <v>103</v>
      </c>
      <c r="F35" s="8">
        <v>91477</v>
      </c>
      <c r="G35" s="11" t="s">
        <v>194</v>
      </c>
      <c r="H35" s="3" t="s">
        <v>20</v>
      </c>
      <c r="I35" s="3" t="s">
        <v>12</v>
      </c>
      <c r="J35" s="3" t="s">
        <v>100</v>
      </c>
      <c r="K35" s="3" t="s">
        <v>109</v>
      </c>
      <c r="L35" s="3" t="s">
        <v>322</v>
      </c>
      <c r="M35" s="3" t="s">
        <v>58</v>
      </c>
      <c r="N35" s="3" t="s">
        <v>45</v>
      </c>
      <c r="O35" s="3" t="s">
        <v>59</v>
      </c>
      <c r="P35" s="10">
        <v>268</v>
      </c>
      <c r="Q35" s="10">
        <v>857.25803481734124</v>
      </c>
      <c r="R35" s="4">
        <v>45062</v>
      </c>
      <c r="S35" s="4">
        <v>45063</v>
      </c>
      <c r="T35" s="4">
        <v>45187</v>
      </c>
      <c r="U35" s="4">
        <v>45218</v>
      </c>
      <c r="V35" s="4">
        <v>45281</v>
      </c>
      <c r="W35" s="4">
        <v>45282</v>
      </c>
      <c r="X35" s="12" t="s">
        <v>249</v>
      </c>
      <c r="AE35" s="13"/>
    </row>
    <row r="36" spans="1:31" x14ac:dyDescent="0.25">
      <c r="A36" s="3">
        <v>2024</v>
      </c>
      <c r="B36" s="2" t="s">
        <v>78</v>
      </c>
      <c r="C36" s="3">
        <v>1113587</v>
      </c>
      <c r="D36" s="3" t="s">
        <v>152</v>
      </c>
      <c r="E36" s="3" t="s">
        <v>104</v>
      </c>
      <c r="F36" s="8">
        <v>377108</v>
      </c>
      <c r="G36" s="3" t="s">
        <v>142</v>
      </c>
      <c r="H36" s="3" t="s">
        <v>20</v>
      </c>
      <c r="I36" s="3" t="s">
        <v>12</v>
      </c>
      <c r="J36" s="3" t="s">
        <v>100</v>
      </c>
      <c r="K36" s="3" t="s">
        <v>109</v>
      </c>
      <c r="L36" s="3" t="s">
        <v>322</v>
      </c>
      <c r="M36" s="3" t="s">
        <v>58</v>
      </c>
      <c r="N36" s="3" t="s">
        <v>45</v>
      </c>
      <c r="O36" s="3" t="s">
        <v>60</v>
      </c>
      <c r="P36" s="10">
        <v>289</v>
      </c>
      <c r="Q36" s="10">
        <v>2105.5445473019736</v>
      </c>
      <c r="R36" s="4">
        <v>45066</v>
      </c>
      <c r="S36" s="4">
        <v>45067</v>
      </c>
      <c r="T36" s="4">
        <v>45191</v>
      </c>
      <c r="U36" s="4">
        <v>45222</v>
      </c>
      <c r="V36" s="4">
        <v>45285</v>
      </c>
      <c r="W36" s="4">
        <v>45286</v>
      </c>
      <c r="X36" s="12" t="s">
        <v>253</v>
      </c>
      <c r="AE36" s="13"/>
    </row>
    <row r="37" spans="1:31" x14ac:dyDescent="0.25">
      <c r="A37" s="3">
        <v>2025</v>
      </c>
      <c r="B37" s="2" t="s">
        <v>78</v>
      </c>
      <c r="C37" s="3">
        <v>1236730</v>
      </c>
      <c r="D37" s="3" t="s">
        <v>159</v>
      </c>
      <c r="E37" s="3" t="s">
        <v>103</v>
      </c>
      <c r="F37" s="8">
        <v>460879</v>
      </c>
      <c r="G37" s="11" t="s">
        <v>179</v>
      </c>
      <c r="H37" s="3" t="s">
        <v>113</v>
      </c>
      <c r="I37" s="3" t="s">
        <v>12</v>
      </c>
      <c r="J37" s="3" t="s">
        <v>100</v>
      </c>
      <c r="K37" s="3" t="s">
        <v>109</v>
      </c>
      <c r="L37" s="3" t="s">
        <v>322</v>
      </c>
      <c r="M37" s="3" t="s">
        <v>50</v>
      </c>
      <c r="N37" s="3" t="s">
        <v>47</v>
      </c>
      <c r="O37" s="3" t="s">
        <v>66</v>
      </c>
      <c r="P37" s="10">
        <v>356</v>
      </c>
      <c r="Q37" s="10">
        <v>814.3887975697578</v>
      </c>
      <c r="R37" s="4">
        <v>45098</v>
      </c>
      <c r="S37" s="4">
        <v>45099</v>
      </c>
      <c r="T37" s="4">
        <v>45223</v>
      </c>
      <c r="U37" s="4">
        <v>45254</v>
      </c>
      <c r="V37" s="4">
        <v>45317</v>
      </c>
      <c r="W37" s="4">
        <v>45318</v>
      </c>
      <c r="X37" s="12" t="s">
        <v>234</v>
      </c>
      <c r="AE37" s="13"/>
    </row>
    <row r="38" spans="1:31" x14ac:dyDescent="0.25">
      <c r="A38" s="3">
        <v>2023</v>
      </c>
      <c r="B38" s="2" t="s">
        <v>74</v>
      </c>
      <c r="C38" s="3">
        <v>1131697</v>
      </c>
      <c r="D38" s="3" t="s">
        <v>162</v>
      </c>
      <c r="E38" s="3" t="s">
        <v>103</v>
      </c>
      <c r="F38" s="8">
        <v>713185</v>
      </c>
      <c r="G38" s="11" t="s">
        <v>176</v>
      </c>
      <c r="H38" s="3" t="s">
        <v>20</v>
      </c>
      <c r="I38" s="3" t="s">
        <v>12</v>
      </c>
      <c r="J38" s="3" t="s">
        <v>86</v>
      </c>
      <c r="K38" s="3" t="s">
        <v>110</v>
      </c>
      <c r="L38" s="3" t="s">
        <v>322</v>
      </c>
      <c r="M38" s="3" t="s">
        <v>35</v>
      </c>
      <c r="N38" s="3" t="s">
        <v>54</v>
      </c>
      <c r="O38" s="3" t="s">
        <v>61</v>
      </c>
      <c r="P38" s="10">
        <v>332</v>
      </c>
      <c r="Q38" s="10">
        <v>1881.3555870421856</v>
      </c>
      <c r="R38" s="4">
        <v>45123</v>
      </c>
      <c r="S38" s="4">
        <v>45124</v>
      </c>
      <c r="T38" s="4">
        <v>45248</v>
      </c>
      <c r="U38" s="4">
        <v>45279</v>
      </c>
      <c r="V38" s="4">
        <v>45342</v>
      </c>
      <c r="W38" s="4">
        <v>45343</v>
      </c>
      <c r="X38" s="12" t="s">
        <v>231</v>
      </c>
      <c r="AE38" s="13"/>
    </row>
    <row r="39" spans="1:31" x14ac:dyDescent="0.25">
      <c r="A39" s="3">
        <v>2025</v>
      </c>
      <c r="B39" s="2" t="s">
        <v>72</v>
      </c>
      <c r="C39" s="3">
        <v>1179160</v>
      </c>
      <c r="D39" s="3" t="s">
        <v>280</v>
      </c>
      <c r="E39" s="3" t="s">
        <v>103</v>
      </c>
      <c r="F39" s="8">
        <v>2195918</v>
      </c>
      <c r="G39" s="11" t="s">
        <v>138</v>
      </c>
      <c r="H39" s="3" t="s">
        <v>20</v>
      </c>
      <c r="I39" s="3" t="s">
        <v>12</v>
      </c>
      <c r="J39" s="3" t="s">
        <v>91</v>
      </c>
      <c r="K39" s="3" t="s">
        <v>112</v>
      </c>
      <c r="L39" s="3" t="s">
        <v>83</v>
      </c>
      <c r="M39" s="3" t="s">
        <v>57</v>
      </c>
      <c r="N39" s="3" t="s">
        <v>45</v>
      </c>
      <c r="O39" s="3" t="s">
        <v>60</v>
      </c>
      <c r="P39" s="10">
        <v>314</v>
      </c>
      <c r="Q39" s="10">
        <v>186.74714602037201</v>
      </c>
      <c r="R39" s="4">
        <v>45057</v>
      </c>
      <c r="S39" s="4">
        <v>45058</v>
      </c>
      <c r="T39" s="4">
        <v>45182</v>
      </c>
      <c r="U39" s="4">
        <v>45213</v>
      </c>
      <c r="V39" s="4">
        <v>45276</v>
      </c>
      <c r="W39" s="4">
        <v>45277</v>
      </c>
      <c r="X39" s="12" t="s">
        <v>219</v>
      </c>
      <c r="AE39" s="13"/>
    </row>
    <row r="40" spans="1:31" x14ac:dyDescent="0.25">
      <c r="A40" s="3">
        <v>2023</v>
      </c>
      <c r="B40" s="2" t="s">
        <v>76</v>
      </c>
      <c r="C40" s="3">
        <v>1075642</v>
      </c>
      <c r="D40" s="3" t="s">
        <v>291</v>
      </c>
      <c r="E40" s="3" t="s">
        <v>103</v>
      </c>
      <c r="F40" s="8">
        <v>2062489</v>
      </c>
      <c r="G40" s="11" t="s">
        <v>124</v>
      </c>
      <c r="H40" s="3" t="s">
        <v>19</v>
      </c>
      <c r="I40" s="3" t="s">
        <v>12</v>
      </c>
      <c r="J40" s="3" t="s">
        <v>85</v>
      </c>
      <c r="K40" s="3" t="s">
        <v>111</v>
      </c>
      <c r="L40" s="3" t="s">
        <v>83</v>
      </c>
      <c r="M40" s="3" t="s">
        <v>35</v>
      </c>
      <c r="N40" s="3" t="s">
        <v>13</v>
      </c>
      <c r="O40" s="3" t="s">
        <v>64</v>
      </c>
      <c r="P40" s="10">
        <v>114</v>
      </c>
      <c r="Q40" s="10">
        <v>551.16577432307997</v>
      </c>
      <c r="R40" s="4">
        <v>45058</v>
      </c>
      <c r="S40" s="4">
        <v>45059</v>
      </c>
      <c r="T40" s="4">
        <v>45183</v>
      </c>
      <c r="U40" s="4">
        <v>45214</v>
      </c>
      <c r="V40" s="4">
        <v>45277</v>
      </c>
      <c r="W40" s="4">
        <v>45278</v>
      </c>
      <c r="X40" s="12" t="s">
        <v>202</v>
      </c>
      <c r="AE40" s="13"/>
    </row>
    <row r="41" spans="1:31" x14ac:dyDescent="0.25">
      <c r="A41" s="3">
        <v>2024</v>
      </c>
      <c r="B41" s="2" t="s">
        <v>78</v>
      </c>
      <c r="C41" s="3">
        <v>1097151</v>
      </c>
      <c r="D41" s="3" t="s">
        <v>155</v>
      </c>
      <c r="E41" s="3" t="s">
        <v>103</v>
      </c>
      <c r="F41" s="8">
        <v>1977991</v>
      </c>
      <c r="G41" s="3" t="s">
        <v>146</v>
      </c>
      <c r="H41" s="3" t="s">
        <v>19</v>
      </c>
      <c r="I41" s="3" t="s">
        <v>12</v>
      </c>
      <c r="J41" s="3" t="s">
        <v>100</v>
      </c>
      <c r="K41" s="3" t="s">
        <v>110</v>
      </c>
      <c r="L41" s="3" t="s">
        <v>83</v>
      </c>
      <c r="M41" s="3" t="s">
        <v>56</v>
      </c>
      <c r="N41" s="3" t="s">
        <v>13</v>
      </c>
      <c r="O41" s="3" t="s">
        <v>60</v>
      </c>
      <c r="P41" s="10">
        <v>94</v>
      </c>
      <c r="Q41" s="10">
        <v>2096.6973255978601</v>
      </c>
      <c r="R41" s="4">
        <v>45069</v>
      </c>
      <c r="S41" s="4">
        <v>45070</v>
      </c>
      <c r="T41" s="4">
        <v>45194</v>
      </c>
      <c r="U41" s="4">
        <v>45225</v>
      </c>
      <c r="V41" s="4">
        <v>45288</v>
      </c>
      <c r="W41" s="4">
        <v>45289</v>
      </c>
      <c r="X41" s="12" t="s">
        <v>256</v>
      </c>
      <c r="AE41" s="13"/>
    </row>
    <row r="42" spans="1:31" x14ac:dyDescent="0.25">
      <c r="A42" s="3">
        <v>2025</v>
      </c>
      <c r="B42" s="2" t="s">
        <v>77</v>
      </c>
      <c r="C42" s="3">
        <v>1260505</v>
      </c>
      <c r="D42" s="3" t="s">
        <v>292</v>
      </c>
      <c r="E42" s="3" t="s">
        <v>103</v>
      </c>
      <c r="F42" s="8">
        <v>1892566</v>
      </c>
      <c r="G42" s="11" t="s">
        <v>174</v>
      </c>
      <c r="H42" s="3" t="s">
        <v>19</v>
      </c>
      <c r="I42" s="3" t="s">
        <v>12</v>
      </c>
      <c r="J42" s="3" t="s">
        <v>100</v>
      </c>
      <c r="K42" s="3" t="s">
        <v>109</v>
      </c>
      <c r="L42" s="3" t="s">
        <v>83</v>
      </c>
      <c r="M42" s="3" t="s">
        <v>50</v>
      </c>
      <c r="N42" s="3" t="s">
        <v>13</v>
      </c>
      <c r="O42" s="3" t="s">
        <v>61</v>
      </c>
      <c r="P42" s="10">
        <v>112</v>
      </c>
      <c r="Q42" s="10">
        <v>2189.2689692372755</v>
      </c>
      <c r="R42" s="4">
        <v>45070</v>
      </c>
      <c r="S42" s="4">
        <v>45071</v>
      </c>
      <c r="T42" s="4">
        <v>45195</v>
      </c>
      <c r="U42" s="4">
        <v>45226</v>
      </c>
      <c r="V42" s="4">
        <v>45289</v>
      </c>
      <c r="W42" s="4">
        <v>45290</v>
      </c>
      <c r="X42" s="12" t="s">
        <v>229</v>
      </c>
      <c r="AE42" s="13"/>
    </row>
    <row r="43" spans="1:31" x14ac:dyDescent="0.25">
      <c r="A43" s="3">
        <v>2024</v>
      </c>
      <c r="B43" s="2" t="s">
        <v>79</v>
      </c>
      <c r="C43" s="3">
        <v>1101761</v>
      </c>
      <c r="D43" s="3" t="s">
        <v>282</v>
      </c>
      <c r="E43" s="3" t="s">
        <v>103</v>
      </c>
      <c r="F43" s="8">
        <v>2134273</v>
      </c>
      <c r="G43" s="11" t="s">
        <v>133</v>
      </c>
      <c r="H43" s="3" t="s">
        <v>15</v>
      </c>
      <c r="I43" s="3" t="s">
        <v>12</v>
      </c>
      <c r="J43" s="3" t="s">
        <v>100</v>
      </c>
      <c r="K43" s="3" t="s">
        <v>111</v>
      </c>
      <c r="L43" s="3" t="s">
        <v>329</v>
      </c>
      <c r="M43" s="3" t="s">
        <v>50</v>
      </c>
      <c r="N43" s="3" t="s">
        <v>32</v>
      </c>
      <c r="O43" s="3" t="s">
        <v>61</v>
      </c>
      <c r="P43" s="10">
        <v>33</v>
      </c>
      <c r="Q43" s="10">
        <v>3.2776119137781725</v>
      </c>
      <c r="R43" s="4">
        <v>45073</v>
      </c>
      <c r="S43" s="4">
        <v>45074</v>
      </c>
      <c r="T43" s="4">
        <v>45198</v>
      </c>
      <c r="U43" s="4">
        <v>45229</v>
      </c>
      <c r="V43" s="4">
        <v>45292</v>
      </c>
      <c r="W43" s="4">
        <v>45293</v>
      </c>
      <c r="X43" s="12" t="s">
        <v>214</v>
      </c>
      <c r="AE43" s="13"/>
    </row>
    <row r="44" spans="1:31" x14ac:dyDescent="0.25">
      <c r="A44" s="3">
        <v>2025</v>
      </c>
      <c r="B44" s="2" t="s">
        <v>76</v>
      </c>
      <c r="C44" s="3">
        <v>1253615</v>
      </c>
      <c r="D44" s="3" t="s">
        <v>297</v>
      </c>
      <c r="E44" s="3" t="s">
        <v>103</v>
      </c>
      <c r="F44" s="8">
        <v>1058186</v>
      </c>
      <c r="G44" s="11" t="s">
        <v>120</v>
      </c>
      <c r="H44" s="3" t="s">
        <v>16</v>
      </c>
      <c r="I44" s="3" t="s">
        <v>12</v>
      </c>
      <c r="J44" s="3" t="s">
        <v>89</v>
      </c>
      <c r="K44" s="3" t="s">
        <v>109</v>
      </c>
      <c r="L44" s="3" t="s">
        <v>83</v>
      </c>
      <c r="M44" s="3" t="s">
        <v>57</v>
      </c>
      <c r="N44" s="3" t="s">
        <v>49</v>
      </c>
      <c r="O44" s="3" t="s">
        <v>61</v>
      </c>
      <c r="P44" s="10">
        <v>126</v>
      </c>
      <c r="Q44" s="10">
        <v>425.90061798511027</v>
      </c>
      <c r="R44" s="4">
        <v>45075</v>
      </c>
      <c r="S44" s="4">
        <v>45076</v>
      </c>
      <c r="T44" s="4">
        <v>45200</v>
      </c>
      <c r="U44" s="4">
        <v>45231</v>
      </c>
      <c r="V44" s="4">
        <v>45294</v>
      </c>
      <c r="W44" s="4">
        <v>45295</v>
      </c>
      <c r="X44" s="12" t="s">
        <v>198</v>
      </c>
      <c r="AE44" s="13"/>
    </row>
    <row r="45" spans="1:31" x14ac:dyDescent="0.25">
      <c r="A45" s="3">
        <v>2025</v>
      </c>
      <c r="B45" s="2" t="s">
        <v>71</v>
      </c>
      <c r="C45" s="3">
        <v>1114381</v>
      </c>
      <c r="D45" s="3" t="s">
        <v>283</v>
      </c>
      <c r="E45" s="3" t="s">
        <v>103</v>
      </c>
      <c r="F45" s="8">
        <v>68259</v>
      </c>
      <c r="G45" s="11" t="s">
        <v>186</v>
      </c>
      <c r="H45" s="3" t="s">
        <v>24</v>
      </c>
      <c r="I45" s="3" t="s">
        <v>12</v>
      </c>
      <c r="J45" s="3" t="s">
        <v>91</v>
      </c>
      <c r="K45" s="3" t="s">
        <v>111</v>
      </c>
      <c r="L45" s="3" t="s">
        <v>330</v>
      </c>
      <c r="M45" s="3" t="s">
        <v>50</v>
      </c>
      <c r="N45" s="3" t="s">
        <v>13</v>
      </c>
      <c r="O45" s="3" t="s">
        <v>61</v>
      </c>
      <c r="P45" s="10">
        <v>252</v>
      </c>
      <c r="Q45" s="10">
        <v>95.718002523139248</v>
      </c>
      <c r="R45" s="4">
        <v>45078</v>
      </c>
      <c r="S45" s="4">
        <v>45079</v>
      </c>
      <c r="T45" s="4">
        <v>45203</v>
      </c>
      <c r="U45" s="4">
        <v>45234</v>
      </c>
      <c r="V45" s="4">
        <v>45297</v>
      </c>
      <c r="W45" s="4">
        <v>45298</v>
      </c>
      <c r="X45" s="12" t="s">
        <v>241</v>
      </c>
      <c r="AE45" s="13"/>
    </row>
    <row r="46" spans="1:31" x14ac:dyDescent="0.25">
      <c r="A46" s="3">
        <v>2024</v>
      </c>
      <c r="B46" s="2" t="s">
        <v>74</v>
      </c>
      <c r="C46" s="3">
        <v>1097251</v>
      </c>
      <c r="D46" s="3" t="s">
        <v>290</v>
      </c>
      <c r="E46" s="3" t="s">
        <v>103</v>
      </c>
      <c r="F46" s="8">
        <v>1474038</v>
      </c>
      <c r="G46" s="11" t="s">
        <v>177</v>
      </c>
      <c r="H46" s="3" t="s">
        <v>15</v>
      </c>
      <c r="I46" s="3" t="s">
        <v>12</v>
      </c>
      <c r="J46" s="3" t="s">
        <v>91</v>
      </c>
      <c r="K46" s="3" t="s">
        <v>109</v>
      </c>
      <c r="L46" s="3" t="s">
        <v>83</v>
      </c>
      <c r="M46" s="3" t="s">
        <v>35</v>
      </c>
      <c r="N46" s="3" t="s">
        <v>29</v>
      </c>
      <c r="O46" s="3" t="s">
        <v>63</v>
      </c>
      <c r="P46" s="10">
        <v>40</v>
      </c>
      <c r="Q46" s="10">
        <v>286.39016501770726</v>
      </c>
      <c r="R46" s="4">
        <v>45081</v>
      </c>
      <c r="S46" s="4">
        <v>45082</v>
      </c>
      <c r="T46" s="4">
        <v>45206</v>
      </c>
      <c r="U46" s="4">
        <v>45237</v>
      </c>
      <c r="V46" s="4">
        <v>45300</v>
      </c>
      <c r="W46" s="4">
        <v>45301</v>
      </c>
      <c r="X46" s="12" t="s">
        <v>232</v>
      </c>
      <c r="AE46" s="13"/>
    </row>
    <row r="47" spans="1:31" x14ac:dyDescent="0.25">
      <c r="A47" s="3">
        <v>2023</v>
      </c>
      <c r="B47" s="2" t="s">
        <v>75</v>
      </c>
      <c r="C47" s="3">
        <v>1118371</v>
      </c>
      <c r="D47" s="3" t="s">
        <v>289</v>
      </c>
      <c r="E47" s="3" t="s">
        <v>103</v>
      </c>
      <c r="F47" s="8">
        <v>1731089</v>
      </c>
      <c r="G47" s="11" t="s">
        <v>125</v>
      </c>
      <c r="H47" s="3" t="s">
        <v>19</v>
      </c>
      <c r="I47" s="3" t="s">
        <v>12</v>
      </c>
      <c r="J47" s="3" t="s">
        <v>86</v>
      </c>
      <c r="K47" s="3" t="s">
        <v>110</v>
      </c>
      <c r="L47" s="3" t="s">
        <v>331</v>
      </c>
      <c r="M47" s="3" t="s">
        <v>58</v>
      </c>
      <c r="N47" s="3" t="s">
        <v>27</v>
      </c>
      <c r="O47" s="3" t="s">
        <v>60</v>
      </c>
      <c r="P47" s="10">
        <v>91</v>
      </c>
      <c r="Q47" s="10">
        <v>2011.2859166693781</v>
      </c>
      <c r="R47" s="4">
        <v>45086</v>
      </c>
      <c r="S47" s="4">
        <v>45087</v>
      </c>
      <c r="T47" s="4">
        <v>45211</v>
      </c>
      <c r="U47" s="4">
        <v>45242</v>
      </c>
      <c r="V47" s="4">
        <v>45305</v>
      </c>
      <c r="W47" s="4">
        <v>45306</v>
      </c>
      <c r="X47" s="12" t="s">
        <v>205</v>
      </c>
      <c r="AE47" s="13"/>
    </row>
    <row r="48" spans="1:31" x14ac:dyDescent="0.25">
      <c r="A48" s="3">
        <v>2023</v>
      </c>
      <c r="B48" s="2" t="s">
        <v>72</v>
      </c>
      <c r="C48" s="3">
        <v>1232538</v>
      </c>
      <c r="D48" s="3" t="s">
        <v>269</v>
      </c>
      <c r="E48" s="3" t="s">
        <v>103</v>
      </c>
      <c r="F48" s="8">
        <v>705928</v>
      </c>
      <c r="G48" s="11" t="s">
        <v>132</v>
      </c>
      <c r="H48" s="3" t="s">
        <v>19</v>
      </c>
      <c r="I48" s="3" t="s">
        <v>12</v>
      </c>
      <c r="J48" s="3" t="s">
        <v>90</v>
      </c>
      <c r="K48" s="3" t="s">
        <v>112</v>
      </c>
      <c r="L48" s="3" t="s">
        <v>83</v>
      </c>
      <c r="M48" s="3" t="s">
        <v>50</v>
      </c>
      <c r="N48" s="3" t="s">
        <v>13</v>
      </c>
      <c r="O48" s="3" t="s">
        <v>61</v>
      </c>
      <c r="P48" s="10">
        <v>110</v>
      </c>
      <c r="Q48" s="10">
        <v>159.71828054934994</v>
      </c>
      <c r="R48" s="4">
        <v>45090</v>
      </c>
      <c r="S48" s="4">
        <v>45091</v>
      </c>
      <c r="T48" s="4">
        <v>45215</v>
      </c>
      <c r="U48" s="4">
        <v>45246</v>
      </c>
      <c r="V48" s="4">
        <v>45309</v>
      </c>
      <c r="W48" s="4">
        <v>45310</v>
      </c>
      <c r="X48" s="12" t="s">
        <v>213</v>
      </c>
      <c r="AE48" s="13"/>
    </row>
    <row r="49" spans="1:31" x14ac:dyDescent="0.25">
      <c r="A49" s="3">
        <v>2023</v>
      </c>
      <c r="B49" s="2" t="s">
        <v>69</v>
      </c>
      <c r="C49" s="3">
        <v>1297183</v>
      </c>
      <c r="D49" s="3" t="s">
        <v>320</v>
      </c>
      <c r="E49" s="3" t="s">
        <v>103</v>
      </c>
      <c r="F49" s="8">
        <v>582134</v>
      </c>
      <c r="G49" s="11" t="s">
        <v>134</v>
      </c>
      <c r="H49" s="3" t="s">
        <v>16</v>
      </c>
      <c r="I49" s="3" t="s">
        <v>12</v>
      </c>
      <c r="J49" s="3" t="s">
        <v>87</v>
      </c>
      <c r="K49" s="3" t="s">
        <v>109</v>
      </c>
      <c r="L49" s="3" t="s">
        <v>83</v>
      </c>
      <c r="M49" s="3" t="s">
        <v>35</v>
      </c>
      <c r="N49" s="3" t="s">
        <v>13</v>
      </c>
      <c r="O49" s="3" t="s">
        <v>61</v>
      </c>
      <c r="P49" s="10">
        <v>121</v>
      </c>
      <c r="Q49" s="10">
        <v>1899.1279751204959</v>
      </c>
      <c r="R49" s="4">
        <v>45092</v>
      </c>
      <c r="S49" s="4">
        <v>45093</v>
      </c>
      <c r="T49" s="4">
        <v>45217</v>
      </c>
      <c r="U49" s="4">
        <v>45248</v>
      </c>
      <c r="V49" s="4">
        <v>45311</v>
      </c>
      <c r="W49" s="4">
        <v>45312</v>
      </c>
      <c r="X49" s="12" t="s">
        <v>215</v>
      </c>
      <c r="AE49" s="13"/>
    </row>
    <row r="50" spans="1:31" x14ac:dyDescent="0.25">
      <c r="A50" s="3">
        <v>2023</v>
      </c>
      <c r="B50" s="2" t="s">
        <v>72</v>
      </c>
      <c r="C50" s="3">
        <v>1215509</v>
      </c>
      <c r="D50" s="3" t="s">
        <v>312</v>
      </c>
      <c r="E50" s="3" t="s">
        <v>103</v>
      </c>
      <c r="F50" s="8">
        <v>449074</v>
      </c>
      <c r="G50" s="3" t="s">
        <v>149</v>
      </c>
      <c r="H50" s="3" t="s">
        <v>19</v>
      </c>
      <c r="I50" s="3" t="s">
        <v>12</v>
      </c>
      <c r="J50" s="3" t="s">
        <v>92</v>
      </c>
      <c r="K50" s="3" t="s">
        <v>109</v>
      </c>
      <c r="L50" s="3" t="s">
        <v>323</v>
      </c>
      <c r="M50" s="3" t="s">
        <v>56</v>
      </c>
      <c r="N50" s="3" t="s">
        <v>30</v>
      </c>
      <c r="O50" s="3" t="s">
        <v>61</v>
      </c>
      <c r="P50" s="10">
        <v>172</v>
      </c>
      <c r="Q50" s="10">
        <v>1644.6638774789781</v>
      </c>
      <c r="R50" s="4">
        <v>45097</v>
      </c>
      <c r="S50" s="4">
        <v>45098</v>
      </c>
      <c r="T50" s="4">
        <v>45222</v>
      </c>
      <c r="U50" s="4">
        <v>45253</v>
      </c>
      <c r="V50" s="4">
        <v>45316</v>
      </c>
      <c r="W50" s="4">
        <v>45317</v>
      </c>
      <c r="X50" s="12" t="s">
        <v>264</v>
      </c>
      <c r="AE50" s="13"/>
    </row>
    <row r="51" spans="1:31" x14ac:dyDescent="0.25">
      <c r="A51" s="3">
        <v>2024</v>
      </c>
      <c r="B51" s="2" t="s">
        <v>69</v>
      </c>
      <c r="C51" s="3">
        <v>988245</v>
      </c>
      <c r="D51" s="3" t="s">
        <v>313</v>
      </c>
      <c r="E51" s="3" t="s">
        <v>103</v>
      </c>
      <c r="F51" s="8">
        <v>202440</v>
      </c>
      <c r="G51" s="3" t="s">
        <v>138</v>
      </c>
      <c r="H51" s="3" t="s">
        <v>23</v>
      </c>
      <c r="I51" s="3" t="s">
        <v>12</v>
      </c>
      <c r="J51" s="3" t="s">
        <v>100</v>
      </c>
      <c r="K51" s="3" t="s">
        <v>110</v>
      </c>
      <c r="L51" s="3" t="s">
        <v>83</v>
      </c>
      <c r="M51" s="3" t="s">
        <v>50</v>
      </c>
      <c r="N51" s="3" t="s">
        <v>26</v>
      </c>
      <c r="O51" s="3" t="s">
        <v>61</v>
      </c>
      <c r="P51" s="10">
        <v>221</v>
      </c>
      <c r="Q51" s="10">
        <v>229.73274154813265</v>
      </c>
      <c r="R51" s="4">
        <v>45104</v>
      </c>
      <c r="S51" s="4">
        <v>45105</v>
      </c>
      <c r="T51" s="4">
        <v>45229</v>
      </c>
      <c r="U51" s="4">
        <v>45260</v>
      </c>
      <c r="V51" s="4">
        <v>45323</v>
      </c>
      <c r="W51" s="4">
        <v>45324</v>
      </c>
      <c r="X51" s="12" t="s">
        <v>265</v>
      </c>
      <c r="AE51" s="13"/>
    </row>
    <row r="52" spans="1:31" x14ac:dyDescent="0.25">
      <c r="A52" s="3">
        <v>2024</v>
      </c>
      <c r="B52" s="2" t="s">
        <v>77</v>
      </c>
      <c r="C52" s="3">
        <v>1159114</v>
      </c>
      <c r="D52" s="3" t="s">
        <v>164</v>
      </c>
      <c r="E52" s="3" t="s">
        <v>104</v>
      </c>
      <c r="F52" s="8">
        <v>1631076</v>
      </c>
      <c r="G52" s="11" t="s">
        <v>190</v>
      </c>
      <c r="H52" s="3" t="s">
        <v>23</v>
      </c>
      <c r="I52" s="3" t="s">
        <v>12</v>
      </c>
      <c r="J52" s="3" t="s">
        <v>100</v>
      </c>
      <c r="K52" s="3" t="s">
        <v>109</v>
      </c>
      <c r="L52" s="3" t="s">
        <v>83</v>
      </c>
      <c r="M52" s="3" t="s">
        <v>35</v>
      </c>
      <c r="N52" s="3" t="s">
        <v>39</v>
      </c>
      <c r="O52" s="3" t="s">
        <v>63</v>
      </c>
      <c r="P52" s="10">
        <v>225</v>
      </c>
      <c r="Q52" s="10">
        <v>1671.1463657911445</v>
      </c>
      <c r="R52" s="4">
        <v>45108</v>
      </c>
      <c r="S52" s="4">
        <v>45109</v>
      </c>
      <c r="T52" s="4">
        <v>45233</v>
      </c>
      <c r="U52" s="4">
        <v>45264</v>
      </c>
      <c r="V52" s="4">
        <v>45327</v>
      </c>
      <c r="W52" s="4">
        <v>45328</v>
      </c>
      <c r="X52" s="12" t="s">
        <v>245</v>
      </c>
      <c r="AE52" s="13"/>
    </row>
    <row r="53" spans="1:31" x14ac:dyDescent="0.25">
      <c r="A53" s="3">
        <v>2024</v>
      </c>
      <c r="B53" s="2" t="s">
        <v>70</v>
      </c>
      <c r="C53" s="3">
        <v>1162318</v>
      </c>
      <c r="D53" s="3" t="s">
        <v>299</v>
      </c>
      <c r="E53" s="3" t="s">
        <v>103</v>
      </c>
      <c r="F53" s="8">
        <v>615544</v>
      </c>
      <c r="G53" s="11" t="s">
        <v>139</v>
      </c>
      <c r="H53" s="3" t="s">
        <v>24</v>
      </c>
      <c r="I53" s="3" t="s">
        <v>12</v>
      </c>
      <c r="J53" s="3" t="s">
        <v>100</v>
      </c>
      <c r="K53" s="3" t="s">
        <v>110</v>
      </c>
      <c r="L53" s="3" t="s">
        <v>83</v>
      </c>
      <c r="M53" s="3" t="s">
        <v>35</v>
      </c>
      <c r="N53" s="3" t="s">
        <v>52</v>
      </c>
      <c r="O53" s="3" t="s">
        <v>61</v>
      </c>
      <c r="P53" s="10">
        <v>255</v>
      </c>
      <c r="Q53" s="10">
        <v>64.353348411646962</v>
      </c>
      <c r="R53" s="4">
        <v>45110</v>
      </c>
      <c r="S53" s="4">
        <v>45111</v>
      </c>
      <c r="T53" s="4">
        <v>45235</v>
      </c>
      <c r="U53" s="4">
        <v>45266</v>
      </c>
      <c r="V53" s="4">
        <v>45329</v>
      </c>
      <c r="W53" s="4">
        <v>45330</v>
      </c>
      <c r="X53" s="12" t="s">
        <v>220</v>
      </c>
      <c r="AE53" s="13"/>
    </row>
    <row r="54" spans="1:31" x14ac:dyDescent="0.25">
      <c r="A54" s="3">
        <v>2023</v>
      </c>
      <c r="B54" s="2" t="s">
        <v>78</v>
      </c>
      <c r="C54" s="3">
        <v>1020142</v>
      </c>
      <c r="D54" s="3" t="s">
        <v>274</v>
      </c>
      <c r="E54" s="3" t="s">
        <v>103</v>
      </c>
      <c r="F54" s="8">
        <v>622447</v>
      </c>
      <c r="G54" s="11" t="s">
        <v>141</v>
      </c>
      <c r="H54" s="3" t="s">
        <v>19</v>
      </c>
      <c r="I54" s="3" t="s">
        <v>12</v>
      </c>
      <c r="J54" s="3" t="s">
        <v>95</v>
      </c>
      <c r="K54" s="3" t="s">
        <v>110</v>
      </c>
      <c r="L54" s="3" t="s">
        <v>327</v>
      </c>
      <c r="M54" s="3" t="s">
        <v>56</v>
      </c>
      <c r="N54" s="3" t="s">
        <v>28</v>
      </c>
      <c r="O54" s="3" t="s">
        <v>63</v>
      </c>
      <c r="P54" s="10">
        <v>162</v>
      </c>
      <c r="Q54" s="10">
        <v>506.42999846390745</v>
      </c>
      <c r="R54" s="4">
        <v>45112</v>
      </c>
      <c r="S54" s="4">
        <v>45113</v>
      </c>
      <c r="T54" s="4">
        <v>45237</v>
      </c>
      <c r="U54" s="4">
        <v>45268</v>
      </c>
      <c r="V54" s="4">
        <v>45331</v>
      </c>
      <c r="W54" s="4">
        <v>45332</v>
      </c>
      <c r="X54" s="12" t="s">
        <v>222</v>
      </c>
      <c r="AE54" s="13"/>
    </row>
    <row r="55" spans="1:31" x14ac:dyDescent="0.25">
      <c r="A55" s="3">
        <v>2024</v>
      </c>
      <c r="B55" s="2" t="s">
        <v>75</v>
      </c>
      <c r="C55" s="3">
        <v>1109819</v>
      </c>
      <c r="D55" s="3" t="s">
        <v>158</v>
      </c>
      <c r="E55" s="3" t="s">
        <v>103</v>
      </c>
      <c r="F55" s="8">
        <v>2087922</v>
      </c>
      <c r="G55" s="11" t="s">
        <v>127</v>
      </c>
      <c r="H55" s="3" t="s">
        <v>113</v>
      </c>
      <c r="I55" s="3" t="s">
        <v>12</v>
      </c>
      <c r="J55" s="3" t="s">
        <v>91</v>
      </c>
      <c r="K55" s="3" t="s">
        <v>109</v>
      </c>
      <c r="L55" s="3" t="s">
        <v>83</v>
      </c>
      <c r="M55" s="3" t="s">
        <v>57</v>
      </c>
      <c r="N55" s="3" t="s">
        <v>33</v>
      </c>
      <c r="O55" s="3" t="s">
        <v>61</v>
      </c>
      <c r="P55" s="10">
        <v>72</v>
      </c>
      <c r="Q55" s="10">
        <v>1168.8911149445946</v>
      </c>
      <c r="R55" s="4">
        <v>45117</v>
      </c>
      <c r="S55" s="4">
        <v>45118</v>
      </c>
      <c r="T55" s="4">
        <v>45242</v>
      </c>
      <c r="U55" s="4">
        <v>45273</v>
      </c>
      <c r="V55" s="4">
        <v>45336</v>
      </c>
      <c r="W55" s="4">
        <v>45337</v>
      </c>
      <c r="X55" s="12" t="s">
        <v>207</v>
      </c>
      <c r="AE55" s="13"/>
    </row>
    <row r="56" spans="1:31" x14ac:dyDescent="0.25">
      <c r="A56" s="3">
        <v>2023</v>
      </c>
      <c r="B56" s="2" t="s">
        <v>73</v>
      </c>
      <c r="C56" s="3">
        <v>1148051</v>
      </c>
      <c r="D56" s="3" t="s">
        <v>151</v>
      </c>
      <c r="E56" s="3" t="s">
        <v>103</v>
      </c>
      <c r="F56" s="8">
        <v>781749</v>
      </c>
      <c r="G56" s="3" t="s">
        <v>137</v>
      </c>
      <c r="H56" s="3" t="s">
        <v>19</v>
      </c>
      <c r="I56" s="3" t="s">
        <v>12</v>
      </c>
      <c r="J56" s="3" t="s">
        <v>91</v>
      </c>
      <c r="K56" s="3" t="s">
        <v>110</v>
      </c>
      <c r="L56" s="3" t="s">
        <v>328</v>
      </c>
      <c r="M56" s="3" t="s">
        <v>57</v>
      </c>
      <c r="N56" s="3" t="s">
        <v>21</v>
      </c>
      <c r="O56" s="3" t="s">
        <v>61</v>
      </c>
      <c r="P56" s="10">
        <v>129</v>
      </c>
      <c r="Q56" s="10">
        <v>1742.1342008449089</v>
      </c>
      <c r="R56" s="4">
        <v>45119</v>
      </c>
      <c r="S56" s="4">
        <v>45120</v>
      </c>
      <c r="T56" s="4">
        <v>45244</v>
      </c>
      <c r="U56" s="4">
        <v>45275</v>
      </c>
      <c r="V56" s="4">
        <v>45338</v>
      </c>
      <c r="W56" s="4">
        <v>45339</v>
      </c>
      <c r="X56" s="12" t="s">
        <v>252</v>
      </c>
      <c r="AE56" s="13"/>
    </row>
    <row r="57" spans="1:31" x14ac:dyDescent="0.25">
      <c r="A57" s="3">
        <v>2024</v>
      </c>
      <c r="B57" s="2" t="s">
        <v>70</v>
      </c>
      <c r="C57" s="3">
        <v>1097150</v>
      </c>
      <c r="D57" s="3" t="s">
        <v>300</v>
      </c>
      <c r="E57" s="3" t="s">
        <v>103</v>
      </c>
      <c r="F57" s="8">
        <v>1605831</v>
      </c>
      <c r="G57" s="11" t="s">
        <v>192</v>
      </c>
      <c r="H57" s="3" t="s">
        <v>23</v>
      </c>
      <c r="I57" s="3" t="s">
        <v>12</v>
      </c>
      <c r="J57" s="3" t="s">
        <v>87</v>
      </c>
      <c r="K57" s="3" t="s">
        <v>109</v>
      </c>
      <c r="L57" s="3" t="s">
        <v>83</v>
      </c>
      <c r="M57" s="3" t="s">
        <v>35</v>
      </c>
      <c r="N57" s="3" t="s">
        <v>17</v>
      </c>
      <c r="O57" s="3" t="s">
        <v>61</v>
      </c>
      <c r="P57" s="10">
        <v>40</v>
      </c>
      <c r="Q57" s="10">
        <v>1928.6767419357611</v>
      </c>
      <c r="R57" s="4">
        <v>45120</v>
      </c>
      <c r="S57" s="4">
        <v>45121</v>
      </c>
      <c r="T57" s="4">
        <v>45245</v>
      </c>
      <c r="U57" s="4">
        <v>45276</v>
      </c>
      <c r="V57" s="4">
        <v>45339</v>
      </c>
      <c r="W57" s="4">
        <v>45340</v>
      </c>
      <c r="X57" s="12" t="s">
        <v>247</v>
      </c>
      <c r="AE57" s="13"/>
    </row>
    <row r="58" spans="1:31" x14ac:dyDescent="0.25">
      <c r="A58" s="3">
        <v>2024</v>
      </c>
      <c r="B58" s="2" t="s">
        <v>74</v>
      </c>
      <c r="C58" s="3">
        <v>1097202</v>
      </c>
      <c r="D58" s="3" t="s">
        <v>302</v>
      </c>
      <c r="E58" s="3" t="s">
        <v>103</v>
      </c>
      <c r="F58" s="8">
        <v>1276392</v>
      </c>
      <c r="G58" s="11" t="s">
        <v>173</v>
      </c>
      <c r="H58" s="3" t="s">
        <v>16</v>
      </c>
      <c r="I58" s="3" t="s">
        <v>12</v>
      </c>
      <c r="J58" s="3" t="s">
        <v>100</v>
      </c>
      <c r="K58" s="3" t="s">
        <v>110</v>
      </c>
      <c r="L58" s="3" t="s">
        <v>106</v>
      </c>
      <c r="M58" s="3" t="s">
        <v>35</v>
      </c>
      <c r="N58" s="3" t="s">
        <v>40</v>
      </c>
      <c r="O58" s="3" t="s">
        <v>61</v>
      </c>
      <c r="P58" s="10">
        <v>63</v>
      </c>
      <c r="Q58" s="10">
        <v>323.50255046330136</v>
      </c>
      <c r="R58" s="4">
        <v>45055</v>
      </c>
      <c r="S58" s="4">
        <v>45056</v>
      </c>
      <c r="T58" s="4">
        <v>45180</v>
      </c>
      <c r="U58" s="4">
        <v>45211</v>
      </c>
      <c r="V58" s="4">
        <v>45274</v>
      </c>
      <c r="W58" s="4">
        <v>45275</v>
      </c>
      <c r="X58" s="12" t="s">
        <v>228</v>
      </c>
      <c r="AE58" s="13"/>
    </row>
    <row r="59" spans="1:31" x14ac:dyDescent="0.25">
      <c r="A59" s="3">
        <v>2025</v>
      </c>
      <c r="B59" s="2" t="s">
        <v>68</v>
      </c>
      <c r="C59" s="3">
        <v>1020663</v>
      </c>
      <c r="D59" s="3" t="s">
        <v>279</v>
      </c>
      <c r="E59" s="3" t="s">
        <v>104</v>
      </c>
      <c r="F59" s="8">
        <v>938369</v>
      </c>
      <c r="G59" s="11" t="s">
        <v>184</v>
      </c>
      <c r="H59" s="3" t="s">
        <v>16</v>
      </c>
      <c r="I59" s="3" t="s">
        <v>14</v>
      </c>
      <c r="J59" s="3" t="s">
        <v>100</v>
      </c>
      <c r="K59" s="3" t="s">
        <v>110</v>
      </c>
      <c r="L59" s="3" t="s">
        <v>328</v>
      </c>
      <c r="M59" s="3" t="s">
        <v>57</v>
      </c>
      <c r="N59" s="3" t="s">
        <v>13</v>
      </c>
      <c r="O59" s="3" t="s">
        <v>61</v>
      </c>
      <c r="P59" s="10">
        <v>56</v>
      </c>
      <c r="Q59" s="10">
        <v>1953.6276012186488</v>
      </c>
      <c r="R59" s="4">
        <v>45072</v>
      </c>
      <c r="S59" s="4">
        <v>45073</v>
      </c>
      <c r="T59" s="4">
        <v>45197</v>
      </c>
      <c r="U59" s="4">
        <v>45228</v>
      </c>
      <c r="V59" s="4">
        <v>45291</v>
      </c>
      <c r="W59" s="4">
        <v>45292</v>
      </c>
      <c r="X59" s="12" t="s">
        <v>239</v>
      </c>
      <c r="AE59" s="5"/>
    </row>
    <row r="60" spans="1:31" x14ac:dyDescent="0.25">
      <c r="A60" s="3">
        <v>2024</v>
      </c>
      <c r="B60" s="2" t="s">
        <v>72</v>
      </c>
      <c r="C60" s="3">
        <v>1101806</v>
      </c>
      <c r="D60" s="3" t="s">
        <v>309</v>
      </c>
      <c r="E60" s="3" t="s">
        <v>104</v>
      </c>
      <c r="F60" s="8">
        <v>1469801</v>
      </c>
      <c r="G60" s="3" t="s">
        <v>144</v>
      </c>
      <c r="H60" s="3" t="s">
        <v>15</v>
      </c>
      <c r="I60" s="3" t="s">
        <v>12</v>
      </c>
      <c r="J60" s="3" t="s">
        <v>98</v>
      </c>
      <c r="K60" s="3" t="s">
        <v>110</v>
      </c>
      <c r="L60" s="3" t="s">
        <v>106</v>
      </c>
      <c r="M60" s="3" t="s">
        <v>56</v>
      </c>
      <c r="N60" s="3" t="s">
        <v>13</v>
      </c>
      <c r="O60" s="3" t="s">
        <v>60</v>
      </c>
      <c r="P60" s="10">
        <v>18</v>
      </c>
      <c r="Q60" s="10">
        <v>94.955097192967102</v>
      </c>
      <c r="R60" s="4">
        <v>45074</v>
      </c>
      <c r="S60" s="4">
        <v>45075</v>
      </c>
      <c r="T60" s="4">
        <v>45199</v>
      </c>
      <c r="U60" s="4">
        <v>45230</v>
      </c>
      <c r="V60" s="4">
        <v>45293</v>
      </c>
      <c r="W60" s="4">
        <v>45294</v>
      </c>
      <c r="X60" s="12" t="s">
        <v>261</v>
      </c>
      <c r="AE60" s="5"/>
    </row>
    <row r="61" spans="1:31" x14ac:dyDescent="0.25">
      <c r="A61" s="3">
        <v>2023</v>
      </c>
      <c r="B61" s="2" t="s">
        <v>77</v>
      </c>
      <c r="C61" s="3">
        <v>1077403</v>
      </c>
      <c r="D61" s="3" t="s">
        <v>340</v>
      </c>
      <c r="E61" s="3" t="s">
        <v>103</v>
      </c>
      <c r="F61" s="8">
        <v>4354263</v>
      </c>
      <c r="G61" s="11" t="s">
        <v>122</v>
      </c>
      <c r="H61" s="3" t="s">
        <v>19</v>
      </c>
      <c r="I61" s="3" t="s">
        <v>12</v>
      </c>
      <c r="J61" s="3" t="s">
        <v>93</v>
      </c>
      <c r="K61" s="3" t="s">
        <v>112</v>
      </c>
      <c r="L61" s="3" t="s">
        <v>106</v>
      </c>
      <c r="M61" s="3" t="s">
        <v>56</v>
      </c>
      <c r="N61" s="3" t="s">
        <v>13</v>
      </c>
      <c r="O61" s="3" t="s">
        <v>64</v>
      </c>
      <c r="P61" s="10">
        <v>148</v>
      </c>
      <c r="Q61" s="10">
        <v>1502.9551844440721</v>
      </c>
      <c r="R61" s="4">
        <v>45076</v>
      </c>
      <c r="S61" s="4">
        <v>45077</v>
      </c>
      <c r="T61" s="4">
        <v>45201</v>
      </c>
      <c r="U61" s="4">
        <v>45232</v>
      </c>
      <c r="V61" s="4">
        <v>45295</v>
      </c>
      <c r="W61" s="4">
        <v>45296</v>
      </c>
      <c r="X61" s="12" t="s">
        <v>200</v>
      </c>
      <c r="AE61" s="5"/>
    </row>
    <row r="62" spans="1:31" x14ac:dyDescent="0.25">
      <c r="A62" s="3">
        <v>2025</v>
      </c>
      <c r="B62" s="2" t="s">
        <v>72</v>
      </c>
      <c r="C62" s="3">
        <v>1157668</v>
      </c>
      <c r="D62" s="3" t="s">
        <v>316</v>
      </c>
      <c r="E62" s="3" t="s">
        <v>104</v>
      </c>
      <c r="F62" s="8">
        <v>387692</v>
      </c>
      <c r="G62" s="11" t="s">
        <v>180</v>
      </c>
      <c r="H62" s="3" t="s">
        <v>24</v>
      </c>
      <c r="I62" s="3" t="s">
        <v>14</v>
      </c>
      <c r="J62" s="3" t="s">
        <v>100</v>
      </c>
      <c r="K62" s="3" t="s">
        <v>109</v>
      </c>
      <c r="L62" s="3" t="s">
        <v>324</v>
      </c>
      <c r="M62" s="3" t="s">
        <v>57</v>
      </c>
      <c r="N62" s="3" t="s">
        <v>17</v>
      </c>
      <c r="O62" s="3" t="s">
        <v>61</v>
      </c>
      <c r="P62" s="10">
        <v>229</v>
      </c>
      <c r="Q62" s="10">
        <v>2170.4728944291455</v>
      </c>
      <c r="R62" s="4">
        <v>45080</v>
      </c>
      <c r="S62" s="4">
        <v>45081</v>
      </c>
      <c r="T62" s="4">
        <v>45205</v>
      </c>
      <c r="U62" s="4">
        <v>45236</v>
      </c>
      <c r="V62" s="4">
        <v>45299</v>
      </c>
      <c r="W62" s="4">
        <v>45300</v>
      </c>
      <c r="X62" s="12" t="s">
        <v>235</v>
      </c>
      <c r="AE62" s="5"/>
    </row>
    <row r="63" spans="1:31" x14ac:dyDescent="0.25">
      <c r="A63" s="3">
        <v>2025</v>
      </c>
      <c r="B63" s="2" t="s">
        <v>69</v>
      </c>
      <c r="C63" s="3">
        <v>1081039</v>
      </c>
      <c r="D63" s="3" t="s">
        <v>285</v>
      </c>
      <c r="E63" s="3" t="s">
        <v>104</v>
      </c>
      <c r="F63" s="8">
        <v>1097570</v>
      </c>
      <c r="G63" s="11" t="s">
        <v>175</v>
      </c>
      <c r="H63" s="3" t="s">
        <v>16</v>
      </c>
      <c r="I63" s="3" t="s">
        <v>12</v>
      </c>
      <c r="J63" s="3" t="s">
        <v>100</v>
      </c>
      <c r="K63" s="3" t="s">
        <v>109</v>
      </c>
      <c r="L63" s="3" t="s">
        <v>325</v>
      </c>
      <c r="M63" s="3" t="s">
        <v>57</v>
      </c>
      <c r="N63" s="3" t="s">
        <v>32</v>
      </c>
      <c r="O63" s="3" t="s">
        <v>65</v>
      </c>
      <c r="P63" s="10">
        <v>55</v>
      </c>
      <c r="Q63" s="10">
        <v>2048.8717017217291</v>
      </c>
      <c r="R63" s="4">
        <v>45083</v>
      </c>
      <c r="S63" s="4">
        <v>45084</v>
      </c>
      <c r="T63" s="4">
        <v>45208</v>
      </c>
      <c r="U63" s="4">
        <v>45239</v>
      </c>
      <c r="V63" s="4">
        <v>45302</v>
      </c>
      <c r="W63" s="4">
        <v>45303</v>
      </c>
      <c r="X63" s="12" t="s">
        <v>230</v>
      </c>
      <c r="AE63" s="5"/>
    </row>
    <row r="64" spans="1:31" x14ac:dyDescent="0.25">
      <c r="A64" s="3">
        <v>2024</v>
      </c>
      <c r="B64" s="2" t="s">
        <v>75</v>
      </c>
      <c r="C64" s="3">
        <v>1082757</v>
      </c>
      <c r="D64" s="3" t="s">
        <v>308</v>
      </c>
      <c r="E64" s="3" t="s">
        <v>103</v>
      </c>
      <c r="F64" s="8">
        <v>2066209</v>
      </c>
      <c r="G64" s="3" t="s">
        <v>168</v>
      </c>
      <c r="H64" s="3" t="s">
        <v>23</v>
      </c>
      <c r="I64" s="3" t="s">
        <v>12</v>
      </c>
      <c r="J64" s="3" t="s">
        <v>100</v>
      </c>
      <c r="K64" s="3" t="s">
        <v>112</v>
      </c>
      <c r="L64" s="3" t="s">
        <v>106</v>
      </c>
      <c r="M64" s="3" t="s">
        <v>56</v>
      </c>
      <c r="N64" s="3" t="s">
        <v>13</v>
      </c>
      <c r="O64" s="3" t="s">
        <v>61</v>
      </c>
      <c r="P64" s="10">
        <v>198</v>
      </c>
      <c r="Q64" s="10">
        <v>1195.5233925534719</v>
      </c>
      <c r="R64" s="4">
        <v>45087</v>
      </c>
      <c r="S64" s="4">
        <v>45088</v>
      </c>
      <c r="T64" s="4">
        <v>45212</v>
      </c>
      <c r="U64" s="4">
        <v>45243</v>
      </c>
      <c r="V64" s="4">
        <v>45306</v>
      </c>
      <c r="W64" s="4">
        <v>45307</v>
      </c>
      <c r="X64" s="12" t="s">
        <v>260</v>
      </c>
      <c r="AE64" s="5"/>
    </row>
    <row r="65" spans="1:31" x14ac:dyDescent="0.25">
      <c r="A65" s="3">
        <v>2023</v>
      </c>
      <c r="B65" s="2" t="s">
        <v>76</v>
      </c>
      <c r="C65" s="3">
        <v>1092547</v>
      </c>
      <c r="D65" s="3" t="s">
        <v>273</v>
      </c>
      <c r="E65" s="3" t="s">
        <v>103</v>
      </c>
      <c r="F65" s="8">
        <v>1344257</v>
      </c>
      <c r="G65" s="11" t="s">
        <v>169</v>
      </c>
      <c r="H65" s="3" t="s">
        <v>16</v>
      </c>
      <c r="I65" s="3" t="s">
        <v>12</v>
      </c>
      <c r="J65" s="3" t="s">
        <v>93</v>
      </c>
      <c r="K65" s="3" t="s">
        <v>110</v>
      </c>
      <c r="L65" s="3" t="s">
        <v>326</v>
      </c>
      <c r="M65" s="3" t="s">
        <v>58</v>
      </c>
      <c r="N65" s="3" t="s">
        <v>27</v>
      </c>
      <c r="O65" s="3" t="s">
        <v>60</v>
      </c>
      <c r="P65" s="10">
        <v>84</v>
      </c>
      <c r="Q65" s="10">
        <v>1420.7067702168658</v>
      </c>
      <c r="R65" s="4">
        <v>45088</v>
      </c>
      <c r="S65" s="4">
        <v>45089</v>
      </c>
      <c r="T65" s="4">
        <v>45213</v>
      </c>
      <c r="U65" s="4">
        <v>45244</v>
      </c>
      <c r="V65" s="4">
        <v>45307</v>
      </c>
      <c r="W65" s="4">
        <v>45308</v>
      </c>
      <c r="X65" s="12" t="s">
        <v>224</v>
      </c>
      <c r="AE65" s="5"/>
    </row>
    <row r="66" spans="1:31" x14ac:dyDescent="0.25">
      <c r="A66" s="3">
        <v>2024</v>
      </c>
      <c r="B66" s="2" t="s">
        <v>73</v>
      </c>
      <c r="C66" s="3">
        <v>1112502</v>
      </c>
      <c r="D66" s="3" t="s">
        <v>277</v>
      </c>
      <c r="E66" s="3" t="s">
        <v>103</v>
      </c>
      <c r="F66" s="8">
        <v>1828852</v>
      </c>
      <c r="G66" s="11" t="s">
        <v>181</v>
      </c>
      <c r="H66" s="3" t="s">
        <v>113</v>
      </c>
      <c r="I66" s="3" t="s">
        <v>12</v>
      </c>
      <c r="J66" s="3" t="s">
        <v>90</v>
      </c>
      <c r="K66" s="3" t="s">
        <v>112</v>
      </c>
      <c r="L66" s="3" t="s">
        <v>106</v>
      </c>
      <c r="M66" s="3" t="s">
        <v>56</v>
      </c>
      <c r="N66" s="3" t="s">
        <v>13</v>
      </c>
      <c r="O66" s="3" t="s">
        <v>61</v>
      </c>
      <c r="P66" s="10">
        <v>55</v>
      </c>
      <c r="Q66" s="10">
        <v>1339.6972279833578</v>
      </c>
      <c r="R66" s="4">
        <v>45095</v>
      </c>
      <c r="S66" s="4">
        <v>45096</v>
      </c>
      <c r="T66" s="4">
        <v>45220</v>
      </c>
      <c r="U66" s="4">
        <v>45251</v>
      </c>
      <c r="V66" s="4">
        <v>45314</v>
      </c>
      <c r="W66" s="4">
        <v>45315</v>
      </c>
      <c r="X66" s="12" t="s">
        <v>236</v>
      </c>
      <c r="AE66" s="5"/>
    </row>
    <row r="67" spans="1:31" x14ac:dyDescent="0.25">
      <c r="A67" s="3">
        <v>2025</v>
      </c>
      <c r="B67" s="2" t="s">
        <v>73</v>
      </c>
      <c r="C67" s="3">
        <v>1163655</v>
      </c>
      <c r="D67" s="3" t="s">
        <v>272</v>
      </c>
      <c r="E67" s="3" t="s">
        <v>104</v>
      </c>
      <c r="F67" s="8">
        <v>50683</v>
      </c>
      <c r="G67" s="11" t="s">
        <v>187</v>
      </c>
      <c r="H67" s="3" t="s">
        <v>19</v>
      </c>
      <c r="I67" s="3" t="s">
        <v>12</v>
      </c>
      <c r="J67" s="3" t="s">
        <v>98</v>
      </c>
      <c r="K67" s="3" t="s">
        <v>109</v>
      </c>
      <c r="L67" s="3" t="s">
        <v>106</v>
      </c>
      <c r="M67" s="3" t="s">
        <v>58</v>
      </c>
      <c r="N67" s="3" t="s">
        <v>55</v>
      </c>
      <c r="O67" s="3" t="s">
        <v>60</v>
      </c>
      <c r="P67" s="10">
        <v>55</v>
      </c>
      <c r="Q67" s="10">
        <v>1424.5446060264007</v>
      </c>
      <c r="R67" s="4">
        <v>45096</v>
      </c>
      <c r="S67" s="4">
        <v>45097</v>
      </c>
      <c r="T67" s="4">
        <v>45221</v>
      </c>
      <c r="U67" s="4">
        <v>45252</v>
      </c>
      <c r="V67" s="4">
        <v>45315</v>
      </c>
      <c r="W67" s="4">
        <v>45316</v>
      </c>
      <c r="X67" s="12" t="s">
        <v>242</v>
      </c>
      <c r="AE67" s="5"/>
    </row>
    <row r="68" spans="1:31" x14ac:dyDescent="0.25">
      <c r="A68" s="3">
        <v>2024</v>
      </c>
      <c r="B68" s="2" t="s">
        <v>69</v>
      </c>
      <c r="C68" s="3">
        <v>1141994</v>
      </c>
      <c r="D68" s="3" t="s">
        <v>288</v>
      </c>
      <c r="E68" s="3" t="s">
        <v>103</v>
      </c>
      <c r="F68" s="8">
        <v>2100300</v>
      </c>
      <c r="G68" s="11" t="s">
        <v>119</v>
      </c>
      <c r="H68" s="3" t="s">
        <v>19</v>
      </c>
      <c r="I68" s="3" t="s">
        <v>14</v>
      </c>
      <c r="J68" s="3" t="s">
        <v>97</v>
      </c>
      <c r="K68" s="3" t="s">
        <v>112</v>
      </c>
      <c r="L68" s="3" t="s">
        <v>106</v>
      </c>
      <c r="M68" s="3" t="s">
        <v>56</v>
      </c>
      <c r="N68" s="3" t="s">
        <v>48</v>
      </c>
      <c r="O68" s="3" t="s">
        <v>61</v>
      </c>
      <c r="P68" s="10">
        <v>157</v>
      </c>
      <c r="Q68" s="10">
        <v>1144.4193127749793</v>
      </c>
      <c r="R68" s="4">
        <v>45103</v>
      </c>
      <c r="S68" s="4">
        <v>45104</v>
      </c>
      <c r="T68" s="4">
        <v>45228</v>
      </c>
      <c r="U68" s="4">
        <v>45259</v>
      </c>
      <c r="V68" s="4">
        <v>45322</v>
      </c>
      <c r="W68" s="4">
        <v>45323</v>
      </c>
      <c r="X68" s="12" t="s">
        <v>197</v>
      </c>
      <c r="AE68" s="5"/>
    </row>
    <row r="69" spans="1:31" x14ac:dyDescent="0.25">
      <c r="A69" s="3">
        <v>2023</v>
      </c>
      <c r="B69" s="2" t="s">
        <v>71</v>
      </c>
      <c r="C69" s="3">
        <v>1295673</v>
      </c>
      <c r="D69" s="3" t="s">
        <v>271</v>
      </c>
      <c r="E69" s="3" t="s">
        <v>103</v>
      </c>
      <c r="F69" s="8">
        <v>1175427</v>
      </c>
      <c r="G69" s="11" t="s">
        <v>130</v>
      </c>
      <c r="H69" s="3" t="s">
        <v>19</v>
      </c>
      <c r="I69" s="3" t="s">
        <v>12</v>
      </c>
      <c r="J69" s="3" t="s">
        <v>89</v>
      </c>
      <c r="K69" s="3" t="s">
        <v>109</v>
      </c>
      <c r="L69" s="3" t="s">
        <v>106</v>
      </c>
      <c r="M69" s="3" t="s">
        <v>50</v>
      </c>
      <c r="N69" s="3" t="s">
        <v>13</v>
      </c>
      <c r="O69" s="3" t="s">
        <v>61</v>
      </c>
      <c r="P69" s="10">
        <v>78</v>
      </c>
      <c r="Q69" s="10">
        <v>934.77049543716464</v>
      </c>
      <c r="R69" s="4">
        <v>45105</v>
      </c>
      <c r="S69" s="4">
        <v>45106</v>
      </c>
      <c r="T69" s="4">
        <v>45230</v>
      </c>
      <c r="U69" s="4">
        <v>45261</v>
      </c>
      <c r="V69" s="4">
        <v>45324</v>
      </c>
      <c r="W69" s="4">
        <v>45325</v>
      </c>
      <c r="X69" s="12" t="s">
        <v>211</v>
      </c>
      <c r="AE69" s="5"/>
    </row>
    <row r="70" spans="1:31" x14ac:dyDescent="0.25">
      <c r="A70" s="3">
        <v>2023</v>
      </c>
      <c r="B70" s="2" t="s">
        <v>78</v>
      </c>
      <c r="C70" s="3">
        <v>1142784</v>
      </c>
      <c r="D70" s="3" t="s">
        <v>319</v>
      </c>
      <c r="E70" s="3" t="s">
        <v>103</v>
      </c>
      <c r="F70" s="8">
        <v>1939802</v>
      </c>
      <c r="G70" s="11" t="s">
        <v>183</v>
      </c>
      <c r="H70" s="3" t="s">
        <v>16</v>
      </c>
      <c r="I70" s="3" t="s">
        <v>12</v>
      </c>
      <c r="J70" s="3" t="s">
        <v>94</v>
      </c>
      <c r="K70" s="3" t="s">
        <v>109</v>
      </c>
      <c r="L70" s="3" t="s">
        <v>106</v>
      </c>
      <c r="M70" s="3" t="s">
        <v>35</v>
      </c>
      <c r="N70" s="3" t="s">
        <v>42</v>
      </c>
      <c r="O70" s="3" t="s">
        <v>62</v>
      </c>
      <c r="P70" s="10">
        <v>40</v>
      </c>
      <c r="Q70" s="10">
        <v>257.96585668397404</v>
      </c>
      <c r="R70" s="4">
        <v>45109</v>
      </c>
      <c r="S70" s="4">
        <v>45110</v>
      </c>
      <c r="T70" s="4">
        <v>45234</v>
      </c>
      <c r="U70" s="4">
        <v>45265</v>
      </c>
      <c r="V70" s="4">
        <v>45328</v>
      </c>
      <c r="W70" s="4">
        <v>45329</v>
      </c>
      <c r="X70" s="12" t="s">
        <v>238</v>
      </c>
      <c r="AE70" s="5"/>
    </row>
    <row r="71" spans="1:31" x14ac:dyDescent="0.25">
      <c r="A71" s="3">
        <v>2025</v>
      </c>
      <c r="B71" s="2" t="s">
        <v>73</v>
      </c>
      <c r="C71" s="3">
        <v>1159126</v>
      </c>
      <c r="D71" s="3" t="s">
        <v>303</v>
      </c>
      <c r="E71" s="3" t="s">
        <v>104</v>
      </c>
      <c r="F71" s="8">
        <v>100345</v>
      </c>
      <c r="G71" s="11" t="s">
        <v>136</v>
      </c>
      <c r="H71" s="3" t="s">
        <v>16</v>
      </c>
      <c r="I71" s="3" t="s">
        <v>14</v>
      </c>
      <c r="J71" s="3" t="s">
        <v>100</v>
      </c>
      <c r="K71" s="3" t="s">
        <v>111</v>
      </c>
      <c r="L71" s="3" t="s">
        <v>106</v>
      </c>
      <c r="M71" s="3" t="s">
        <v>50</v>
      </c>
      <c r="N71" s="3" t="s">
        <v>48</v>
      </c>
      <c r="O71" s="3" t="s">
        <v>65</v>
      </c>
      <c r="P71" s="10">
        <v>187</v>
      </c>
      <c r="Q71" s="10">
        <v>407.24774436537365</v>
      </c>
      <c r="R71" s="4">
        <v>45113</v>
      </c>
      <c r="S71" s="4">
        <v>45114</v>
      </c>
      <c r="T71" s="4">
        <v>45238</v>
      </c>
      <c r="U71" s="4">
        <v>45269</v>
      </c>
      <c r="V71" s="4">
        <v>45332</v>
      </c>
      <c r="W71" s="4">
        <v>45333</v>
      </c>
      <c r="X71" s="12" t="s">
        <v>217</v>
      </c>
      <c r="AE71" s="5"/>
    </row>
    <row r="72" spans="1:31" x14ac:dyDescent="0.25">
      <c r="A72" s="3">
        <v>2024</v>
      </c>
      <c r="B72" s="2" t="s">
        <v>72</v>
      </c>
      <c r="C72" s="3">
        <v>1156107</v>
      </c>
      <c r="D72" s="3" t="s">
        <v>295</v>
      </c>
      <c r="E72" s="3" t="s">
        <v>103</v>
      </c>
      <c r="F72" s="8">
        <v>787311</v>
      </c>
      <c r="G72" s="11" t="s">
        <v>140</v>
      </c>
      <c r="H72" s="3" t="s">
        <v>19</v>
      </c>
      <c r="I72" s="3" t="s">
        <v>22</v>
      </c>
      <c r="J72" s="3" t="s">
        <v>89</v>
      </c>
      <c r="K72" s="3" t="s">
        <v>111</v>
      </c>
      <c r="L72" s="3" t="s">
        <v>106</v>
      </c>
      <c r="M72" s="3" t="s">
        <v>58</v>
      </c>
      <c r="N72" s="3" t="s">
        <v>51</v>
      </c>
      <c r="O72" s="3" t="s">
        <v>63</v>
      </c>
      <c r="P72" s="10">
        <v>74</v>
      </c>
      <c r="Q72" s="10">
        <v>683.34974336307641</v>
      </c>
      <c r="R72" s="4">
        <v>45115</v>
      </c>
      <c r="S72" s="4">
        <v>45116</v>
      </c>
      <c r="T72" s="4">
        <v>45240</v>
      </c>
      <c r="U72" s="4">
        <v>45271</v>
      </c>
      <c r="V72" s="4">
        <v>45334</v>
      </c>
      <c r="W72" s="4">
        <v>45335</v>
      </c>
      <c r="X72" s="12" t="s">
        <v>221</v>
      </c>
      <c r="AE72" s="5"/>
    </row>
    <row r="73" spans="1:31" x14ac:dyDescent="0.25">
      <c r="A73" s="3">
        <v>2023</v>
      </c>
      <c r="B73" s="2" t="s">
        <v>68</v>
      </c>
      <c r="C73" s="3">
        <v>1266200</v>
      </c>
      <c r="D73" s="3" t="s">
        <v>278</v>
      </c>
      <c r="E73" s="3" t="s">
        <v>104</v>
      </c>
      <c r="F73" s="8">
        <v>1069260</v>
      </c>
      <c r="G73" s="11" t="s">
        <v>131</v>
      </c>
      <c r="H73" s="3" t="s">
        <v>16</v>
      </c>
      <c r="I73" s="3" t="s">
        <v>12</v>
      </c>
      <c r="J73" s="3" t="s">
        <v>98</v>
      </c>
      <c r="K73" s="3" t="s">
        <v>109</v>
      </c>
      <c r="L73" s="3" t="s">
        <v>106</v>
      </c>
      <c r="M73" s="3" t="s">
        <v>50</v>
      </c>
      <c r="N73" s="3" t="s">
        <v>41</v>
      </c>
      <c r="O73" s="3" t="s">
        <v>63</v>
      </c>
      <c r="P73" s="10">
        <v>81</v>
      </c>
      <c r="Q73" s="10">
        <v>81.077453267533073</v>
      </c>
      <c r="R73" s="4">
        <v>45118</v>
      </c>
      <c r="S73" s="4">
        <v>45119</v>
      </c>
      <c r="T73" s="4">
        <v>45243</v>
      </c>
      <c r="U73" s="4">
        <v>45274</v>
      </c>
      <c r="V73" s="4">
        <v>45337</v>
      </c>
      <c r="W73" s="4">
        <v>45338</v>
      </c>
      <c r="X73" s="12" t="s">
        <v>212</v>
      </c>
      <c r="AE73" s="5"/>
    </row>
  </sheetData>
  <sheetProtection selectLockedCells="1" selectUnlockedCells="1"/>
  <phoneticPr fontId="18" type="noConversion"/>
  <conditionalFormatting sqref="E1:E73 L74:Q1048576">
    <cfRule type="beginsWith" dxfId="4" priority="4" operator="beginsWith" text="Active">
      <formula>LEFT(E1,LEN("Active"))="Active"</formula>
    </cfRule>
    <cfRule type="beginsWith" dxfId="3" priority="5" operator="beginsWith" text="Not Active">
      <formula>LEFT(E1,LEN("Not Active"))="Not Active"</formula>
    </cfRule>
  </conditionalFormatting>
  <conditionalFormatting sqref="I1:I73 K74:K1048576">
    <cfRule type="containsText" dxfId="2" priority="1" operator="containsText" text="Low">
      <formula>NOT(ISERROR(SEARCH("Low",I1)))</formula>
    </cfRule>
    <cfRule type="containsText" dxfId="1" priority="2" operator="containsText" text="High">
      <formula>NOT(ISERROR(SEARCH("High",I1)))</formula>
    </cfRule>
    <cfRule type="beginsWith" dxfId="0" priority="3" operator="beginsWith" text="Normal">
      <formula>LEFT(I1,LEN("Normal"))="Normal"</formula>
    </cfRule>
  </conditionalFormatting>
  <dataValidations count="2">
    <dataValidation type="list" allowBlank="1" showInputMessage="1" showErrorMessage="1" sqref="E2:E73" xr:uid="{A06ED3F4-CE7A-3540-9E60-CBD3CCA7B60D}">
      <formula1>"Not Active,Active"</formula1>
    </dataValidation>
    <dataValidation type="list" allowBlank="1" showInputMessage="1" showErrorMessage="1" sqref="B2:B73" xr:uid="{48F14D9E-12E2-1D49-89F5-E9A4C125A74E}">
      <formula1>"Jan,Feb,Mar,Apr,May,Jun,Jul,Aug,Sep,Oct,Nov,Dec"</formula1>
    </dataValidation>
  </dataValidations>
  <pageMargins left="0.7" right="0.7" top="0.75" bottom="0.75" header="0.3" footer="0.3"/>
  <pageSetup orientation="portrait" horizontalDpi="90" verticalDpi="90" r:id="rId1"/>
  <headerFooter>
    <oddHeader>&amp;Cwww.other-levels.com
Copyright © 2023 Other Level's. All rights reserved
"Any illegal reproduction of this content in any form will result in immediate action against the person concerned."</oddHeader>
    <oddFooter>&amp;Cwww.other-levels.com
Copyright © 2023 Other Level's. All rights reserved
"Any illegal reproduction of this content in any form will result in immediate action against the person concerned."</oddFooter>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498B-253C-4F35-B1AC-6152FC8A8946}">
  <sheetPr>
    <tabColor theme="1" tint="0.499984740745262"/>
  </sheetPr>
  <dimension ref="A1:AI30"/>
  <sheetViews>
    <sheetView zoomScale="84" workbookViewId="0">
      <selection activeCell="C35" sqref="C35"/>
    </sheetView>
  </sheetViews>
  <sheetFormatPr defaultRowHeight="14.4" x14ac:dyDescent="0.3"/>
  <cols>
    <col min="1" max="1" width="18.88671875" bestFit="1" customWidth="1"/>
    <col min="2" max="2" width="24.6640625" bestFit="1" customWidth="1"/>
    <col min="3" max="3" width="17.33203125" bestFit="1" customWidth="1"/>
    <col min="4" max="4" width="20.109375" bestFit="1" customWidth="1"/>
    <col min="5" max="5" width="25.109375" bestFit="1" customWidth="1"/>
    <col min="6" max="6" width="12.6640625" bestFit="1" customWidth="1"/>
    <col min="7" max="7" width="24.6640625" bestFit="1" customWidth="1"/>
    <col min="8" max="8" width="12.6640625" bestFit="1" customWidth="1"/>
    <col min="9" max="9" width="24.6640625" bestFit="1" customWidth="1"/>
    <col min="10" max="10" width="12.6640625" bestFit="1" customWidth="1"/>
    <col min="11" max="11" width="24.6640625" bestFit="1" customWidth="1"/>
    <col min="12" max="12" width="18.77734375" bestFit="1" customWidth="1"/>
    <col min="13" max="13" width="24.6640625" bestFit="1" customWidth="1"/>
    <col min="15" max="15" width="12.6640625" bestFit="1" customWidth="1"/>
    <col min="16" max="16" width="24.6640625" bestFit="1" customWidth="1"/>
    <col min="23" max="23" width="11.44140625" bestFit="1" customWidth="1"/>
    <col min="24" max="24" width="12.6640625" bestFit="1" customWidth="1"/>
    <col min="25" max="25" width="16.77734375" bestFit="1" customWidth="1"/>
    <col min="26" max="29" width="12.6640625" bestFit="1" customWidth="1"/>
    <col min="30" max="30" width="14.6640625" bestFit="1" customWidth="1"/>
    <col min="31" max="32" width="16.33203125" bestFit="1" customWidth="1"/>
    <col min="33" max="33" width="15.5546875" bestFit="1" customWidth="1"/>
    <col min="34" max="34" width="12.6640625" bestFit="1" customWidth="1"/>
    <col min="35" max="35" width="235.33203125" bestFit="1" customWidth="1"/>
    <col min="36" max="103" width="16.109375" bestFit="1" customWidth="1"/>
    <col min="104" max="104" width="11.21875" bestFit="1" customWidth="1"/>
  </cols>
  <sheetData>
    <row r="1" spans="1:35" x14ac:dyDescent="0.3">
      <c r="A1" t="s">
        <v>336</v>
      </c>
      <c r="B1" t="s">
        <v>335</v>
      </c>
      <c r="C1" t="s">
        <v>337</v>
      </c>
      <c r="D1" t="s">
        <v>338</v>
      </c>
      <c r="E1" t="s">
        <v>339</v>
      </c>
      <c r="F1" s="20" t="s">
        <v>333</v>
      </c>
      <c r="G1" t="s">
        <v>335</v>
      </c>
      <c r="H1" s="20" t="s">
        <v>333</v>
      </c>
      <c r="I1" t="s">
        <v>335</v>
      </c>
      <c r="J1" s="20" t="s">
        <v>333</v>
      </c>
      <c r="K1" t="s">
        <v>335</v>
      </c>
      <c r="L1" s="20" t="s">
        <v>333</v>
      </c>
      <c r="M1" t="s">
        <v>335</v>
      </c>
      <c r="O1" s="20" t="s">
        <v>333</v>
      </c>
      <c r="P1" t="s">
        <v>335</v>
      </c>
      <c r="W1" s="20" t="s">
        <v>332</v>
      </c>
      <c r="X1" s="20" t="s">
        <v>333</v>
      </c>
      <c r="Y1" s="20" t="s">
        <v>333</v>
      </c>
      <c r="Z1" s="20" t="s">
        <v>333</v>
      </c>
      <c r="AA1" s="20" t="s">
        <v>333</v>
      </c>
      <c r="AB1" s="20" t="s">
        <v>333</v>
      </c>
      <c r="AC1" s="20" t="s">
        <v>333</v>
      </c>
      <c r="AD1" s="20" t="s">
        <v>333</v>
      </c>
      <c r="AE1" s="20" t="s">
        <v>333</v>
      </c>
      <c r="AF1" s="20" t="s">
        <v>333</v>
      </c>
      <c r="AG1" s="20" t="s">
        <v>333</v>
      </c>
      <c r="AH1" s="20" t="s">
        <v>333</v>
      </c>
      <c r="AI1" s="20" t="s">
        <v>333</v>
      </c>
    </row>
    <row r="2" spans="1:35" x14ac:dyDescent="0.3">
      <c r="A2" s="24">
        <v>2750430</v>
      </c>
      <c r="B2" s="18">
        <v>2</v>
      </c>
      <c r="C2" s="19">
        <v>103</v>
      </c>
      <c r="D2" s="19">
        <v>609.89271548100862</v>
      </c>
      <c r="E2" s="18">
        <v>2</v>
      </c>
      <c r="F2" s="21" t="s">
        <v>15</v>
      </c>
      <c r="G2" s="18">
        <v>1</v>
      </c>
      <c r="H2" s="21" t="s">
        <v>12</v>
      </c>
      <c r="I2" s="18">
        <v>2</v>
      </c>
      <c r="J2" s="21" t="s">
        <v>103</v>
      </c>
      <c r="K2" s="18">
        <v>2</v>
      </c>
      <c r="L2" s="21" t="s">
        <v>100</v>
      </c>
      <c r="M2" s="18">
        <v>1</v>
      </c>
      <c r="O2" s="21" t="s">
        <v>15</v>
      </c>
      <c r="P2" s="18">
        <v>1</v>
      </c>
      <c r="W2" s="25">
        <v>45058</v>
      </c>
      <c r="X2" s="26" t="s">
        <v>341</v>
      </c>
      <c r="Y2" s="26">
        <v>45183</v>
      </c>
      <c r="Z2" s="21">
        <v>1075642</v>
      </c>
      <c r="AA2" s="21" t="s">
        <v>19</v>
      </c>
      <c r="AB2" s="21" t="s">
        <v>12</v>
      </c>
      <c r="AC2" s="21" t="s">
        <v>64</v>
      </c>
      <c r="AD2" s="26">
        <v>45214</v>
      </c>
      <c r="AE2" s="26">
        <v>45277</v>
      </c>
      <c r="AF2" s="25">
        <v>45278</v>
      </c>
      <c r="AG2" s="21" t="s">
        <v>35</v>
      </c>
      <c r="AH2" s="21" t="s">
        <v>13</v>
      </c>
      <c r="AI2" s="27" t="s">
        <v>202</v>
      </c>
    </row>
    <row r="3" spans="1:35" x14ac:dyDescent="0.3">
      <c r="F3" s="21" t="s">
        <v>16</v>
      </c>
      <c r="G3" s="18">
        <v>1</v>
      </c>
      <c r="H3" s="21" t="s">
        <v>334</v>
      </c>
      <c r="I3" s="18">
        <v>2</v>
      </c>
      <c r="J3" s="21" t="s">
        <v>334</v>
      </c>
      <c r="K3" s="18">
        <v>2</v>
      </c>
      <c r="L3" s="21" t="s">
        <v>91</v>
      </c>
      <c r="M3" s="18">
        <v>1</v>
      </c>
      <c r="O3" s="21" t="s">
        <v>16</v>
      </c>
      <c r="P3" s="18">
        <v>1</v>
      </c>
      <c r="Q3" t="str">
        <f>IFERROR(VLOOKUP("On Hold",L2:M17,2,FALSE),"-")</f>
        <v>-</v>
      </c>
      <c r="R3" t="str">
        <f>IFERROR(VLOOKUP("Cancelled",L2:M17,2,FALSE),"-")</f>
        <v>-</v>
      </c>
      <c r="S3">
        <f>IFERROR(VLOOKUP("Completed",L2:M17,2,FALSE),"-")</f>
        <v>1</v>
      </c>
      <c r="T3" t="str">
        <f>IFERROR(VLOOKUP("&lt;&gt;Completed",L2:M17,2,FALSE),"-")</f>
        <v>-</v>
      </c>
      <c r="W3" s="21" t="s">
        <v>334</v>
      </c>
      <c r="X3" s="21" t="s">
        <v>334</v>
      </c>
      <c r="Y3" s="21" t="s">
        <v>334</v>
      </c>
      <c r="Z3" s="21" t="s">
        <v>334</v>
      </c>
      <c r="AA3" s="21" t="s">
        <v>334</v>
      </c>
      <c r="AB3" s="21" t="s">
        <v>334</v>
      </c>
      <c r="AC3" s="21" t="s">
        <v>334</v>
      </c>
      <c r="AD3" s="21" t="s">
        <v>334</v>
      </c>
      <c r="AE3" s="21" t="s">
        <v>334</v>
      </c>
      <c r="AF3" s="21" t="s">
        <v>334</v>
      </c>
      <c r="AG3" s="21" t="s">
        <v>334</v>
      </c>
      <c r="AH3" s="21" t="s">
        <v>334</v>
      </c>
      <c r="AI3" s="21" t="s">
        <v>334</v>
      </c>
    </row>
    <row r="4" spans="1:35" x14ac:dyDescent="0.3">
      <c r="F4" s="21" t="s">
        <v>113</v>
      </c>
      <c r="G4" s="18">
        <v>1</v>
      </c>
      <c r="L4" s="21" t="s">
        <v>334</v>
      </c>
      <c r="M4" s="18">
        <v>2</v>
      </c>
      <c r="O4" s="21" t="s">
        <v>334</v>
      </c>
      <c r="P4" s="18">
        <v>2</v>
      </c>
      <c r="Q4" t="str">
        <f>IFERROR(VLOOKUP("High",H2:I5,2,FALSE),"-")</f>
        <v>-</v>
      </c>
      <c r="R4" t="str">
        <f>IFERROR(VLOOKUP("Low",H2:I5,2,FALSE),"-")</f>
        <v>-</v>
      </c>
      <c r="S4">
        <f>IFERROR(VLOOKUP("Normal",H2:I5,2,FALSE),"-")</f>
        <v>2</v>
      </c>
    </row>
    <row r="5" spans="1:35" x14ac:dyDescent="0.3">
      <c r="F5" s="21" t="s">
        <v>23</v>
      </c>
      <c r="G5" s="18">
        <v>1</v>
      </c>
    </row>
    <row r="6" spans="1:35" x14ac:dyDescent="0.3">
      <c r="F6" s="21" t="s">
        <v>20</v>
      </c>
      <c r="G6" s="18">
        <v>2</v>
      </c>
      <c r="S6" t="str">
        <f>IFERROR(VLOOKUP("Approved for Deployment",L2:M17,2,FALSE),"-")</f>
        <v>-</v>
      </c>
    </row>
    <row r="7" spans="1:35" x14ac:dyDescent="0.3">
      <c r="F7" s="21" t="s">
        <v>334</v>
      </c>
      <c r="G7" s="18">
        <v>6</v>
      </c>
      <c r="S7" t="str">
        <f>IFERROR(VLOOKUP("Testing - Client",L2:M17,2,FALSE),"-")</f>
        <v>-</v>
      </c>
    </row>
    <row r="8" spans="1:35" x14ac:dyDescent="0.3">
      <c r="S8" t="str">
        <f>IFERROR(VLOOKUP("Testing - Ops",L2:M17,2,FALSE),"-")</f>
        <v>-</v>
      </c>
    </row>
    <row r="9" spans="1:35" x14ac:dyDescent="0.3">
      <c r="S9" t="str">
        <f>IFERROR(VLOOKUP("Testing - IT",L2:M17,2,FALSE),"-")</f>
        <v>-</v>
      </c>
    </row>
    <row r="10" spans="1:35" x14ac:dyDescent="0.3">
      <c r="S10" t="str">
        <f>IFERROR(VLOOKUP("Development - Security",L2:M17,2,FALSE),"-")</f>
        <v>-</v>
      </c>
    </row>
    <row r="11" spans="1:35" x14ac:dyDescent="0.3">
      <c r="S11" t="str">
        <f>IFERROR(VLOOKUP("Development - Ops",L2:M17,2,FALSE),"-")</f>
        <v>-</v>
      </c>
    </row>
    <row r="12" spans="1:35" x14ac:dyDescent="0.3">
      <c r="S12">
        <f>IFERROR(VLOOKUP("Resource Assignment",L2:M17,2,FALSE),"-")</f>
        <v>1</v>
      </c>
    </row>
    <row r="13" spans="1:35" x14ac:dyDescent="0.3">
      <c r="S13" t="str">
        <f>IFERROR(VLOOKUP("Resource Assignment - HOLD",L2:M17,2,FALSE),"-")</f>
        <v>-</v>
      </c>
    </row>
    <row r="14" spans="1:35" x14ac:dyDescent="0.3">
      <c r="S14" t="str">
        <f>IFERROR(VLOOKUP("Task and Hours",L2:M17,2,FALSE),"-")</f>
        <v>-</v>
      </c>
    </row>
    <row r="15" spans="1:35" x14ac:dyDescent="0.3">
      <c r="S15" t="str">
        <f>IFERROR(VLOOKUP("Requirements",L2:M17,2,FALSE),"-")</f>
        <v>-</v>
      </c>
    </row>
    <row r="16" spans="1:35" x14ac:dyDescent="0.3">
      <c r="S16" t="str">
        <f>IFERROR(VLOOKUP("Research",L2:M17,2,FALSE),"-")</f>
        <v>-</v>
      </c>
    </row>
    <row r="17" spans="19:21" x14ac:dyDescent="0.3">
      <c r="S17" t="str">
        <f>IFERROR(VLOOKUP("new",L2:M17,2,FALSE),"-")</f>
        <v>-</v>
      </c>
    </row>
    <row r="18" spans="19:21" x14ac:dyDescent="0.3">
      <c r="S18" t="str">
        <f>IFERROR(VLOOKUP("scheduled for deployment",L2:M17,2,FALSE),"-")</f>
        <v>-</v>
      </c>
    </row>
    <row r="22" spans="19:21" x14ac:dyDescent="0.3">
      <c r="S22">
        <f>SUM(S6:S18)</f>
        <v>1</v>
      </c>
    </row>
    <row r="30" spans="19:21" x14ac:dyDescent="0.3">
      <c r="U30" s="28"/>
    </row>
  </sheetData>
  <pageMargins left="0.7" right="0.7" top="0.75" bottom="0.75" header="0.3" footer="0.3"/>
  <pageSetup orientation="portrait" r:id="rId24"/>
  <drawing r:id="rId2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7406F-F718-487F-8DE7-AF2F944DBDF6}">
  <sheetPr>
    <tabColor theme="2" tint="-0.249977111117893"/>
  </sheetPr>
  <dimension ref="A1:AN43"/>
  <sheetViews>
    <sheetView tabSelected="1" zoomScale="74" zoomScaleNormal="220" workbookViewId="0">
      <selection activeCell="AA19" sqref="AA19"/>
    </sheetView>
  </sheetViews>
  <sheetFormatPr defaultRowHeight="14.4" x14ac:dyDescent="0.3"/>
  <cols>
    <col min="1" max="16384" width="8.88671875" style="22"/>
  </cols>
  <sheetData>
    <row r="1" spans="1:26" x14ac:dyDescent="0.3">
      <c r="A1" s="23"/>
      <c r="B1" s="23"/>
      <c r="C1" s="23"/>
      <c r="D1" s="23"/>
      <c r="E1" s="23"/>
      <c r="F1" s="23"/>
      <c r="G1" s="23"/>
      <c r="H1" s="23"/>
      <c r="I1" s="23"/>
      <c r="J1" s="23"/>
      <c r="K1" s="23"/>
      <c r="L1" s="23"/>
      <c r="M1" s="23"/>
      <c r="N1" s="23"/>
      <c r="O1" s="23"/>
      <c r="P1" s="23"/>
      <c r="Q1" s="23"/>
      <c r="R1" s="23"/>
      <c r="S1" s="23"/>
      <c r="T1" s="23"/>
      <c r="U1" s="23"/>
    </row>
    <row r="2" spans="1:26" x14ac:dyDescent="0.3">
      <c r="A2" s="23"/>
      <c r="B2" s="23"/>
      <c r="C2" s="23"/>
      <c r="D2" s="23"/>
      <c r="E2" s="23"/>
      <c r="F2" s="23"/>
      <c r="G2" s="23"/>
      <c r="H2" s="23"/>
      <c r="I2" s="23"/>
      <c r="J2" s="23"/>
      <c r="K2" s="23"/>
      <c r="L2" s="23"/>
      <c r="M2" s="23"/>
      <c r="N2" s="23"/>
      <c r="O2" s="23"/>
      <c r="P2" s="23"/>
      <c r="Q2" s="23"/>
      <c r="R2" s="23"/>
      <c r="S2" s="23"/>
      <c r="T2" s="23"/>
      <c r="U2" s="23"/>
    </row>
    <row r="3" spans="1:26" x14ac:dyDescent="0.3">
      <c r="A3" s="23"/>
      <c r="B3" s="23"/>
      <c r="C3" s="23"/>
      <c r="D3" s="23"/>
      <c r="E3" s="23"/>
      <c r="F3" s="23"/>
      <c r="G3" s="23"/>
      <c r="H3" s="23"/>
      <c r="I3" s="23"/>
      <c r="J3" s="23"/>
      <c r="K3" s="23"/>
      <c r="L3" s="23"/>
      <c r="M3" s="23"/>
      <c r="N3" s="23"/>
      <c r="O3" s="23"/>
      <c r="P3" s="23"/>
      <c r="Q3" s="23"/>
      <c r="R3" s="23"/>
      <c r="S3" s="23"/>
      <c r="T3" s="23"/>
      <c r="U3" s="23"/>
    </row>
    <row r="4" spans="1:26" x14ac:dyDescent="0.3">
      <c r="A4" s="23"/>
      <c r="B4" s="23"/>
      <c r="C4" s="23"/>
      <c r="D4" s="23"/>
      <c r="E4" s="23"/>
      <c r="F4" s="23"/>
      <c r="G4" s="23"/>
      <c r="H4" s="23"/>
      <c r="I4" s="23"/>
      <c r="J4" s="23"/>
      <c r="K4" s="23"/>
      <c r="L4" s="23"/>
      <c r="M4" s="23"/>
      <c r="N4" s="23"/>
      <c r="O4" s="23"/>
      <c r="P4" s="23"/>
      <c r="Q4" s="23"/>
      <c r="R4" s="23"/>
      <c r="S4" s="23"/>
      <c r="T4" s="23"/>
      <c r="U4" s="23"/>
      <c r="X4"/>
    </row>
    <row r="5" spans="1:26" x14ac:dyDescent="0.3">
      <c r="A5" s="23"/>
      <c r="B5" s="23"/>
      <c r="C5" s="23"/>
      <c r="D5" s="23"/>
      <c r="E5" s="23"/>
      <c r="F5" s="23"/>
      <c r="G5" s="23"/>
      <c r="H5" s="23"/>
      <c r="I5" s="23"/>
      <c r="J5" s="23"/>
      <c r="K5" s="23"/>
      <c r="L5" s="23"/>
      <c r="M5" s="23"/>
      <c r="N5" s="23"/>
      <c r="O5" s="23"/>
      <c r="P5" s="23"/>
      <c r="Q5" s="23"/>
      <c r="R5" s="23"/>
      <c r="S5" s="23"/>
      <c r="T5" s="23"/>
      <c r="U5" s="23"/>
    </row>
    <row r="6" spans="1:26" x14ac:dyDescent="0.3">
      <c r="A6" s="23"/>
      <c r="B6" s="23"/>
      <c r="C6" s="23"/>
      <c r="D6" s="23"/>
      <c r="E6" s="23"/>
      <c r="F6" s="23"/>
      <c r="G6" s="23"/>
      <c r="H6" s="23"/>
      <c r="I6" s="23"/>
      <c r="J6" s="23"/>
      <c r="K6" s="23"/>
      <c r="L6" s="23"/>
      <c r="M6" s="23"/>
      <c r="N6" s="23"/>
      <c r="O6" s="23"/>
      <c r="P6" s="23"/>
      <c r="Q6" s="23"/>
      <c r="R6" s="23"/>
      <c r="S6" s="23"/>
      <c r="T6" s="23"/>
      <c r="U6" s="23"/>
    </row>
    <row r="7" spans="1:26" x14ac:dyDescent="0.3">
      <c r="A7" s="23"/>
      <c r="B7" s="23"/>
      <c r="C7" s="23"/>
      <c r="D7" s="23"/>
      <c r="E7" s="23"/>
      <c r="F7" s="23"/>
      <c r="G7" s="23"/>
      <c r="H7" s="23"/>
      <c r="I7" s="23"/>
      <c r="J7" s="23"/>
      <c r="K7" s="23"/>
      <c r="L7" s="23"/>
      <c r="M7" s="23"/>
      <c r="N7" s="23"/>
      <c r="O7" s="23"/>
      <c r="P7" s="23"/>
      <c r="Q7" s="23"/>
      <c r="R7" s="23"/>
      <c r="S7" s="23"/>
      <c r="T7" s="23"/>
      <c r="U7" s="23"/>
    </row>
    <row r="8" spans="1:26" x14ac:dyDescent="0.3">
      <c r="A8" s="23"/>
      <c r="B8" s="23"/>
      <c r="C8" s="23"/>
      <c r="D8" s="23"/>
      <c r="E8" s="23"/>
      <c r="F8" s="23"/>
      <c r="G8" s="23"/>
      <c r="H8" s="23"/>
      <c r="I8" s="23"/>
      <c r="J8" s="23"/>
      <c r="K8" s="23"/>
      <c r="L8" s="23"/>
      <c r="M8" s="23"/>
      <c r="N8" s="23"/>
      <c r="O8" s="23"/>
      <c r="P8" s="23"/>
      <c r="Q8" s="23"/>
      <c r="R8" s="23"/>
      <c r="S8" s="23"/>
      <c r="T8" s="23"/>
      <c r="U8" s="23"/>
      <c r="V8"/>
    </row>
    <row r="9" spans="1:26" x14ac:dyDescent="0.3">
      <c r="A9" s="23"/>
      <c r="B9" s="23"/>
      <c r="C9" s="23"/>
      <c r="D9" s="23"/>
      <c r="E9" s="23"/>
      <c r="F9" s="23"/>
      <c r="G9" s="23"/>
      <c r="H9" s="23"/>
      <c r="I9" s="23"/>
      <c r="J9" s="23"/>
      <c r="K9" s="23"/>
      <c r="L9" s="23"/>
      <c r="M9" s="23"/>
      <c r="N9" s="23"/>
      <c r="O9" s="23"/>
      <c r="P9" s="23"/>
      <c r="Q9" s="23"/>
      <c r="R9" s="23"/>
      <c r="S9" s="23"/>
      <c r="T9" s="23"/>
      <c r="U9" s="23"/>
    </row>
    <row r="10" spans="1:26" x14ac:dyDescent="0.3">
      <c r="A10" s="23"/>
      <c r="B10" s="23"/>
      <c r="C10" s="23"/>
      <c r="D10" s="23"/>
      <c r="E10" s="23"/>
      <c r="F10" s="23"/>
      <c r="G10" s="23"/>
      <c r="H10" s="23"/>
      <c r="I10" s="23"/>
      <c r="J10" s="23"/>
      <c r="K10" s="23"/>
      <c r="L10" s="23"/>
      <c r="M10" s="23"/>
      <c r="N10" s="23"/>
      <c r="O10" s="23"/>
      <c r="P10" s="23"/>
      <c r="Q10" s="23"/>
      <c r="R10" s="23"/>
      <c r="S10" s="23"/>
      <c r="T10" s="23"/>
      <c r="U10" s="23"/>
      <c r="Z10"/>
    </row>
    <row r="11" spans="1:26" x14ac:dyDescent="0.3">
      <c r="A11" s="23"/>
      <c r="B11" s="23"/>
      <c r="C11" s="23"/>
      <c r="D11" s="23"/>
      <c r="E11" s="23"/>
      <c r="F11" s="23"/>
      <c r="G11" s="23"/>
      <c r="H11" s="23"/>
      <c r="I11" s="23"/>
      <c r="J11" s="23"/>
      <c r="K11" s="23"/>
      <c r="L11" s="23"/>
      <c r="M11" s="23"/>
      <c r="N11" s="23"/>
      <c r="O11" s="23"/>
      <c r="P11" s="23"/>
      <c r="Q11" s="23"/>
      <c r="R11" s="23"/>
      <c r="S11" s="23"/>
      <c r="T11" s="23"/>
      <c r="U11" s="23"/>
    </row>
    <row r="12" spans="1:26" x14ac:dyDescent="0.3">
      <c r="A12" s="23"/>
      <c r="B12" s="23"/>
      <c r="C12" s="23"/>
      <c r="D12" s="23"/>
      <c r="E12" s="23"/>
      <c r="F12" s="23"/>
      <c r="G12" s="23"/>
      <c r="H12" s="23"/>
      <c r="I12" s="23"/>
      <c r="J12" s="23"/>
      <c r="K12" s="23"/>
      <c r="L12" s="23"/>
      <c r="M12" s="23"/>
      <c r="N12" s="23"/>
      <c r="O12" s="23"/>
      <c r="P12" s="23"/>
      <c r="Q12" s="23"/>
      <c r="R12" s="23"/>
      <c r="S12" s="23"/>
      <c r="T12" s="23"/>
      <c r="U12" s="23"/>
    </row>
    <row r="13" spans="1:26" x14ac:dyDescent="0.3">
      <c r="A13" s="23"/>
      <c r="B13" s="23"/>
      <c r="C13" s="23"/>
      <c r="D13" s="23"/>
      <c r="E13" s="23"/>
      <c r="F13" s="23"/>
      <c r="G13" s="23"/>
      <c r="H13" s="23"/>
      <c r="I13" s="23"/>
      <c r="J13" s="23"/>
      <c r="K13" s="23"/>
      <c r="L13" s="23"/>
      <c r="M13" s="23"/>
      <c r="N13" s="23"/>
      <c r="O13" s="23"/>
      <c r="P13" s="23"/>
      <c r="Q13" s="23"/>
      <c r="R13" s="23"/>
      <c r="S13" s="23"/>
      <c r="T13" s="23"/>
      <c r="U13" s="23"/>
      <c r="W13"/>
    </row>
    <row r="14" spans="1:26" x14ac:dyDescent="0.3">
      <c r="A14" s="23"/>
      <c r="B14" s="23"/>
      <c r="C14" s="23"/>
      <c r="D14" s="23"/>
      <c r="E14" s="23"/>
      <c r="F14" s="23"/>
      <c r="G14" s="23"/>
      <c r="H14" s="23"/>
      <c r="I14" s="23"/>
      <c r="J14" s="23"/>
      <c r="K14" s="23"/>
      <c r="L14" s="23"/>
      <c r="M14" s="23"/>
      <c r="N14" s="23"/>
      <c r="O14" s="23"/>
      <c r="P14" s="23"/>
      <c r="Q14" s="23"/>
      <c r="R14" s="23"/>
      <c r="S14" s="23"/>
      <c r="T14" s="23"/>
      <c r="U14" s="23"/>
    </row>
    <row r="15" spans="1:26" x14ac:dyDescent="0.3">
      <c r="A15" s="23"/>
      <c r="B15" s="23"/>
      <c r="C15" s="23"/>
      <c r="D15" s="23"/>
      <c r="E15" s="23"/>
      <c r="F15" s="23"/>
      <c r="G15" s="23"/>
      <c r="H15" s="23"/>
      <c r="I15" s="23"/>
      <c r="J15" s="23"/>
      <c r="K15" s="23"/>
      <c r="L15" s="23"/>
      <c r="M15" s="23"/>
      <c r="N15" s="23"/>
      <c r="O15" s="23"/>
      <c r="P15" s="23"/>
      <c r="Q15" s="23"/>
      <c r="R15" s="23"/>
      <c r="S15" s="23"/>
      <c r="T15" s="23"/>
      <c r="U15" s="23"/>
      <c r="X15"/>
    </row>
    <row r="16" spans="1:26" x14ac:dyDescent="0.3">
      <c r="A16" s="23"/>
      <c r="B16" s="23"/>
      <c r="C16" s="23"/>
      <c r="D16" s="23"/>
      <c r="E16" s="23"/>
      <c r="F16" s="23"/>
      <c r="G16" s="23"/>
      <c r="H16" s="23"/>
      <c r="I16" s="23"/>
      <c r="J16" s="23"/>
      <c r="K16" s="23"/>
      <c r="L16" s="23"/>
      <c r="M16" s="23"/>
      <c r="N16" s="23"/>
      <c r="O16" s="23"/>
      <c r="P16" s="23"/>
      <c r="Q16" s="23"/>
      <c r="R16" s="23"/>
      <c r="S16" s="23"/>
      <c r="T16" s="23"/>
      <c r="U16" s="23"/>
    </row>
    <row r="17" spans="1:40" x14ac:dyDescent="0.3">
      <c r="A17" s="23"/>
      <c r="B17" s="23"/>
      <c r="C17" s="23"/>
      <c r="D17" s="23"/>
      <c r="E17" s="23"/>
      <c r="F17" s="23"/>
      <c r="G17" s="23"/>
      <c r="H17" s="23"/>
      <c r="I17" s="23"/>
      <c r="J17" s="23"/>
      <c r="K17" s="23"/>
      <c r="L17" s="23"/>
      <c r="M17" s="23"/>
      <c r="N17" s="23"/>
      <c r="O17" s="23"/>
      <c r="P17" s="23"/>
      <c r="Q17" s="23"/>
      <c r="R17" s="23"/>
      <c r="S17" s="23"/>
      <c r="T17" s="23"/>
      <c r="U17" s="23"/>
    </row>
    <row r="18" spans="1:40" x14ac:dyDescent="0.3">
      <c r="A18" s="23"/>
      <c r="B18" s="23"/>
      <c r="C18" s="23"/>
      <c r="D18" s="23"/>
      <c r="E18" s="23"/>
      <c r="F18" s="23"/>
      <c r="G18" s="23"/>
      <c r="H18" s="23"/>
      <c r="I18" s="23"/>
      <c r="J18" s="23"/>
      <c r="K18" s="23"/>
      <c r="L18" s="23"/>
      <c r="M18" s="23"/>
      <c r="N18" s="23"/>
      <c r="O18" s="23"/>
      <c r="P18" s="23"/>
      <c r="Q18" s="23"/>
      <c r="R18" s="23"/>
      <c r="S18" s="23"/>
      <c r="T18" s="23"/>
      <c r="U18" s="23"/>
    </row>
    <row r="19" spans="1:40" x14ac:dyDescent="0.3">
      <c r="A19" s="23"/>
      <c r="B19" s="23"/>
      <c r="C19" s="23"/>
      <c r="D19" s="23"/>
      <c r="E19" s="23"/>
      <c r="F19" s="23"/>
      <c r="G19" s="23"/>
      <c r="H19" s="23"/>
      <c r="I19" s="23"/>
      <c r="J19" s="23"/>
      <c r="K19" s="23"/>
      <c r="L19" s="23"/>
      <c r="M19" s="23"/>
      <c r="N19" s="23"/>
      <c r="O19" s="23"/>
      <c r="P19" s="23"/>
      <c r="Q19" s="23"/>
      <c r="R19" s="23"/>
      <c r="S19" s="23"/>
      <c r="T19" s="23"/>
      <c r="U19" s="23"/>
    </row>
    <row r="20" spans="1:40" x14ac:dyDescent="0.3">
      <c r="A20" s="23"/>
      <c r="B20" s="23"/>
      <c r="C20" s="23"/>
      <c r="D20" s="23"/>
      <c r="E20" s="23"/>
      <c r="F20" s="23"/>
      <c r="G20" s="23"/>
      <c r="H20" s="23"/>
      <c r="I20" s="23"/>
      <c r="J20" s="23"/>
      <c r="K20" s="23"/>
      <c r="L20" s="23"/>
      <c r="M20" s="23"/>
      <c r="N20" s="23"/>
      <c r="O20" s="23"/>
      <c r="P20" s="23"/>
      <c r="Q20" s="23"/>
      <c r="R20" s="23"/>
      <c r="S20" s="23"/>
      <c r="T20" s="23"/>
      <c r="U20" s="23"/>
    </row>
    <row r="21" spans="1:40" x14ac:dyDescent="0.3">
      <c r="A21" s="23"/>
      <c r="B21" s="23"/>
      <c r="C21" s="23"/>
      <c r="D21" s="23"/>
      <c r="E21" s="23"/>
      <c r="F21" s="23"/>
      <c r="G21" s="23"/>
      <c r="H21" s="23"/>
      <c r="I21" s="23"/>
      <c r="J21" s="23"/>
      <c r="K21" s="23"/>
      <c r="L21" s="23"/>
      <c r="M21" s="23"/>
      <c r="N21" s="23"/>
      <c r="O21" s="23"/>
      <c r="P21" s="23"/>
      <c r="Q21" s="23"/>
      <c r="R21" s="23"/>
      <c r="S21" s="23"/>
      <c r="T21" s="23"/>
      <c r="U21" s="23"/>
    </row>
    <row r="22" spans="1:40" x14ac:dyDescent="0.3">
      <c r="A22" s="23"/>
      <c r="B22" s="23"/>
      <c r="C22" s="23"/>
      <c r="D22" s="23"/>
      <c r="E22" s="23"/>
      <c r="F22" s="23"/>
      <c r="G22" s="23"/>
      <c r="H22" s="23"/>
      <c r="I22" s="23"/>
      <c r="J22" s="23"/>
      <c r="K22" s="23"/>
      <c r="L22" s="23"/>
      <c r="M22" s="23"/>
      <c r="N22" s="23"/>
      <c r="O22" s="23"/>
      <c r="P22" s="23"/>
      <c r="Q22" s="23"/>
      <c r="R22" s="23"/>
      <c r="S22" s="23"/>
      <c r="T22" s="23"/>
      <c r="U22" s="23"/>
    </row>
    <row r="23" spans="1:40" x14ac:dyDescent="0.3">
      <c r="A23" s="23"/>
      <c r="B23" s="23"/>
      <c r="C23" s="23"/>
      <c r="D23" s="23"/>
      <c r="E23" s="23"/>
      <c r="F23" s="23"/>
      <c r="G23" s="23"/>
      <c r="H23" s="23"/>
      <c r="I23" s="23"/>
      <c r="J23" s="23"/>
      <c r="K23" s="23"/>
      <c r="L23" s="23"/>
      <c r="M23" s="23"/>
      <c r="N23" s="23"/>
      <c r="O23" s="23"/>
      <c r="P23" s="23"/>
      <c r="Q23" s="23"/>
      <c r="R23" s="23"/>
      <c r="S23" s="23"/>
      <c r="T23" s="23"/>
      <c r="U23" s="23"/>
    </row>
    <row r="24" spans="1:40" x14ac:dyDescent="0.3">
      <c r="A24" s="23"/>
      <c r="B24" s="23"/>
      <c r="C24" s="23"/>
      <c r="D24" s="23"/>
      <c r="E24" s="23"/>
      <c r="F24" s="23"/>
      <c r="G24" s="23"/>
      <c r="H24" s="23"/>
      <c r="I24" s="23"/>
      <c r="J24" s="23"/>
      <c r="K24" s="23"/>
      <c r="L24" s="23"/>
      <c r="M24" s="23"/>
      <c r="N24" s="23"/>
      <c r="O24" s="23"/>
      <c r="P24" s="23"/>
      <c r="Q24" s="23"/>
      <c r="R24" s="23"/>
      <c r="S24" s="23"/>
      <c r="T24" s="23"/>
      <c r="U24" s="23"/>
    </row>
    <row r="25" spans="1:40" x14ac:dyDescent="0.3">
      <c r="A25" s="23"/>
      <c r="B25" s="23"/>
      <c r="C25" s="23"/>
      <c r="D25" s="23"/>
      <c r="E25" s="23"/>
      <c r="F25" s="23"/>
      <c r="G25" s="23"/>
      <c r="H25" s="23"/>
      <c r="I25" s="23"/>
      <c r="J25" s="23"/>
      <c r="K25" s="23"/>
      <c r="L25" s="23"/>
      <c r="M25" s="23"/>
      <c r="N25" s="23"/>
      <c r="O25" s="23"/>
      <c r="P25" s="23"/>
      <c r="Q25" s="23"/>
      <c r="R25" s="23"/>
      <c r="S25" s="23"/>
      <c r="T25" s="23"/>
      <c r="U25" s="23"/>
    </row>
    <row r="26" spans="1:40" x14ac:dyDescent="0.3">
      <c r="A26" s="23"/>
      <c r="B26" s="23"/>
      <c r="C26" s="23"/>
      <c r="D26" s="23"/>
      <c r="E26" s="23"/>
      <c r="F26" s="23"/>
      <c r="G26" s="23"/>
      <c r="H26" s="23"/>
      <c r="I26" s="23"/>
      <c r="J26" s="23"/>
      <c r="K26" s="23"/>
      <c r="L26" s="23"/>
      <c r="M26" s="23"/>
      <c r="N26" s="23"/>
      <c r="O26" s="23"/>
      <c r="P26" s="23"/>
      <c r="Q26" s="23"/>
      <c r="R26" s="23"/>
      <c r="S26" s="23"/>
      <c r="T26" s="23"/>
      <c r="U26" s="23"/>
    </row>
    <row r="27" spans="1:40" x14ac:dyDescent="0.3">
      <c r="A27" s="23"/>
      <c r="B27" s="23"/>
      <c r="C27" s="23"/>
      <c r="D27" s="23"/>
      <c r="E27" s="23"/>
      <c r="F27" s="23"/>
      <c r="G27" s="23"/>
      <c r="H27" s="23"/>
      <c r="I27" s="23"/>
      <c r="J27" s="23"/>
      <c r="K27" s="23"/>
      <c r="L27" s="23"/>
      <c r="M27" s="23"/>
      <c r="N27" s="23"/>
      <c r="O27" s="23"/>
      <c r="P27" s="23"/>
      <c r="Q27" s="23"/>
      <c r="R27" s="23"/>
      <c r="S27" s="23"/>
      <c r="T27" s="23"/>
      <c r="U27" s="23"/>
    </row>
    <row r="28" spans="1:40" x14ac:dyDescent="0.3">
      <c r="A28" s="23"/>
      <c r="B28" s="23"/>
      <c r="C28" s="23"/>
      <c r="D28" s="23"/>
      <c r="E28" s="23"/>
      <c r="F28" s="23"/>
      <c r="G28" s="23"/>
      <c r="H28" s="23"/>
      <c r="I28" s="23"/>
      <c r="J28" s="23"/>
      <c r="K28" s="23"/>
      <c r="L28" s="23"/>
      <c r="M28" s="23"/>
      <c r="N28" s="23"/>
      <c r="O28" s="23"/>
      <c r="P28" s="23"/>
      <c r="Q28" s="23"/>
      <c r="R28" s="23"/>
      <c r="S28" s="23"/>
      <c r="T28" s="23"/>
      <c r="U28" s="23"/>
    </row>
    <row r="29" spans="1:40" x14ac:dyDescent="0.3">
      <c r="A29" s="23"/>
      <c r="B29" s="23"/>
      <c r="C29" s="23"/>
      <c r="D29" s="23"/>
      <c r="E29" s="23"/>
      <c r="F29" s="23"/>
      <c r="G29" s="23"/>
      <c r="H29" s="23"/>
      <c r="I29" s="23"/>
      <c r="J29" s="23"/>
      <c r="K29" s="23"/>
      <c r="L29" s="23"/>
      <c r="M29" s="23"/>
      <c r="N29" s="23"/>
      <c r="O29" s="23"/>
      <c r="P29" s="23"/>
      <c r="Q29" s="23"/>
      <c r="R29" s="23"/>
      <c r="S29" s="23"/>
      <c r="T29" s="23"/>
      <c r="U29" s="23"/>
    </row>
    <row r="30" spans="1:40" x14ac:dyDescent="0.3">
      <c r="A30" s="23"/>
      <c r="B30" s="23"/>
      <c r="C30" s="23"/>
      <c r="D30" s="23"/>
      <c r="E30" s="23"/>
      <c r="F30" s="23"/>
      <c r="G30" s="23"/>
      <c r="H30" s="23"/>
      <c r="I30" s="23"/>
      <c r="J30" s="23"/>
      <c r="K30" s="23"/>
      <c r="L30" s="23"/>
      <c r="M30" s="23"/>
      <c r="N30" s="23"/>
      <c r="O30" s="23"/>
      <c r="P30" s="23"/>
      <c r="Q30" s="23"/>
      <c r="R30" s="23"/>
      <c r="S30" s="23"/>
      <c r="T30" s="23"/>
      <c r="U30" s="23"/>
      <c r="AN30"/>
    </row>
    <row r="31" spans="1:40" x14ac:dyDescent="0.3">
      <c r="A31" s="23"/>
      <c r="B31" s="23"/>
      <c r="C31" s="23"/>
      <c r="D31" s="23"/>
      <c r="E31" s="23"/>
      <c r="F31" s="23"/>
      <c r="G31" s="23"/>
      <c r="H31" s="23"/>
      <c r="I31" s="23"/>
      <c r="J31" s="23"/>
      <c r="K31" s="23"/>
      <c r="L31" s="23"/>
      <c r="M31" s="23"/>
      <c r="N31" s="23"/>
      <c r="O31" s="23"/>
      <c r="P31" s="23"/>
      <c r="Q31" s="23"/>
      <c r="R31" s="23"/>
      <c r="S31" s="23"/>
      <c r="T31" s="23"/>
      <c r="U31" s="23"/>
    </row>
    <row r="32" spans="1:40" x14ac:dyDescent="0.3">
      <c r="A32" s="23"/>
      <c r="B32" s="23"/>
      <c r="C32" s="23"/>
      <c r="D32" s="23"/>
      <c r="E32" s="23"/>
      <c r="F32" s="23"/>
      <c r="G32" s="23"/>
      <c r="H32" s="23"/>
      <c r="I32" s="23"/>
      <c r="J32" s="23"/>
      <c r="K32" s="23"/>
      <c r="L32" s="23"/>
      <c r="M32" s="23"/>
      <c r="N32" s="23"/>
      <c r="O32" s="23"/>
      <c r="P32" s="23"/>
      <c r="Q32" s="23"/>
      <c r="R32" s="23"/>
      <c r="S32" s="23"/>
      <c r="T32" s="23"/>
      <c r="U32" s="23"/>
    </row>
    <row r="33" spans="1:21" x14ac:dyDescent="0.3">
      <c r="A33" s="23"/>
      <c r="B33" s="23"/>
      <c r="C33" s="23"/>
      <c r="D33" s="23"/>
      <c r="E33" s="23"/>
      <c r="F33" s="23"/>
      <c r="G33" s="23"/>
      <c r="H33" s="23"/>
      <c r="I33" s="23"/>
      <c r="J33" s="23"/>
      <c r="K33" s="23"/>
      <c r="L33" s="23"/>
      <c r="M33" s="23"/>
      <c r="N33" s="23"/>
      <c r="O33" s="23"/>
      <c r="P33" s="23"/>
      <c r="Q33" s="23"/>
      <c r="R33" s="23"/>
      <c r="S33" s="23"/>
      <c r="T33" s="23"/>
      <c r="U33" s="23"/>
    </row>
    <row r="34" spans="1:21" x14ac:dyDescent="0.3">
      <c r="A34" s="23"/>
      <c r="B34" s="23"/>
      <c r="C34" s="23"/>
      <c r="D34" s="23"/>
      <c r="E34" s="23"/>
      <c r="F34" s="23"/>
      <c r="G34" s="23"/>
      <c r="H34" s="23"/>
      <c r="I34" s="23"/>
      <c r="J34" s="23"/>
      <c r="K34" s="23"/>
      <c r="L34" s="23"/>
      <c r="M34" s="23"/>
      <c r="N34" s="23"/>
      <c r="O34" s="23"/>
      <c r="P34" s="23"/>
      <c r="Q34" s="23"/>
      <c r="R34" s="23"/>
      <c r="S34" s="23"/>
      <c r="T34" s="23"/>
      <c r="U34" s="23"/>
    </row>
    <row r="35" spans="1:21" x14ac:dyDescent="0.3">
      <c r="A35" s="23"/>
      <c r="B35" s="23"/>
      <c r="C35" s="23"/>
      <c r="D35" s="23"/>
      <c r="E35" s="23"/>
      <c r="F35" s="23"/>
      <c r="G35" s="23"/>
      <c r="H35" s="23"/>
      <c r="I35" s="23"/>
      <c r="J35" s="23"/>
      <c r="K35" s="23"/>
      <c r="L35" s="23"/>
      <c r="M35" s="23"/>
      <c r="N35" s="23"/>
      <c r="O35" s="23"/>
      <c r="P35" s="23"/>
      <c r="Q35" s="23"/>
      <c r="R35" s="23"/>
      <c r="S35" s="23"/>
      <c r="T35" s="23"/>
      <c r="U35" s="23"/>
    </row>
    <row r="36" spans="1:21" x14ac:dyDescent="0.3">
      <c r="A36" s="23"/>
      <c r="B36" s="23"/>
      <c r="C36" s="23"/>
      <c r="D36" s="23"/>
      <c r="E36" s="23"/>
      <c r="F36" s="23"/>
      <c r="G36" s="23"/>
      <c r="H36" s="23"/>
      <c r="I36" s="23"/>
      <c r="J36" s="23"/>
      <c r="K36" s="23"/>
      <c r="L36" s="23"/>
      <c r="M36" s="23"/>
      <c r="N36" s="23"/>
      <c r="O36" s="23"/>
      <c r="P36" s="23"/>
      <c r="Q36" s="23"/>
      <c r="R36" s="23"/>
      <c r="S36" s="23"/>
      <c r="T36" s="23"/>
      <c r="U36" s="23"/>
    </row>
    <row r="37" spans="1:21" x14ac:dyDescent="0.3">
      <c r="A37" s="23"/>
      <c r="B37" s="23"/>
      <c r="C37" s="23"/>
      <c r="D37" s="23"/>
      <c r="E37" s="23"/>
      <c r="F37" s="23"/>
      <c r="G37" s="23"/>
      <c r="H37" s="23"/>
      <c r="I37" s="23"/>
      <c r="J37" s="23"/>
      <c r="K37" s="23"/>
      <c r="L37" s="23"/>
      <c r="M37" s="23"/>
      <c r="N37" s="23"/>
      <c r="O37" s="23"/>
      <c r="P37" s="23"/>
      <c r="Q37" s="23"/>
      <c r="R37" s="23"/>
      <c r="S37" s="23"/>
      <c r="T37" s="23"/>
      <c r="U37" s="23"/>
    </row>
    <row r="38" spans="1:21" x14ac:dyDescent="0.3">
      <c r="A38" s="23"/>
      <c r="B38" s="23"/>
      <c r="C38" s="23"/>
      <c r="D38" s="23"/>
      <c r="E38" s="23"/>
      <c r="F38" s="23"/>
      <c r="G38" s="23"/>
      <c r="H38" s="23"/>
      <c r="I38" s="23"/>
      <c r="J38" s="23"/>
      <c r="K38" s="23"/>
      <c r="L38" s="23"/>
      <c r="M38" s="23"/>
      <c r="N38" s="23"/>
      <c r="O38" s="23"/>
      <c r="P38" s="23"/>
      <c r="Q38" s="23"/>
      <c r="R38" s="23"/>
      <c r="S38" s="23"/>
      <c r="T38" s="23"/>
      <c r="U38" s="23"/>
    </row>
    <row r="39" spans="1:21" ht="13.8" customHeight="1" x14ac:dyDescent="0.3">
      <c r="A39" s="23"/>
      <c r="B39" s="23"/>
      <c r="C39" s="23"/>
      <c r="D39" s="23"/>
      <c r="E39" s="23"/>
      <c r="F39" s="23"/>
      <c r="G39" s="23"/>
      <c r="H39" s="23"/>
      <c r="I39" s="23"/>
      <c r="J39" s="23"/>
      <c r="K39" s="23"/>
      <c r="L39" s="23"/>
      <c r="M39" s="23"/>
      <c r="N39" s="23"/>
      <c r="O39" s="23"/>
      <c r="P39" s="23"/>
      <c r="Q39" s="23"/>
      <c r="R39" s="23"/>
      <c r="S39" s="23"/>
      <c r="T39" s="23"/>
      <c r="U39" s="23"/>
    </row>
    <row r="40" spans="1:21" x14ac:dyDescent="0.3">
      <c r="A40" s="23"/>
      <c r="B40" s="23"/>
      <c r="C40" s="23"/>
      <c r="D40" s="23"/>
      <c r="E40" s="23"/>
      <c r="F40" s="23"/>
      <c r="G40" s="23"/>
      <c r="H40" s="23"/>
      <c r="I40" s="23"/>
      <c r="J40" s="23"/>
      <c r="K40" s="23"/>
      <c r="L40" s="23"/>
      <c r="M40" s="23"/>
      <c r="N40" s="23"/>
      <c r="O40" s="23"/>
      <c r="P40" s="23"/>
      <c r="Q40" s="23"/>
      <c r="R40" s="23"/>
      <c r="S40" s="23"/>
      <c r="T40" s="23"/>
      <c r="U40" s="23"/>
    </row>
    <row r="41" spans="1:21" x14ac:dyDescent="0.3">
      <c r="A41" s="23"/>
      <c r="B41" s="23"/>
      <c r="C41" s="23"/>
      <c r="D41" s="23"/>
      <c r="E41" s="23"/>
      <c r="F41" s="23"/>
      <c r="G41" s="23"/>
      <c r="H41" s="23"/>
      <c r="I41" s="23"/>
      <c r="J41" s="23"/>
      <c r="K41" s="23"/>
      <c r="L41" s="23"/>
      <c r="M41" s="23"/>
      <c r="N41" s="23"/>
      <c r="O41" s="23"/>
      <c r="P41" s="23"/>
      <c r="Q41" s="23"/>
      <c r="R41" s="23"/>
      <c r="S41" s="23"/>
      <c r="T41" s="23"/>
      <c r="U41" s="23"/>
    </row>
    <row r="42" spans="1:21" x14ac:dyDescent="0.3">
      <c r="A42" s="23"/>
      <c r="B42" s="23"/>
      <c r="C42" s="23"/>
      <c r="D42" s="23"/>
      <c r="E42" s="23"/>
      <c r="F42" s="23"/>
      <c r="G42" s="23"/>
      <c r="H42" s="23"/>
      <c r="I42" s="23"/>
      <c r="J42" s="23"/>
      <c r="K42" s="23"/>
      <c r="L42" s="23"/>
      <c r="M42" s="23"/>
      <c r="N42" s="23"/>
      <c r="O42" s="23"/>
      <c r="P42" s="23"/>
      <c r="Q42" s="23"/>
      <c r="R42" s="23"/>
      <c r="S42" s="23"/>
      <c r="T42" s="23"/>
      <c r="U42" s="23"/>
    </row>
    <row r="43" spans="1:21" x14ac:dyDescent="0.3">
      <c r="A43" s="23"/>
      <c r="B43" s="23"/>
      <c r="C43" s="23"/>
      <c r="D43" s="23"/>
      <c r="E43" s="23"/>
      <c r="F43" s="23"/>
      <c r="G43" s="23"/>
      <c r="H43" s="23"/>
      <c r="I43" s="23"/>
      <c r="J43" s="23"/>
      <c r="K43" s="23"/>
      <c r="L43" s="23"/>
      <c r="M43" s="23"/>
      <c r="N43" s="23"/>
      <c r="O43" s="23"/>
      <c r="P43" s="23"/>
      <c r="Q43" s="23"/>
      <c r="R43" s="23"/>
      <c r="S43" s="23"/>
      <c r="T43" s="23"/>
      <c r="U43" s="23"/>
    </row>
  </sheetData>
  <pageMargins left="1" right="1"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EF51-7D22-924F-80E2-9B50F0D64794}">
  <dimension ref="A1"/>
  <sheetViews>
    <sheetView showGridLines="0" showRowColHeaders="0" workbookViewId="0"/>
  </sheetViews>
  <sheetFormatPr defaultColWidth="10.77734375" defaultRowHeight="14.4" x14ac:dyDescent="0.3"/>
  <sheetData/>
  <sheetProtection algorithmName="SHA-512" hashValue="/lxM8RXAfAIweqqfWXrbNv9L9RE+wdaC+twueygEtuCI8ZmOVNnqBaTnAZHHX2069a+MqfnQl5peEKgRKY0CDA==" saltValue="XdIuXl0Upq2OQ32DGBqtZw==" spinCount="100000" sheet="1" objects="1" scenarios="1" selectLockedCells="1" selectUnlockedCell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table</vt:lpstr>
      <vt:lpstr>KPIS &amp; TABLES</vt:lpstr>
      <vt:lpstr>dashboard </vt:lpstr>
      <vt:lpstr>© Copyright and License</vt:lpstr>
      <vt:lpstr>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Projects Status Dashboard</dc:title>
  <dc:subject>www.other-levels.com</dc:subject>
  <dc:creator>www.other-levels.com</dc:creator>
  <cp:keywords/>
  <dc:description>Copyright © 2022 Other Level's. All rights reserved
"Any illegal reproduction of this content in any form will result in immediate action against the person concerned."</dc:description>
  <cp:lastModifiedBy>ars gamimg</cp:lastModifiedBy>
  <dcterms:created xsi:type="dcterms:W3CDTF">2020-10-29T15:25:46Z</dcterms:created>
  <dcterms:modified xsi:type="dcterms:W3CDTF">2026-02-14T07:46:47Z</dcterms:modified>
  <cp:category/>
</cp:coreProperties>
</file>