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301D40BC-09D1-4850-B18B-EE7FC4EC1D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500" i="1" l="1"/>
  <c r="BT500" i="1"/>
  <c r="BU500" i="1"/>
  <c r="BV500" i="1"/>
  <c r="BW500" i="1"/>
  <c r="BX500" i="1"/>
  <c r="BY500" i="1"/>
  <c r="BH500" i="1"/>
  <c r="BI500" i="1"/>
  <c r="BJ500" i="1"/>
  <c r="BK500" i="1"/>
  <c r="BL500" i="1"/>
  <c r="BM500" i="1"/>
  <c r="BN500" i="1"/>
  <c r="BO500" i="1"/>
  <c r="BP500" i="1"/>
  <c r="BG500" i="1"/>
  <c r="BF500" i="1"/>
  <c r="BC50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AO500" i="1"/>
  <c r="AQ500" i="1"/>
  <c r="AP500" i="1"/>
  <c r="AN500" i="1"/>
  <c r="AM500" i="1"/>
  <c r="AF500" i="1"/>
  <c r="B18" i="1"/>
  <c r="C18" i="1" s="1"/>
  <c r="Z18" i="1" s="1"/>
  <c r="D18" i="1"/>
  <c r="E18" i="1"/>
  <c r="F18" i="1" s="1"/>
  <c r="G18" i="1"/>
  <c r="H18" i="1" s="1"/>
  <c r="I18" i="1"/>
  <c r="K18" i="1"/>
  <c r="N18" i="1" s="1"/>
  <c r="O18" i="1" s="1"/>
  <c r="BB17" i="1" s="1"/>
  <c r="BC17" i="1" s="1"/>
  <c r="L18" i="1"/>
  <c r="M18" i="1" s="1"/>
  <c r="BF17" i="1" s="1"/>
  <c r="B19" i="1"/>
  <c r="C19" i="1" s="1"/>
  <c r="Z19" i="1" s="1"/>
  <c r="D19" i="1"/>
  <c r="E19" i="1"/>
  <c r="F19" i="1" s="1"/>
  <c r="G19" i="1"/>
  <c r="H19" i="1" s="1"/>
  <c r="I19" i="1"/>
  <c r="K19" i="1"/>
  <c r="R19" i="1" s="1"/>
  <c r="L19" i="1"/>
  <c r="M19" i="1" s="1"/>
  <c r="B20" i="1"/>
  <c r="C20" i="1" s="1"/>
  <c r="Z20" i="1" s="1"/>
  <c r="D20" i="1"/>
  <c r="E20" i="1"/>
  <c r="F20" i="1" s="1"/>
  <c r="G20" i="1"/>
  <c r="H20" i="1" s="1"/>
  <c r="I20" i="1"/>
  <c r="K20" i="1"/>
  <c r="R20" i="1" s="1"/>
  <c r="L20" i="1"/>
  <c r="M20" i="1" s="1"/>
  <c r="B21" i="1"/>
  <c r="C21" i="1" s="1"/>
  <c r="Z21" i="1" s="1"/>
  <c r="D21" i="1"/>
  <c r="E21" i="1"/>
  <c r="F21" i="1" s="1"/>
  <c r="G21" i="1"/>
  <c r="H21" i="1" s="1"/>
  <c r="I21" i="1"/>
  <c r="K21" i="1"/>
  <c r="R21" i="1" s="1"/>
  <c r="L21" i="1"/>
  <c r="M21" i="1" s="1"/>
  <c r="B22" i="1"/>
  <c r="C22" i="1" s="1"/>
  <c r="Z22" i="1" s="1"/>
  <c r="D22" i="1"/>
  <c r="E22" i="1"/>
  <c r="F22" i="1" s="1"/>
  <c r="G22" i="1"/>
  <c r="H22" i="1" s="1"/>
  <c r="I22" i="1"/>
  <c r="K22" i="1"/>
  <c r="R22" i="1" s="1"/>
  <c r="L22" i="1"/>
  <c r="M22" i="1" s="1"/>
  <c r="B23" i="1"/>
  <c r="C23" i="1" s="1"/>
  <c r="Z23" i="1" s="1"/>
  <c r="D23" i="1"/>
  <c r="E23" i="1"/>
  <c r="F23" i="1" s="1"/>
  <c r="G23" i="1"/>
  <c r="H23" i="1" s="1"/>
  <c r="I23" i="1"/>
  <c r="K23" i="1"/>
  <c r="S23" i="1" s="1"/>
  <c r="L23" i="1"/>
  <c r="M23" i="1" s="1"/>
  <c r="B24" i="1"/>
  <c r="C24" i="1" s="1"/>
  <c r="Z24" i="1" s="1"/>
  <c r="D24" i="1"/>
  <c r="E24" i="1"/>
  <c r="F24" i="1" s="1"/>
  <c r="G24" i="1"/>
  <c r="H24" i="1" s="1"/>
  <c r="I24" i="1"/>
  <c r="K24" i="1"/>
  <c r="N24" i="1" s="1"/>
  <c r="L24" i="1"/>
  <c r="M24" i="1" s="1"/>
  <c r="B25" i="1"/>
  <c r="C25" i="1" s="1"/>
  <c r="Z25" i="1" s="1"/>
  <c r="D25" i="1"/>
  <c r="E25" i="1"/>
  <c r="F25" i="1" s="1"/>
  <c r="G25" i="1"/>
  <c r="H25" i="1" s="1"/>
  <c r="I25" i="1"/>
  <c r="K25" i="1"/>
  <c r="N25" i="1" s="1"/>
  <c r="L25" i="1"/>
  <c r="M25" i="1" s="1"/>
  <c r="B26" i="1"/>
  <c r="C26" i="1" s="1"/>
  <c r="Z26" i="1" s="1"/>
  <c r="D26" i="1"/>
  <c r="E26" i="1"/>
  <c r="F26" i="1" s="1"/>
  <c r="G26" i="1"/>
  <c r="H26" i="1" s="1"/>
  <c r="I26" i="1"/>
  <c r="K26" i="1"/>
  <c r="R26" i="1" s="1"/>
  <c r="L26" i="1"/>
  <c r="M26" i="1" s="1"/>
  <c r="B27" i="1"/>
  <c r="C27" i="1" s="1"/>
  <c r="Z27" i="1" s="1"/>
  <c r="D27" i="1"/>
  <c r="E27" i="1"/>
  <c r="F27" i="1" s="1"/>
  <c r="G27" i="1"/>
  <c r="H27" i="1" s="1"/>
  <c r="I27" i="1"/>
  <c r="K27" i="1"/>
  <c r="R27" i="1" s="1"/>
  <c r="L27" i="1"/>
  <c r="M27" i="1" s="1"/>
  <c r="B28" i="1"/>
  <c r="C28" i="1" s="1"/>
  <c r="Z28" i="1" s="1"/>
  <c r="D28" i="1"/>
  <c r="E28" i="1"/>
  <c r="F28" i="1" s="1"/>
  <c r="G28" i="1"/>
  <c r="H28" i="1" s="1"/>
  <c r="I28" i="1"/>
  <c r="K28" i="1"/>
  <c r="R28" i="1" s="1"/>
  <c r="L28" i="1"/>
  <c r="M28" i="1" s="1"/>
  <c r="B29" i="1"/>
  <c r="C29" i="1" s="1"/>
  <c r="Z29" i="1" s="1"/>
  <c r="D29" i="1"/>
  <c r="E29" i="1"/>
  <c r="F29" i="1" s="1"/>
  <c r="G29" i="1"/>
  <c r="H29" i="1" s="1"/>
  <c r="I29" i="1"/>
  <c r="K29" i="1"/>
  <c r="R29" i="1" s="1"/>
  <c r="L29" i="1"/>
  <c r="M29" i="1" s="1"/>
  <c r="B30" i="1"/>
  <c r="C30" i="1" s="1"/>
  <c r="Z30" i="1" s="1"/>
  <c r="D30" i="1"/>
  <c r="E30" i="1"/>
  <c r="F30" i="1" s="1"/>
  <c r="G30" i="1"/>
  <c r="H30" i="1" s="1"/>
  <c r="I30" i="1"/>
  <c r="K30" i="1"/>
  <c r="N30" i="1" s="1"/>
  <c r="O30" i="1" s="1"/>
  <c r="BB29" i="1" s="1"/>
  <c r="BC29" i="1" s="1"/>
  <c r="L30" i="1"/>
  <c r="M30" i="1" s="1"/>
  <c r="B31" i="1"/>
  <c r="C31" i="1" s="1"/>
  <c r="Z31" i="1" s="1"/>
  <c r="D31" i="1"/>
  <c r="E31" i="1"/>
  <c r="F31" i="1" s="1"/>
  <c r="G31" i="1"/>
  <c r="H31" i="1" s="1"/>
  <c r="I31" i="1"/>
  <c r="K31" i="1"/>
  <c r="S31" i="1" s="1"/>
  <c r="L31" i="1"/>
  <c r="M31" i="1" s="1"/>
  <c r="B32" i="1"/>
  <c r="C32" i="1" s="1"/>
  <c r="Z32" i="1" s="1"/>
  <c r="D32" i="1"/>
  <c r="E32" i="1"/>
  <c r="F32" i="1" s="1"/>
  <c r="G32" i="1"/>
  <c r="H32" i="1" s="1"/>
  <c r="I32" i="1"/>
  <c r="K32" i="1"/>
  <c r="N32" i="1" s="1"/>
  <c r="L32" i="1"/>
  <c r="M32" i="1" s="1"/>
  <c r="B33" i="1"/>
  <c r="C33" i="1" s="1"/>
  <c r="Z33" i="1" s="1"/>
  <c r="D33" i="1"/>
  <c r="E33" i="1"/>
  <c r="F33" i="1" s="1"/>
  <c r="G33" i="1"/>
  <c r="H33" i="1" s="1"/>
  <c r="I33" i="1"/>
  <c r="K33" i="1"/>
  <c r="N33" i="1" s="1"/>
  <c r="L33" i="1"/>
  <c r="M33" i="1" s="1"/>
  <c r="B34" i="1"/>
  <c r="C34" i="1" s="1"/>
  <c r="Z34" i="1" s="1"/>
  <c r="D34" i="1"/>
  <c r="E34" i="1"/>
  <c r="F34" i="1" s="1"/>
  <c r="G34" i="1"/>
  <c r="H34" i="1" s="1"/>
  <c r="I34" i="1"/>
  <c r="K34" i="1"/>
  <c r="N34" i="1" s="1"/>
  <c r="O34" i="1" s="1"/>
  <c r="BB33" i="1" s="1"/>
  <c r="BC33" i="1" s="1"/>
  <c r="L34" i="1"/>
  <c r="M34" i="1" s="1"/>
  <c r="B35" i="1"/>
  <c r="C35" i="1" s="1"/>
  <c r="Z35" i="1" s="1"/>
  <c r="D35" i="1"/>
  <c r="E35" i="1"/>
  <c r="F35" i="1" s="1"/>
  <c r="G35" i="1"/>
  <c r="H35" i="1" s="1"/>
  <c r="I35" i="1"/>
  <c r="K35" i="1"/>
  <c r="R35" i="1" s="1"/>
  <c r="L35" i="1"/>
  <c r="M35" i="1" s="1"/>
  <c r="B36" i="1"/>
  <c r="C36" i="1" s="1"/>
  <c r="Z36" i="1" s="1"/>
  <c r="D36" i="1"/>
  <c r="E36" i="1"/>
  <c r="F36" i="1" s="1"/>
  <c r="G36" i="1"/>
  <c r="H36" i="1" s="1"/>
  <c r="I36" i="1"/>
  <c r="K36" i="1"/>
  <c r="R36" i="1" s="1"/>
  <c r="L36" i="1"/>
  <c r="M36" i="1" s="1"/>
  <c r="B37" i="1"/>
  <c r="C37" i="1" s="1"/>
  <c r="Z37" i="1" s="1"/>
  <c r="D37" i="1"/>
  <c r="E37" i="1"/>
  <c r="F37" i="1" s="1"/>
  <c r="G37" i="1"/>
  <c r="H37" i="1" s="1"/>
  <c r="I37" i="1"/>
  <c r="K37" i="1"/>
  <c r="R37" i="1" s="1"/>
  <c r="L37" i="1"/>
  <c r="M37" i="1" s="1"/>
  <c r="B38" i="1"/>
  <c r="C38" i="1" s="1"/>
  <c r="Z38" i="1" s="1"/>
  <c r="D38" i="1"/>
  <c r="E38" i="1"/>
  <c r="F38" i="1" s="1"/>
  <c r="G38" i="1"/>
  <c r="H38" i="1" s="1"/>
  <c r="I38" i="1"/>
  <c r="K38" i="1"/>
  <c r="N38" i="1" s="1"/>
  <c r="L38" i="1"/>
  <c r="M38" i="1" s="1"/>
  <c r="B39" i="1"/>
  <c r="C39" i="1" s="1"/>
  <c r="Z39" i="1" s="1"/>
  <c r="D39" i="1"/>
  <c r="E39" i="1"/>
  <c r="F39" i="1" s="1"/>
  <c r="G39" i="1"/>
  <c r="H39" i="1" s="1"/>
  <c r="I39" i="1"/>
  <c r="K39" i="1"/>
  <c r="S39" i="1" s="1"/>
  <c r="L39" i="1"/>
  <c r="M39" i="1" s="1"/>
  <c r="B40" i="1"/>
  <c r="C40" i="1" s="1"/>
  <c r="Z40" i="1" s="1"/>
  <c r="D40" i="1"/>
  <c r="E40" i="1"/>
  <c r="F40" i="1" s="1"/>
  <c r="G40" i="1"/>
  <c r="H40" i="1" s="1"/>
  <c r="I40" i="1"/>
  <c r="K40" i="1"/>
  <c r="N40" i="1" s="1"/>
  <c r="L40" i="1"/>
  <c r="M40" i="1" s="1"/>
  <c r="B41" i="1"/>
  <c r="C41" i="1" s="1"/>
  <c r="Z41" i="1" s="1"/>
  <c r="D41" i="1"/>
  <c r="E41" i="1"/>
  <c r="F41" i="1" s="1"/>
  <c r="G41" i="1"/>
  <c r="H41" i="1" s="1"/>
  <c r="I41" i="1"/>
  <c r="K41" i="1"/>
  <c r="N41" i="1" s="1"/>
  <c r="L41" i="1"/>
  <c r="M41" i="1" s="1"/>
  <c r="B42" i="1"/>
  <c r="C42" i="1" s="1"/>
  <c r="Z42" i="1" s="1"/>
  <c r="D42" i="1"/>
  <c r="E42" i="1"/>
  <c r="F42" i="1" s="1"/>
  <c r="G42" i="1"/>
  <c r="H42" i="1" s="1"/>
  <c r="I42" i="1"/>
  <c r="K42" i="1"/>
  <c r="N42" i="1" s="1"/>
  <c r="O42" i="1" s="1"/>
  <c r="BB41" i="1" s="1"/>
  <c r="BC41" i="1" s="1"/>
  <c r="L42" i="1"/>
  <c r="M42" i="1" s="1"/>
  <c r="B43" i="1"/>
  <c r="C43" i="1" s="1"/>
  <c r="Z43" i="1" s="1"/>
  <c r="D43" i="1"/>
  <c r="E43" i="1"/>
  <c r="F43" i="1" s="1"/>
  <c r="G43" i="1"/>
  <c r="H43" i="1" s="1"/>
  <c r="I43" i="1"/>
  <c r="K43" i="1"/>
  <c r="R43" i="1" s="1"/>
  <c r="L43" i="1"/>
  <c r="M43" i="1" s="1"/>
  <c r="B44" i="1"/>
  <c r="C44" i="1" s="1"/>
  <c r="Z44" i="1" s="1"/>
  <c r="D44" i="1"/>
  <c r="E44" i="1"/>
  <c r="F44" i="1" s="1"/>
  <c r="G44" i="1"/>
  <c r="H44" i="1" s="1"/>
  <c r="I44" i="1"/>
  <c r="K44" i="1"/>
  <c r="R44" i="1" s="1"/>
  <c r="L44" i="1"/>
  <c r="M44" i="1" s="1"/>
  <c r="B45" i="1"/>
  <c r="C45" i="1" s="1"/>
  <c r="Z45" i="1" s="1"/>
  <c r="D45" i="1"/>
  <c r="E45" i="1"/>
  <c r="F45" i="1" s="1"/>
  <c r="G45" i="1"/>
  <c r="H45" i="1" s="1"/>
  <c r="I45" i="1"/>
  <c r="K45" i="1"/>
  <c r="R45" i="1" s="1"/>
  <c r="L45" i="1"/>
  <c r="M45" i="1" s="1"/>
  <c r="B46" i="1"/>
  <c r="C46" i="1" s="1"/>
  <c r="Z46" i="1" s="1"/>
  <c r="D46" i="1"/>
  <c r="E46" i="1"/>
  <c r="F46" i="1" s="1"/>
  <c r="G46" i="1"/>
  <c r="H46" i="1" s="1"/>
  <c r="I46" i="1"/>
  <c r="K46" i="1"/>
  <c r="S46" i="1" s="1"/>
  <c r="L46" i="1"/>
  <c r="M46" i="1" s="1"/>
  <c r="B47" i="1"/>
  <c r="C47" i="1" s="1"/>
  <c r="Z47" i="1" s="1"/>
  <c r="D47" i="1"/>
  <c r="E47" i="1"/>
  <c r="F47" i="1" s="1"/>
  <c r="G47" i="1"/>
  <c r="H47" i="1" s="1"/>
  <c r="I47" i="1"/>
  <c r="K47" i="1"/>
  <c r="S47" i="1" s="1"/>
  <c r="L47" i="1"/>
  <c r="M47" i="1" s="1"/>
  <c r="B48" i="1"/>
  <c r="C48" i="1" s="1"/>
  <c r="Z48" i="1" s="1"/>
  <c r="D48" i="1"/>
  <c r="E48" i="1"/>
  <c r="F48" i="1" s="1"/>
  <c r="G48" i="1"/>
  <c r="H48" i="1" s="1"/>
  <c r="I48" i="1"/>
  <c r="K48" i="1"/>
  <c r="N48" i="1" s="1"/>
  <c r="L48" i="1"/>
  <c r="M48" i="1" s="1"/>
  <c r="B49" i="1"/>
  <c r="C49" i="1" s="1"/>
  <c r="Z49" i="1" s="1"/>
  <c r="D49" i="1"/>
  <c r="E49" i="1"/>
  <c r="F49" i="1" s="1"/>
  <c r="G49" i="1"/>
  <c r="H49" i="1" s="1"/>
  <c r="I49" i="1"/>
  <c r="K49" i="1"/>
  <c r="N49" i="1" s="1"/>
  <c r="L49" i="1"/>
  <c r="M49" i="1" s="1"/>
  <c r="B50" i="1"/>
  <c r="C50" i="1" s="1"/>
  <c r="Z50" i="1" s="1"/>
  <c r="D50" i="1"/>
  <c r="E50" i="1"/>
  <c r="F50" i="1" s="1"/>
  <c r="G50" i="1"/>
  <c r="H50" i="1" s="1"/>
  <c r="I50" i="1"/>
  <c r="K50" i="1"/>
  <c r="S50" i="1" s="1"/>
  <c r="L50" i="1"/>
  <c r="M50" i="1" s="1"/>
  <c r="B51" i="1"/>
  <c r="C51" i="1" s="1"/>
  <c r="Z51" i="1" s="1"/>
  <c r="D51" i="1"/>
  <c r="E51" i="1"/>
  <c r="F51" i="1" s="1"/>
  <c r="G51" i="1"/>
  <c r="H51" i="1" s="1"/>
  <c r="I51" i="1"/>
  <c r="K51" i="1"/>
  <c r="R51" i="1" s="1"/>
  <c r="L51" i="1"/>
  <c r="M51" i="1" s="1"/>
  <c r="B52" i="1"/>
  <c r="C52" i="1" s="1"/>
  <c r="Z52" i="1" s="1"/>
  <c r="D52" i="1"/>
  <c r="E52" i="1"/>
  <c r="F52" i="1" s="1"/>
  <c r="G52" i="1"/>
  <c r="H52" i="1" s="1"/>
  <c r="I52" i="1"/>
  <c r="K52" i="1"/>
  <c r="R52" i="1" s="1"/>
  <c r="L52" i="1"/>
  <c r="M52" i="1" s="1"/>
  <c r="B53" i="1"/>
  <c r="C53" i="1" s="1"/>
  <c r="Z53" i="1" s="1"/>
  <c r="D53" i="1"/>
  <c r="E53" i="1"/>
  <c r="F53" i="1" s="1"/>
  <c r="G53" i="1"/>
  <c r="H53" i="1" s="1"/>
  <c r="I53" i="1"/>
  <c r="K53" i="1"/>
  <c r="R53" i="1" s="1"/>
  <c r="L53" i="1"/>
  <c r="M53" i="1" s="1"/>
  <c r="B54" i="1"/>
  <c r="C54" i="1" s="1"/>
  <c r="Z54" i="1" s="1"/>
  <c r="D54" i="1"/>
  <c r="E54" i="1"/>
  <c r="F54" i="1" s="1"/>
  <c r="G54" i="1"/>
  <c r="H54" i="1" s="1"/>
  <c r="I54" i="1"/>
  <c r="K54" i="1"/>
  <c r="S54" i="1" s="1"/>
  <c r="L54" i="1"/>
  <c r="M54" i="1" s="1"/>
  <c r="B55" i="1"/>
  <c r="C55" i="1" s="1"/>
  <c r="Z55" i="1" s="1"/>
  <c r="D55" i="1"/>
  <c r="E55" i="1"/>
  <c r="F55" i="1" s="1"/>
  <c r="G55" i="1"/>
  <c r="H55" i="1" s="1"/>
  <c r="I55" i="1"/>
  <c r="K55" i="1"/>
  <c r="S55" i="1" s="1"/>
  <c r="L55" i="1"/>
  <c r="M55" i="1" s="1"/>
  <c r="B56" i="1"/>
  <c r="C56" i="1" s="1"/>
  <c r="Z56" i="1" s="1"/>
  <c r="D56" i="1"/>
  <c r="E56" i="1"/>
  <c r="F56" i="1" s="1"/>
  <c r="G56" i="1"/>
  <c r="H56" i="1" s="1"/>
  <c r="I56" i="1"/>
  <c r="K56" i="1"/>
  <c r="N56" i="1" s="1"/>
  <c r="L56" i="1"/>
  <c r="M56" i="1" s="1"/>
  <c r="B57" i="1"/>
  <c r="C57" i="1" s="1"/>
  <c r="Z57" i="1" s="1"/>
  <c r="D57" i="1"/>
  <c r="E57" i="1"/>
  <c r="F57" i="1" s="1"/>
  <c r="G57" i="1"/>
  <c r="H57" i="1" s="1"/>
  <c r="I57" i="1"/>
  <c r="K57" i="1"/>
  <c r="N57" i="1" s="1"/>
  <c r="L57" i="1"/>
  <c r="M57" i="1" s="1"/>
  <c r="B58" i="1"/>
  <c r="C58" i="1" s="1"/>
  <c r="Z58" i="1" s="1"/>
  <c r="D58" i="1"/>
  <c r="E58" i="1"/>
  <c r="F58" i="1" s="1"/>
  <c r="G58" i="1"/>
  <c r="H58" i="1" s="1"/>
  <c r="I58" i="1"/>
  <c r="K58" i="1"/>
  <c r="S58" i="1" s="1"/>
  <c r="L58" i="1"/>
  <c r="M58" i="1" s="1"/>
  <c r="B59" i="1"/>
  <c r="C59" i="1" s="1"/>
  <c r="Z59" i="1" s="1"/>
  <c r="D59" i="1"/>
  <c r="E59" i="1"/>
  <c r="F59" i="1" s="1"/>
  <c r="G59" i="1"/>
  <c r="H59" i="1" s="1"/>
  <c r="I59" i="1"/>
  <c r="K59" i="1"/>
  <c r="R59" i="1" s="1"/>
  <c r="L59" i="1"/>
  <c r="M59" i="1" s="1"/>
  <c r="B60" i="1"/>
  <c r="C60" i="1" s="1"/>
  <c r="Z60" i="1" s="1"/>
  <c r="D60" i="1"/>
  <c r="E60" i="1"/>
  <c r="F60" i="1" s="1"/>
  <c r="G60" i="1"/>
  <c r="H60" i="1" s="1"/>
  <c r="I60" i="1"/>
  <c r="K60" i="1"/>
  <c r="R60" i="1" s="1"/>
  <c r="L60" i="1"/>
  <c r="M60" i="1" s="1"/>
  <c r="B61" i="1"/>
  <c r="C61" i="1" s="1"/>
  <c r="Z61" i="1" s="1"/>
  <c r="D61" i="1"/>
  <c r="E61" i="1"/>
  <c r="F61" i="1" s="1"/>
  <c r="G61" i="1"/>
  <c r="H61" i="1" s="1"/>
  <c r="I61" i="1"/>
  <c r="K61" i="1"/>
  <c r="R61" i="1" s="1"/>
  <c r="L61" i="1"/>
  <c r="M61" i="1" s="1"/>
  <c r="B62" i="1"/>
  <c r="C62" i="1" s="1"/>
  <c r="Z62" i="1" s="1"/>
  <c r="D62" i="1"/>
  <c r="E62" i="1"/>
  <c r="F62" i="1" s="1"/>
  <c r="G62" i="1"/>
  <c r="H62" i="1" s="1"/>
  <c r="I62" i="1"/>
  <c r="K62" i="1"/>
  <c r="S62" i="1" s="1"/>
  <c r="L62" i="1"/>
  <c r="M62" i="1" s="1"/>
  <c r="B63" i="1"/>
  <c r="C63" i="1" s="1"/>
  <c r="Z63" i="1" s="1"/>
  <c r="D63" i="1"/>
  <c r="E63" i="1"/>
  <c r="F63" i="1" s="1"/>
  <c r="G63" i="1"/>
  <c r="H63" i="1" s="1"/>
  <c r="I63" i="1"/>
  <c r="K63" i="1"/>
  <c r="S63" i="1" s="1"/>
  <c r="L63" i="1"/>
  <c r="M63" i="1" s="1"/>
  <c r="B64" i="1"/>
  <c r="C64" i="1" s="1"/>
  <c r="Z64" i="1" s="1"/>
  <c r="D64" i="1"/>
  <c r="E64" i="1"/>
  <c r="F64" i="1" s="1"/>
  <c r="G64" i="1"/>
  <c r="H64" i="1" s="1"/>
  <c r="I64" i="1"/>
  <c r="K64" i="1"/>
  <c r="N64" i="1" s="1"/>
  <c r="L64" i="1"/>
  <c r="M64" i="1" s="1"/>
  <c r="B65" i="1"/>
  <c r="C65" i="1" s="1"/>
  <c r="Z65" i="1" s="1"/>
  <c r="D65" i="1"/>
  <c r="E65" i="1"/>
  <c r="F65" i="1" s="1"/>
  <c r="G65" i="1"/>
  <c r="H65" i="1" s="1"/>
  <c r="I65" i="1"/>
  <c r="K65" i="1"/>
  <c r="N65" i="1" s="1"/>
  <c r="L65" i="1"/>
  <c r="M65" i="1" s="1"/>
  <c r="B66" i="1"/>
  <c r="C66" i="1" s="1"/>
  <c r="Z66" i="1" s="1"/>
  <c r="D66" i="1"/>
  <c r="E66" i="1"/>
  <c r="F66" i="1" s="1"/>
  <c r="G66" i="1"/>
  <c r="H66" i="1" s="1"/>
  <c r="I66" i="1"/>
  <c r="K66" i="1"/>
  <c r="S66" i="1" s="1"/>
  <c r="L66" i="1"/>
  <c r="M66" i="1" s="1"/>
  <c r="B67" i="1"/>
  <c r="C67" i="1" s="1"/>
  <c r="Z67" i="1" s="1"/>
  <c r="D67" i="1"/>
  <c r="E67" i="1"/>
  <c r="F67" i="1" s="1"/>
  <c r="G67" i="1"/>
  <c r="H67" i="1" s="1"/>
  <c r="I67" i="1"/>
  <c r="K67" i="1"/>
  <c r="R67" i="1" s="1"/>
  <c r="L67" i="1"/>
  <c r="M67" i="1" s="1"/>
  <c r="B68" i="1"/>
  <c r="C68" i="1" s="1"/>
  <c r="Z68" i="1" s="1"/>
  <c r="D68" i="1"/>
  <c r="E68" i="1"/>
  <c r="F68" i="1" s="1"/>
  <c r="G68" i="1"/>
  <c r="H68" i="1" s="1"/>
  <c r="I68" i="1"/>
  <c r="K68" i="1"/>
  <c r="R68" i="1" s="1"/>
  <c r="L68" i="1"/>
  <c r="M68" i="1" s="1"/>
  <c r="B69" i="1"/>
  <c r="C69" i="1" s="1"/>
  <c r="Z69" i="1" s="1"/>
  <c r="D69" i="1"/>
  <c r="E69" i="1"/>
  <c r="F69" i="1" s="1"/>
  <c r="G69" i="1"/>
  <c r="H69" i="1" s="1"/>
  <c r="I69" i="1"/>
  <c r="K69" i="1"/>
  <c r="R69" i="1" s="1"/>
  <c r="L69" i="1"/>
  <c r="M69" i="1" s="1"/>
  <c r="B70" i="1"/>
  <c r="C70" i="1" s="1"/>
  <c r="Z70" i="1" s="1"/>
  <c r="D70" i="1"/>
  <c r="E70" i="1"/>
  <c r="F70" i="1" s="1"/>
  <c r="G70" i="1"/>
  <c r="H70" i="1" s="1"/>
  <c r="I70" i="1"/>
  <c r="K70" i="1"/>
  <c r="S70" i="1" s="1"/>
  <c r="L70" i="1"/>
  <c r="M70" i="1" s="1"/>
  <c r="B71" i="1"/>
  <c r="C71" i="1" s="1"/>
  <c r="Z71" i="1" s="1"/>
  <c r="D71" i="1"/>
  <c r="E71" i="1"/>
  <c r="F71" i="1" s="1"/>
  <c r="G71" i="1"/>
  <c r="H71" i="1" s="1"/>
  <c r="I71" i="1"/>
  <c r="K71" i="1"/>
  <c r="S71" i="1" s="1"/>
  <c r="L71" i="1"/>
  <c r="M71" i="1" s="1"/>
  <c r="B72" i="1"/>
  <c r="C72" i="1" s="1"/>
  <c r="Z72" i="1" s="1"/>
  <c r="D72" i="1"/>
  <c r="E72" i="1"/>
  <c r="F72" i="1" s="1"/>
  <c r="G72" i="1"/>
  <c r="H72" i="1" s="1"/>
  <c r="I72" i="1"/>
  <c r="K72" i="1"/>
  <c r="N72" i="1" s="1"/>
  <c r="L72" i="1"/>
  <c r="M72" i="1" s="1"/>
  <c r="B73" i="1"/>
  <c r="C73" i="1" s="1"/>
  <c r="Z73" i="1" s="1"/>
  <c r="D73" i="1"/>
  <c r="E73" i="1"/>
  <c r="F73" i="1" s="1"/>
  <c r="G73" i="1"/>
  <c r="H73" i="1" s="1"/>
  <c r="I73" i="1"/>
  <c r="K73" i="1"/>
  <c r="N73" i="1" s="1"/>
  <c r="L73" i="1"/>
  <c r="M73" i="1" s="1"/>
  <c r="B74" i="1"/>
  <c r="C74" i="1" s="1"/>
  <c r="Z74" i="1" s="1"/>
  <c r="D74" i="1"/>
  <c r="E74" i="1"/>
  <c r="F74" i="1" s="1"/>
  <c r="G74" i="1"/>
  <c r="H74" i="1" s="1"/>
  <c r="I74" i="1"/>
  <c r="K74" i="1"/>
  <c r="S74" i="1" s="1"/>
  <c r="L74" i="1"/>
  <c r="M74" i="1" s="1"/>
  <c r="B75" i="1"/>
  <c r="C75" i="1" s="1"/>
  <c r="Z75" i="1" s="1"/>
  <c r="D75" i="1"/>
  <c r="E75" i="1"/>
  <c r="F75" i="1" s="1"/>
  <c r="G75" i="1"/>
  <c r="H75" i="1" s="1"/>
  <c r="I75" i="1"/>
  <c r="K75" i="1"/>
  <c r="R75" i="1" s="1"/>
  <c r="L75" i="1"/>
  <c r="M75" i="1" s="1"/>
  <c r="B76" i="1"/>
  <c r="C76" i="1" s="1"/>
  <c r="Z76" i="1" s="1"/>
  <c r="D76" i="1"/>
  <c r="E76" i="1"/>
  <c r="F76" i="1" s="1"/>
  <c r="G76" i="1"/>
  <c r="H76" i="1" s="1"/>
  <c r="I76" i="1"/>
  <c r="K76" i="1"/>
  <c r="N76" i="1" s="1"/>
  <c r="L76" i="1"/>
  <c r="M76" i="1" s="1"/>
  <c r="B77" i="1"/>
  <c r="C77" i="1" s="1"/>
  <c r="Z77" i="1" s="1"/>
  <c r="D77" i="1"/>
  <c r="E77" i="1"/>
  <c r="F77" i="1" s="1"/>
  <c r="G77" i="1"/>
  <c r="H77" i="1" s="1"/>
  <c r="I77" i="1"/>
  <c r="K77" i="1"/>
  <c r="R77" i="1" s="1"/>
  <c r="L77" i="1"/>
  <c r="M77" i="1" s="1"/>
  <c r="B78" i="1"/>
  <c r="C78" i="1" s="1"/>
  <c r="Z78" i="1" s="1"/>
  <c r="D78" i="1"/>
  <c r="E78" i="1"/>
  <c r="F78" i="1" s="1"/>
  <c r="G78" i="1"/>
  <c r="H78" i="1" s="1"/>
  <c r="I78" i="1"/>
  <c r="K78" i="1"/>
  <c r="S78" i="1" s="1"/>
  <c r="L78" i="1"/>
  <c r="M78" i="1" s="1"/>
  <c r="B79" i="1"/>
  <c r="C79" i="1" s="1"/>
  <c r="Z79" i="1" s="1"/>
  <c r="D79" i="1"/>
  <c r="E79" i="1"/>
  <c r="F79" i="1" s="1"/>
  <c r="G79" i="1"/>
  <c r="H79" i="1" s="1"/>
  <c r="I79" i="1"/>
  <c r="K79" i="1"/>
  <c r="N79" i="1" s="1"/>
  <c r="O79" i="1" s="1"/>
  <c r="BB78" i="1" s="1"/>
  <c r="BC78" i="1" s="1"/>
  <c r="L79" i="1"/>
  <c r="M79" i="1" s="1"/>
  <c r="B80" i="1"/>
  <c r="C80" i="1" s="1"/>
  <c r="Z80" i="1" s="1"/>
  <c r="D80" i="1"/>
  <c r="E80" i="1"/>
  <c r="F80" i="1" s="1"/>
  <c r="G80" i="1"/>
  <c r="H80" i="1" s="1"/>
  <c r="I80" i="1"/>
  <c r="K80" i="1"/>
  <c r="N80" i="1" s="1"/>
  <c r="L80" i="1"/>
  <c r="M80" i="1" s="1"/>
  <c r="B81" i="1"/>
  <c r="C81" i="1" s="1"/>
  <c r="Z81" i="1" s="1"/>
  <c r="D81" i="1"/>
  <c r="E81" i="1"/>
  <c r="F81" i="1" s="1"/>
  <c r="G81" i="1"/>
  <c r="H81" i="1" s="1"/>
  <c r="I81" i="1"/>
  <c r="K81" i="1"/>
  <c r="N81" i="1" s="1"/>
  <c r="L81" i="1"/>
  <c r="M81" i="1" s="1"/>
  <c r="B82" i="1"/>
  <c r="C82" i="1" s="1"/>
  <c r="Z82" i="1" s="1"/>
  <c r="D82" i="1"/>
  <c r="E82" i="1"/>
  <c r="F82" i="1" s="1"/>
  <c r="G82" i="1"/>
  <c r="H82" i="1" s="1"/>
  <c r="I82" i="1"/>
  <c r="K82" i="1"/>
  <c r="S82" i="1" s="1"/>
  <c r="L82" i="1"/>
  <c r="M82" i="1" s="1"/>
  <c r="B83" i="1"/>
  <c r="C83" i="1" s="1"/>
  <c r="Z83" i="1" s="1"/>
  <c r="D83" i="1"/>
  <c r="E83" i="1"/>
  <c r="F83" i="1" s="1"/>
  <c r="G83" i="1"/>
  <c r="H83" i="1" s="1"/>
  <c r="I83" i="1"/>
  <c r="K83" i="1"/>
  <c r="R83" i="1" s="1"/>
  <c r="L83" i="1"/>
  <c r="M83" i="1" s="1"/>
  <c r="B84" i="1"/>
  <c r="C84" i="1" s="1"/>
  <c r="Z84" i="1" s="1"/>
  <c r="D84" i="1"/>
  <c r="E84" i="1"/>
  <c r="F84" i="1" s="1"/>
  <c r="G84" i="1"/>
  <c r="H84" i="1" s="1"/>
  <c r="I84" i="1"/>
  <c r="K84" i="1"/>
  <c r="N84" i="1" s="1"/>
  <c r="L84" i="1"/>
  <c r="M84" i="1" s="1"/>
  <c r="B85" i="1"/>
  <c r="C85" i="1" s="1"/>
  <c r="Z85" i="1" s="1"/>
  <c r="D85" i="1"/>
  <c r="E85" i="1"/>
  <c r="F85" i="1" s="1"/>
  <c r="G85" i="1"/>
  <c r="H85" i="1" s="1"/>
  <c r="I85" i="1"/>
  <c r="K85" i="1"/>
  <c r="R85" i="1" s="1"/>
  <c r="L85" i="1"/>
  <c r="M85" i="1" s="1"/>
  <c r="B86" i="1"/>
  <c r="C86" i="1" s="1"/>
  <c r="Z86" i="1" s="1"/>
  <c r="D86" i="1"/>
  <c r="E86" i="1"/>
  <c r="F86" i="1" s="1"/>
  <c r="G86" i="1"/>
  <c r="H86" i="1" s="1"/>
  <c r="I86" i="1"/>
  <c r="K86" i="1"/>
  <c r="S86" i="1" s="1"/>
  <c r="L86" i="1"/>
  <c r="M86" i="1" s="1"/>
  <c r="B87" i="1"/>
  <c r="C87" i="1" s="1"/>
  <c r="Z87" i="1" s="1"/>
  <c r="D87" i="1"/>
  <c r="E87" i="1"/>
  <c r="F87" i="1" s="1"/>
  <c r="G87" i="1"/>
  <c r="H87" i="1" s="1"/>
  <c r="I87" i="1"/>
  <c r="K87" i="1"/>
  <c r="N87" i="1" s="1"/>
  <c r="O87" i="1" s="1"/>
  <c r="BB86" i="1" s="1"/>
  <c r="BC86" i="1" s="1"/>
  <c r="L87" i="1"/>
  <c r="M87" i="1" s="1"/>
  <c r="B88" i="1"/>
  <c r="C88" i="1" s="1"/>
  <c r="Z88" i="1" s="1"/>
  <c r="D88" i="1"/>
  <c r="E88" i="1"/>
  <c r="F88" i="1" s="1"/>
  <c r="G88" i="1"/>
  <c r="H88" i="1" s="1"/>
  <c r="I88" i="1"/>
  <c r="K88" i="1"/>
  <c r="N88" i="1" s="1"/>
  <c r="L88" i="1"/>
  <c r="M88" i="1" s="1"/>
  <c r="B89" i="1"/>
  <c r="C89" i="1" s="1"/>
  <c r="Z89" i="1" s="1"/>
  <c r="D89" i="1"/>
  <c r="E89" i="1"/>
  <c r="F89" i="1" s="1"/>
  <c r="G89" i="1"/>
  <c r="H89" i="1" s="1"/>
  <c r="I89" i="1"/>
  <c r="K89" i="1"/>
  <c r="N89" i="1" s="1"/>
  <c r="L89" i="1"/>
  <c r="M89" i="1" s="1"/>
  <c r="B90" i="1"/>
  <c r="C90" i="1" s="1"/>
  <c r="Z90" i="1" s="1"/>
  <c r="D90" i="1"/>
  <c r="E90" i="1"/>
  <c r="F90" i="1" s="1"/>
  <c r="G90" i="1"/>
  <c r="H90" i="1" s="1"/>
  <c r="I90" i="1"/>
  <c r="K90" i="1"/>
  <c r="S90" i="1" s="1"/>
  <c r="L90" i="1"/>
  <c r="M90" i="1" s="1"/>
  <c r="B91" i="1"/>
  <c r="C91" i="1" s="1"/>
  <c r="Z91" i="1" s="1"/>
  <c r="D91" i="1"/>
  <c r="E91" i="1"/>
  <c r="F91" i="1" s="1"/>
  <c r="G91" i="1"/>
  <c r="H91" i="1" s="1"/>
  <c r="I91" i="1"/>
  <c r="K91" i="1"/>
  <c r="R91" i="1" s="1"/>
  <c r="L91" i="1"/>
  <c r="M91" i="1" s="1"/>
  <c r="B92" i="1"/>
  <c r="C92" i="1" s="1"/>
  <c r="Z92" i="1" s="1"/>
  <c r="D92" i="1"/>
  <c r="E92" i="1"/>
  <c r="F92" i="1" s="1"/>
  <c r="G92" i="1"/>
  <c r="H92" i="1" s="1"/>
  <c r="I92" i="1"/>
  <c r="K92" i="1"/>
  <c r="N92" i="1" s="1"/>
  <c r="L92" i="1"/>
  <c r="M92" i="1" s="1"/>
  <c r="B93" i="1"/>
  <c r="C93" i="1" s="1"/>
  <c r="Z93" i="1" s="1"/>
  <c r="D93" i="1"/>
  <c r="E93" i="1"/>
  <c r="F93" i="1" s="1"/>
  <c r="G93" i="1"/>
  <c r="H93" i="1" s="1"/>
  <c r="I93" i="1"/>
  <c r="K93" i="1"/>
  <c r="R93" i="1" s="1"/>
  <c r="L93" i="1"/>
  <c r="M93" i="1" s="1"/>
  <c r="B94" i="1"/>
  <c r="C94" i="1" s="1"/>
  <c r="Z94" i="1" s="1"/>
  <c r="D94" i="1"/>
  <c r="E94" i="1"/>
  <c r="F94" i="1" s="1"/>
  <c r="G94" i="1"/>
  <c r="H94" i="1" s="1"/>
  <c r="I94" i="1"/>
  <c r="K94" i="1"/>
  <c r="S94" i="1" s="1"/>
  <c r="L94" i="1"/>
  <c r="M94" i="1" s="1"/>
  <c r="B95" i="1"/>
  <c r="C95" i="1" s="1"/>
  <c r="Z95" i="1" s="1"/>
  <c r="D95" i="1"/>
  <c r="E95" i="1"/>
  <c r="F95" i="1" s="1"/>
  <c r="G95" i="1"/>
  <c r="H95" i="1" s="1"/>
  <c r="I95" i="1"/>
  <c r="K95" i="1"/>
  <c r="S95" i="1" s="1"/>
  <c r="L95" i="1"/>
  <c r="M95" i="1" s="1"/>
  <c r="B96" i="1"/>
  <c r="C96" i="1" s="1"/>
  <c r="Z96" i="1" s="1"/>
  <c r="D96" i="1"/>
  <c r="E96" i="1"/>
  <c r="F96" i="1" s="1"/>
  <c r="G96" i="1"/>
  <c r="H96" i="1" s="1"/>
  <c r="I96" i="1"/>
  <c r="K96" i="1"/>
  <c r="N96" i="1" s="1"/>
  <c r="L96" i="1"/>
  <c r="M96" i="1" s="1"/>
  <c r="B97" i="1"/>
  <c r="C97" i="1" s="1"/>
  <c r="Z97" i="1" s="1"/>
  <c r="D97" i="1"/>
  <c r="E97" i="1"/>
  <c r="F97" i="1" s="1"/>
  <c r="G97" i="1"/>
  <c r="H97" i="1" s="1"/>
  <c r="I97" i="1"/>
  <c r="K97" i="1"/>
  <c r="N97" i="1" s="1"/>
  <c r="L97" i="1"/>
  <c r="M97" i="1" s="1"/>
  <c r="B98" i="1"/>
  <c r="C98" i="1" s="1"/>
  <c r="Z98" i="1" s="1"/>
  <c r="D98" i="1"/>
  <c r="E98" i="1"/>
  <c r="F98" i="1" s="1"/>
  <c r="G98" i="1"/>
  <c r="H98" i="1" s="1"/>
  <c r="I98" i="1"/>
  <c r="K98" i="1"/>
  <c r="S98" i="1" s="1"/>
  <c r="L98" i="1"/>
  <c r="M98" i="1" s="1"/>
  <c r="B99" i="1"/>
  <c r="C99" i="1" s="1"/>
  <c r="Z99" i="1" s="1"/>
  <c r="D99" i="1"/>
  <c r="E99" i="1"/>
  <c r="F99" i="1" s="1"/>
  <c r="G99" i="1"/>
  <c r="H99" i="1" s="1"/>
  <c r="I99" i="1"/>
  <c r="K99" i="1"/>
  <c r="R99" i="1" s="1"/>
  <c r="L99" i="1"/>
  <c r="M99" i="1" s="1"/>
  <c r="B100" i="1"/>
  <c r="C100" i="1" s="1"/>
  <c r="Z100" i="1" s="1"/>
  <c r="D100" i="1"/>
  <c r="E100" i="1"/>
  <c r="F100" i="1" s="1"/>
  <c r="G100" i="1"/>
  <c r="H100" i="1" s="1"/>
  <c r="I100" i="1"/>
  <c r="K100" i="1"/>
  <c r="N100" i="1" s="1"/>
  <c r="L100" i="1"/>
  <c r="M100" i="1" s="1"/>
  <c r="B101" i="1"/>
  <c r="C101" i="1" s="1"/>
  <c r="Z101" i="1" s="1"/>
  <c r="D101" i="1"/>
  <c r="E101" i="1"/>
  <c r="F101" i="1" s="1"/>
  <c r="G101" i="1"/>
  <c r="H101" i="1" s="1"/>
  <c r="I101" i="1"/>
  <c r="K101" i="1"/>
  <c r="R101" i="1" s="1"/>
  <c r="L101" i="1"/>
  <c r="M101" i="1" s="1"/>
  <c r="B102" i="1"/>
  <c r="C102" i="1" s="1"/>
  <c r="Z102" i="1" s="1"/>
  <c r="D102" i="1"/>
  <c r="E102" i="1"/>
  <c r="F102" i="1" s="1"/>
  <c r="G102" i="1"/>
  <c r="H102" i="1" s="1"/>
  <c r="I102" i="1"/>
  <c r="K102" i="1"/>
  <c r="S102" i="1" s="1"/>
  <c r="L102" i="1"/>
  <c r="M102" i="1" s="1"/>
  <c r="B103" i="1"/>
  <c r="C103" i="1" s="1"/>
  <c r="Z103" i="1" s="1"/>
  <c r="D103" i="1"/>
  <c r="E103" i="1"/>
  <c r="F103" i="1" s="1"/>
  <c r="G103" i="1"/>
  <c r="H103" i="1" s="1"/>
  <c r="I103" i="1"/>
  <c r="K103" i="1"/>
  <c r="N103" i="1" s="1"/>
  <c r="O103" i="1" s="1"/>
  <c r="BB102" i="1" s="1"/>
  <c r="BC102" i="1" s="1"/>
  <c r="L103" i="1"/>
  <c r="M103" i="1" s="1"/>
  <c r="B104" i="1"/>
  <c r="C104" i="1" s="1"/>
  <c r="Z104" i="1" s="1"/>
  <c r="D104" i="1"/>
  <c r="E104" i="1"/>
  <c r="F104" i="1" s="1"/>
  <c r="G104" i="1"/>
  <c r="H104" i="1" s="1"/>
  <c r="I104" i="1"/>
  <c r="K104" i="1"/>
  <c r="N104" i="1" s="1"/>
  <c r="L104" i="1"/>
  <c r="M104" i="1" s="1"/>
  <c r="B105" i="1"/>
  <c r="C105" i="1" s="1"/>
  <c r="Z105" i="1" s="1"/>
  <c r="D105" i="1"/>
  <c r="E105" i="1"/>
  <c r="F105" i="1" s="1"/>
  <c r="G105" i="1"/>
  <c r="H105" i="1" s="1"/>
  <c r="I105" i="1"/>
  <c r="K105" i="1"/>
  <c r="N105" i="1" s="1"/>
  <c r="L105" i="1"/>
  <c r="M105" i="1" s="1"/>
  <c r="B106" i="1"/>
  <c r="C106" i="1" s="1"/>
  <c r="Z106" i="1" s="1"/>
  <c r="D106" i="1"/>
  <c r="E106" i="1"/>
  <c r="F106" i="1" s="1"/>
  <c r="G106" i="1"/>
  <c r="H106" i="1" s="1"/>
  <c r="I106" i="1"/>
  <c r="K106" i="1"/>
  <c r="R106" i="1" s="1"/>
  <c r="L106" i="1"/>
  <c r="M106" i="1" s="1"/>
  <c r="B107" i="1"/>
  <c r="C107" i="1" s="1"/>
  <c r="Z107" i="1" s="1"/>
  <c r="D107" i="1"/>
  <c r="E107" i="1"/>
  <c r="F107" i="1" s="1"/>
  <c r="G107" i="1"/>
  <c r="H107" i="1" s="1"/>
  <c r="I107" i="1"/>
  <c r="K107" i="1"/>
  <c r="R107" i="1" s="1"/>
  <c r="L107" i="1"/>
  <c r="M107" i="1" s="1"/>
  <c r="B108" i="1"/>
  <c r="C108" i="1" s="1"/>
  <c r="Z108" i="1" s="1"/>
  <c r="D108" i="1"/>
  <c r="E108" i="1"/>
  <c r="F108" i="1" s="1"/>
  <c r="G108" i="1"/>
  <c r="H108" i="1" s="1"/>
  <c r="I108" i="1"/>
  <c r="K108" i="1"/>
  <c r="N108" i="1" s="1"/>
  <c r="L108" i="1"/>
  <c r="M108" i="1" s="1"/>
  <c r="B109" i="1"/>
  <c r="C109" i="1" s="1"/>
  <c r="Z109" i="1" s="1"/>
  <c r="D109" i="1"/>
  <c r="E109" i="1"/>
  <c r="F109" i="1" s="1"/>
  <c r="G109" i="1"/>
  <c r="H109" i="1" s="1"/>
  <c r="I109" i="1"/>
  <c r="K109" i="1"/>
  <c r="R109" i="1" s="1"/>
  <c r="L109" i="1"/>
  <c r="M109" i="1" s="1"/>
  <c r="B110" i="1"/>
  <c r="C110" i="1" s="1"/>
  <c r="Z110" i="1" s="1"/>
  <c r="D110" i="1"/>
  <c r="E110" i="1"/>
  <c r="F110" i="1" s="1"/>
  <c r="G110" i="1"/>
  <c r="H110" i="1" s="1"/>
  <c r="I110" i="1"/>
  <c r="K110" i="1"/>
  <c r="N110" i="1" s="1"/>
  <c r="L110" i="1"/>
  <c r="M110" i="1" s="1"/>
  <c r="B111" i="1"/>
  <c r="C111" i="1" s="1"/>
  <c r="Z111" i="1" s="1"/>
  <c r="D111" i="1"/>
  <c r="E111" i="1"/>
  <c r="F111" i="1" s="1"/>
  <c r="G111" i="1"/>
  <c r="H111" i="1" s="1"/>
  <c r="I111" i="1"/>
  <c r="K111" i="1"/>
  <c r="S111" i="1" s="1"/>
  <c r="L111" i="1"/>
  <c r="M111" i="1" s="1"/>
  <c r="B112" i="1"/>
  <c r="C112" i="1" s="1"/>
  <c r="Z112" i="1" s="1"/>
  <c r="D112" i="1"/>
  <c r="E112" i="1"/>
  <c r="F112" i="1" s="1"/>
  <c r="G112" i="1"/>
  <c r="H112" i="1" s="1"/>
  <c r="I112" i="1"/>
  <c r="K112" i="1"/>
  <c r="N112" i="1" s="1"/>
  <c r="L112" i="1"/>
  <c r="M112" i="1" s="1"/>
  <c r="B113" i="1"/>
  <c r="C113" i="1" s="1"/>
  <c r="Z113" i="1" s="1"/>
  <c r="D113" i="1"/>
  <c r="E113" i="1"/>
  <c r="F113" i="1" s="1"/>
  <c r="G113" i="1"/>
  <c r="H113" i="1" s="1"/>
  <c r="I113" i="1"/>
  <c r="K113" i="1"/>
  <c r="N113" i="1" s="1"/>
  <c r="L113" i="1"/>
  <c r="M113" i="1" s="1"/>
  <c r="B114" i="1"/>
  <c r="C114" i="1" s="1"/>
  <c r="Z114" i="1" s="1"/>
  <c r="D114" i="1"/>
  <c r="E114" i="1"/>
  <c r="F114" i="1" s="1"/>
  <c r="G114" i="1"/>
  <c r="H114" i="1" s="1"/>
  <c r="I114" i="1"/>
  <c r="K114" i="1"/>
  <c r="S114" i="1" s="1"/>
  <c r="L114" i="1"/>
  <c r="M114" i="1" s="1"/>
  <c r="B115" i="1"/>
  <c r="C115" i="1" s="1"/>
  <c r="Z115" i="1" s="1"/>
  <c r="D115" i="1"/>
  <c r="E115" i="1"/>
  <c r="F115" i="1" s="1"/>
  <c r="G115" i="1"/>
  <c r="H115" i="1" s="1"/>
  <c r="I115" i="1"/>
  <c r="K115" i="1"/>
  <c r="R115" i="1" s="1"/>
  <c r="L115" i="1"/>
  <c r="M115" i="1" s="1"/>
  <c r="B116" i="1"/>
  <c r="C116" i="1" s="1"/>
  <c r="Z116" i="1" s="1"/>
  <c r="D116" i="1"/>
  <c r="E116" i="1"/>
  <c r="F116" i="1" s="1"/>
  <c r="G116" i="1"/>
  <c r="H116" i="1" s="1"/>
  <c r="I116" i="1"/>
  <c r="K116" i="1"/>
  <c r="R116" i="1" s="1"/>
  <c r="L116" i="1"/>
  <c r="M116" i="1" s="1"/>
  <c r="B117" i="1"/>
  <c r="C117" i="1" s="1"/>
  <c r="Z117" i="1" s="1"/>
  <c r="D117" i="1"/>
  <c r="E117" i="1"/>
  <c r="F117" i="1" s="1"/>
  <c r="G117" i="1"/>
  <c r="H117" i="1" s="1"/>
  <c r="I117" i="1"/>
  <c r="K117" i="1"/>
  <c r="R117" i="1" s="1"/>
  <c r="L117" i="1"/>
  <c r="M117" i="1" s="1"/>
  <c r="B118" i="1"/>
  <c r="C118" i="1" s="1"/>
  <c r="Z118" i="1" s="1"/>
  <c r="D118" i="1"/>
  <c r="E118" i="1"/>
  <c r="F118" i="1" s="1"/>
  <c r="G118" i="1"/>
  <c r="H118" i="1" s="1"/>
  <c r="I118" i="1"/>
  <c r="K118" i="1"/>
  <c r="S118" i="1" s="1"/>
  <c r="L118" i="1"/>
  <c r="M118" i="1" s="1"/>
  <c r="B119" i="1"/>
  <c r="C119" i="1" s="1"/>
  <c r="Z119" i="1" s="1"/>
  <c r="D119" i="1"/>
  <c r="E119" i="1"/>
  <c r="F119" i="1" s="1"/>
  <c r="G119" i="1"/>
  <c r="H119" i="1" s="1"/>
  <c r="I119" i="1"/>
  <c r="K119" i="1"/>
  <c r="S119" i="1" s="1"/>
  <c r="L119" i="1"/>
  <c r="M119" i="1" s="1"/>
  <c r="B120" i="1"/>
  <c r="C120" i="1" s="1"/>
  <c r="Z120" i="1" s="1"/>
  <c r="D120" i="1"/>
  <c r="E120" i="1"/>
  <c r="F120" i="1" s="1"/>
  <c r="G120" i="1"/>
  <c r="H120" i="1" s="1"/>
  <c r="I120" i="1"/>
  <c r="K120" i="1"/>
  <c r="N120" i="1" s="1"/>
  <c r="O120" i="1" s="1"/>
  <c r="BB119" i="1" s="1"/>
  <c r="BC119" i="1" s="1"/>
  <c r="L120" i="1"/>
  <c r="M120" i="1" s="1"/>
  <c r="B121" i="1"/>
  <c r="C121" i="1" s="1"/>
  <c r="Z121" i="1" s="1"/>
  <c r="D121" i="1"/>
  <c r="E121" i="1"/>
  <c r="F121" i="1" s="1"/>
  <c r="G121" i="1"/>
  <c r="H121" i="1" s="1"/>
  <c r="I121" i="1"/>
  <c r="K121" i="1"/>
  <c r="N121" i="1" s="1"/>
  <c r="O121" i="1" s="1"/>
  <c r="BB120" i="1" s="1"/>
  <c r="BC120" i="1" s="1"/>
  <c r="L121" i="1"/>
  <c r="M121" i="1" s="1"/>
  <c r="B122" i="1"/>
  <c r="C122" i="1" s="1"/>
  <c r="Z122" i="1" s="1"/>
  <c r="D122" i="1"/>
  <c r="E122" i="1"/>
  <c r="F122" i="1" s="1"/>
  <c r="G122" i="1"/>
  <c r="H122" i="1" s="1"/>
  <c r="I122" i="1"/>
  <c r="K122" i="1"/>
  <c r="S122" i="1" s="1"/>
  <c r="L122" i="1"/>
  <c r="M122" i="1" s="1"/>
  <c r="B123" i="1"/>
  <c r="C123" i="1" s="1"/>
  <c r="Z123" i="1" s="1"/>
  <c r="D123" i="1"/>
  <c r="E123" i="1"/>
  <c r="F123" i="1" s="1"/>
  <c r="G123" i="1"/>
  <c r="H123" i="1" s="1"/>
  <c r="I123" i="1"/>
  <c r="K123" i="1"/>
  <c r="S123" i="1" s="1"/>
  <c r="L123" i="1"/>
  <c r="M123" i="1" s="1"/>
  <c r="B124" i="1"/>
  <c r="C124" i="1" s="1"/>
  <c r="Z124" i="1" s="1"/>
  <c r="D124" i="1"/>
  <c r="E124" i="1"/>
  <c r="F124" i="1" s="1"/>
  <c r="G124" i="1"/>
  <c r="H124" i="1" s="1"/>
  <c r="I124" i="1"/>
  <c r="K124" i="1"/>
  <c r="R124" i="1" s="1"/>
  <c r="L124" i="1"/>
  <c r="M124" i="1" s="1"/>
  <c r="B125" i="1"/>
  <c r="C125" i="1" s="1"/>
  <c r="Z125" i="1" s="1"/>
  <c r="D125" i="1"/>
  <c r="E125" i="1"/>
  <c r="F125" i="1" s="1"/>
  <c r="G125" i="1"/>
  <c r="H125" i="1" s="1"/>
  <c r="I125" i="1"/>
  <c r="K125" i="1"/>
  <c r="R125" i="1" s="1"/>
  <c r="L125" i="1"/>
  <c r="M125" i="1" s="1"/>
  <c r="B126" i="1"/>
  <c r="C126" i="1" s="1"/>
  <c r="Z126" i="1" s="1"/>
  <c r="D126" i="1"/>
  <c r="E126" i="1"/>
  <c r="F126" i="1" s="1"/>
  <c r="G126" i="1"/>
  <c r="H126" i="1" s="1"/>
  <c r="I126" i="1"/>
  <c r="K126" i="1"/>
  <c r="S126" i="1" s="1"/>
  <c r="L126" i="1"/>
  <c r="M126" i="1" s="1"/>
  <c r="B127" i="1"/>
  <c r="C127" i="1" s="1"/>
  <c r="Z127" i="1" s="1"/>
  <c r="D127" i="1"/>
  <c r="E127" i="1"/>
  <c r="F127" i="1" s="1"/>
  <c r="G127" i="1"/>
  <c r="H127" i="1" s="1"/>
  <c r="I127" i="1"/>
  <c r="K127" i="1"/>
  <c r="N127" i="1" s="1"/>
  <c r="L127" i="1"/>
  <c r="M127" i="1" s="1"/>
  <c r="B128" i="1"/>
  <c r="C128" i="1" s="1"/>
  <c r="Z128" i="1" s="1"/>
  <c r="D128" i="1"/>
  <c r="E128" i="1"/>
  <c r="F128" i="1" s="1"/>
  <c r="G128" i="1"/>
  <c r="H128" i="1" s="1"/>
  <c r="I128" i="1"/>
  <c r="K128" i="1"/>
  <c r="N128" i="1" s="1"/>
  <c r="L128" i="1"/>
  <c r="M128" i="1" s="1"/>
  <c r="B129" i="1"/>
  <c r="C129" i="1" s="1"/>
  <c r="Z129" i="1" s="1"/>
  <c r="D129" i="1"/>
  <c r="E129" i="1"/>
  <c r="F129" i="1" s="1"/>
  <c r="G129" i="1"/>
  <c r="H129" i="1" s="1"/>
  <c r="I129" i="1"/>
  <c r="K129" i="1"/>
  <c r="N129" i="1" s="1"/>
  <c r="L129" i="1"/>
  <c r="M129" i="1" s="1"/>
  <c r="B130" i="1"/>
  <c r="C130" i="1" s="1"/>
  <c r="Z130" i="1" s="1"/>
  <c r="D130" i="1"/>
  <c r="E130" i="1"/>
  <c r="F130" i="1" s="1"/>
  <c r="G130" i="1"/>
  <c r="H130" i="1" s="1"/>
  <c r="I130" i="1"/>
  <c r="K130" i="1"/>
  <c r="S130" i="1" s="1"/>
  <c r="L130" i="1"/>
  <c r="M130" i="1" s="1"/>
  <c r="B131" i="1"/>
  <c r="C131" i="1" s="1"/>
  <c r="Z131" i="1" s="1"/>
  <c r="D131" i="1"/>
  <c r="E131" i="1"/>
  <c r="F131" i="1" s="1"/>
  <c r="G131" i="1"/>
  <c r="H131" i="1" s="1"/>
  <c r="I131" i="1"/>
  <c r="K131" i="1"/>
  <c r="S131" i="1" s="1"/>
  <c r="L131" i="1"/>
  <c r="M131" i="1" s="1"/>
  <c r="B132" i="1"/>
  <c r="C132" i="1" s="1"/>
  <c r="Z132" i="1" s="1"/>
  <c r="D132" i="1"/>
  <c r="E132" i="1"/>
  <c r="F132" i="1" s="1"/>
  <c r="G132" i="1"/>
  <c r="H132" i="1" s="1"/>
  <c r="I132" i="1"/>
  <c r="K132" i="1"/>
  <c r="R132" i="1" s="1"/>
  <c r="L132" i="1"/>
  <c r="M132" i="1" s="1"/>
  <c r="B133" i="1"/>
  <c r="C133" i="1" s="1"/>
  <c r="Z133" i="1" s="1"/>
  <c r="D133" i="1"/>
  <c r="E133" i="1"/>
  <c r="F133" i="1" s="1"/>
  <c r="G133" i="1"/>
  <c r="H133" i="1" s="1"/>
  <c r="I133" i="1"/>
  <c r="K133" i="1"/>
  <c r="R133" i="1" s="1"/>
  <c r="L133" i="1"/>
  <c r="M133" i="1" s="1"/>
  <c r="B134" i="1"/>
  <c r="C134" i="1" s="1"/>
  <c r="Z134" i="1" s="1"/>
  <c r="D134" i="1"/>
  <c r="E134" i="1"/>
  <c r="F134" i="1" s="1"/>
  <c r="G134" i="1"/>
  <c r="H134" i="1" s="1"/>
  <c r="I134" i="1"/>
  <c r="K134" i="1"/>
  <c r="S134" i="1" s="1"/>
  <c r="L134" i="1"/>
  <c r="M134" i="1" s="1"/>
  <c r="B135" i="1"/>
  <c r="C135" i="1" s="1"/>
  <c r="Z135" i="1" s="1"/>
  <c r="D135" i="1"/>
  <c r="E135" i="1"/>
  <c r="F135" i="1" s="1"/>
  <c r="G135" i="1"/>
  <c r="H135" i="1" s="1"/>
  <c r="I135" i="1"/>
  <c r="K135" i="1"/>
  <c r="N135" i="1" s="1"/>
  <c r="L135" i="1"/>
  <c r="M135" i="1" s="1"/>
  <c r="B136" i="1"/>
  <c r="C136" i="1" s="1"/>
  <c r="Z136" i="1" s="1"/>
  <c r="D136" i="1"/>
  <c r="E136" i="1"/>
  <c r="F136" i="1" s="1"/>
  <c r="G136" i="1"/>
  <c r="H136" i="1" s="1"/>
  <c r="I136" i="1"/>
  <c r="K136" i="1"/>
  <c r="N136" i="1" s="1"/>
  <c r="O136" i="1" s="1"/>
  <c r="BB135" i="1" s="1"/>
  <c r="BC135" i="1" s="1"/>
  <c r="L136" i="1"/>
  <c r="M136" i="1" s="1"/>
  <c r="B137" i="1"/>
  <c r="C137" i="1" s="1"/>
  <c r="Z137" i="1" s="1"/>
  <c r="D137" i="1"/>
  <c r="E137" i="1"/>
  <c r="F137" i="1" s="1"/>
  <c r="G137" i="1"/>
  <c r="H137" i="1" s="1"/>
  <c r="I137" i="1"/>
  <c r="K137" i="1"/>
  <c r="N137" i="1" s="1"/>
  <c r="L137" i="1"/>
  <c r="M137" i="1" s="1"/>
  <c r="B138" i="1"/>
  <c r="C138" i="1" s="1"/>
  <c r="Z138" i="1" s="1"/>
  <c r="D138" i="1"/>
  <c r="E138" i="1"/>
  <c r="F138" i="1" s="1"/>
  <c r="G138" i="1"/>
  <c r="H138" i="1" s="1"/>
  <c r="I138" i="1"/>
  <c r="K138" i="1"/>
  <c r="S138" i="1" s="1"/>
  <c r="L138" i="1"/>
  <c r="M138" i="1" s="1"/>
  <c r="B139" i="1"/>
  <c r="C139" i="1" s="1"/>
  <c r="Z139" i="1" s="1"/>
  <c r="D139" i="1"/>
  <c r="E139" i="1"/>
  <c r="F139" i="1" s="1"/>
  <c r="G139" i="1"/>
  <c r="H139" i="1" s="1"/>
  <c r="I139" i="1"/>
  <c r="K139" i="1"/>
  <c r="S139" i="1" s="1"/>
  <c r="L139" i="1"/>
  <c r="M139" i="1" s="1"/>
  <c r="B140" i="1"/>
  <c r="C140" i="1" s="1"/>
  <c r="Z140" i="1" s="1"/>
  <c r="D140" i="1"/>
  <c r="E140" i="1"/>
  <c r="F140" i="1" s="1"/>
  <c r="G140" i="1"/>
  <c r="H140" i="1" s="1"/>
  <c r="I140" i="1"/>
  <c r="K140" i="1"/>
  <c r="R140" i="1" s="1"/>
  <c r="L140" i="1"/>
  <c r="M140" i="1" s="1"/>
  <c r="B141" i="1"/>
  <c r="C141" i="1" s="1"/>
  <c r="Z141" i="1" s="1"/>
  <c r="D141" i="1"/>
  <c r="E141" i="1"/>
  <c r="F141" i="1" s="1"/>
  <c r="G141" i="1"/>
  <c r="H141" i="1" s="1"/>
  <c r="I141" i="1"/>
  <c r="K141" i="1"/>
  <c r="R141" i="1" s="1"/>
  <c r="L141" i="1"/>
  <c r="M141" i="1" s="1"/>
  <c r="B142" i="1"/>
  <c r="C142" i="1" s="1"/>
  <c r="Z142" i="1" s="1"/>
  <c r="D142" i="1"/>
  <c r="E142" i="1"/>
  <c r="F142" i="1" s="1"/>
  <c r="G142" i="1"/>
  <c r="H142" i="1" s="1"/>
  <c r="I142" i="1"/>
  <c r="K142" i="1"/>
  <c r="S142" i="1" s="1"/>
  <c r="L142" i="1"/>
  <c r="M142" i="1" s="1"/>
  <c r="B143" i="1"/>
  <c r="C143" i="1" s="1"/>
  <c r="Z143" i="1" s="1"/>
  <c r="D143" i="1"/>
  <c r="E143" i="1"/>
  <c r="F143" i="1" s="1"/>
  <c r="G143" i="1"/>
  <c r="H143" i="1" s="1"/>
  <c r="I143" i="1"/>
  <c r="K143" i="1"/>
  <c r="S143" i="1" s="1"/>
  <c r="L143" i="1"/>
  <c r="M143" i="1" s="1"/>
  <c r="B144" i="1"/>
  <c r="C144" i="1" s="1"/>
  <c r="Z144" i="1" s="1"/>
  <c r="D144" i="1"/>
  <c r="E144" i="1"/>
  <c r="F144" i="1" s="1"/>
  <c r="G144" i="1"/>
  <c r="H144" i="1" s="1"/>
  <c r="I144" i="1"/>
  <c r="K144" i="1"/>
  <c r="N144" i="1" s="1"/>
  <c r="L144" i="1"/>
  <c r="M144" i="1" s="1"/>
  <c r="B145" i="1"/>
  <c r="C145" i="1" s="1"/>
  <c r="Z145" i="1" s="1"/>
  <c r="D145" i="1"/>
  <c r="E145" i="1"/>
  <c r="F145" i="1" s="1"/>
  <c r="G145" i="1"/>
  <c r="H145" i="1" s="1"/>
  <c r="I145" i="1"/>
  <c r="K145" i="1"/>
  <c r="N145" i="1" s="1"/>
  <c r="O145" i="1" s="1"/>
  <c r="BB144" i="1" s="1"/>
  <c r="BC144" i="1" s="1"/>
  <c r="L145" i="1"/>
  <c r="M145" i="1" s="1"/>
  <c r="B146" i="1"/>
  <c r="C146" i="1" s="1"/>
  <c r="Z146" i="1" s="1"/>
  <c r="D146" i="1"/>
  <c r="E146" i="1"/>
  <c r="F146" i="1" s="1"/>
  <c r="G146" i="1"/>
  <c r="H146" i="1" s="1"/>
  <c r="I146" i="1"/>
  <c r="K146" i="1"/>
  <c r="R146" i="1" s="1"/>
  <c r="L146" i="1"/>
  <c r="M146" i="1" s="1"/>
  <c r="B147" i="1"/>
  <c r="C147" i="1" s="1"/>
  <c r="Z147" i="1" s="1"/>
  <c r="D147" i="1"/>
  <c r="E147" i="1"/>
  <c r="F147" i="1" s="1"/>
  <c r="G147" i="1"/>
  <c r="H147" i="1" s="1"/>
  <c r="I147" i="1"/>
  <c r="K147" i="1"/>
  <c r="S147" i="1" s="1"/>
  <c r="L147" i="1"/>
  <c r="M147" i="1" s="1"/>
  <c r="B148" i="1"/>
  <c r="C148" i="1" s="1"/>
  <c r="Z148" i="1" s="1"/>
  <c r="D148" i="1"/>
  <c r="E148" i="1"/>
  <c r="F148" i="1" s="1"/>
  <c r="G148" i="1"/>
  <c r="H148" i="1" s="1"/>
  <c r="I148" i="1"/>
  <c r="K148" i="1"/>
  <c r="R148" i="1" s="1"/>
  <c r="L148" i="1"/>
  <c r="M148" i="1" s="1"/>
  <c r="B149" i="1"/>
  <c r="C149" i="1" s="1"/>
  <c r="Z149" i="1" s="1"/>
  <c r="D149" i="1"/>
  <c r="E149" i="1"/>
  <c r="F149" i="1" s="1"/>
  <c r="G149" i="1"/>
  <c r="H149" i="1" s="1"/>
  <c r="I149" i="1"/>
  <c r="K149" i="1"/>
  <c r="R149" i="1" s="1"/>
  <c r="L149" i="1"/>
  <c r="M149" i="1" s="1"/>
  <c r="B150" i="1"/>
  <c r="C150" i="1" s="1"/>
  <c r="Z150" i="1" s="1"/>
  <c r="D150" i="1"/>
  <c r="E150" i="1"/>
  <c r="F150" i="1" s="1"/>
  <c r="G150" i="1"/>
  <c r="H150" i="1" s="1"/>
  <c r="I150" i="1"/>
  <c r="K150" i="1"/>
  <c r="S150" i="1" s="1"/>
  <c r="L150" i="1"/>
  <c r="M150" i="1" s="1"/>
  <c r="B151" i="1"/>
  <c r="C151" i="1" s="1"/>
  <c r="Z151" i="1" s="1"/>
  <c r="D151" i="1"/>
  <c r="E151" i="1"/>
  <c r="F151" i="1" s="1"/>
  <c r="G151" i="1"/>
  <c r="H151" i="1" s="1"/>
  <c r="I151" i="1"/>
  <c r="K151" i="1"/>
  <c r="S151" i="1" s="1"/>
  <c r="L151" i="1"/>
  <c r="M151" i="1" s="1"/>
  <c r="B152" i="1"/>
  <c r="C152" i="1" s="1"/>
  <c r="Z152" i="1" s="1"/>
  <c r="D152" i="1"/>
  <c r="E152" i="1"/>
  <c r="F152" i="1" s="1"/>
  <c r="G152" i="1"/>
  <c r="H152" i="1" s="1"/>
  <c r="I152" i="1"/>
  <c r="K152" i="1"/>
  <c r="N152" i="1" s="1"/>
  <c r="O152" i="1" s="1"/>
  <c r="BB151" i="1" s="1"/>
  <c r="BC151" i="1" s="1"/>
  <c r="L152" i="1"/>
  <c r="M152" i="1" s="1"/>
  <c r="B153" i="1"/>
  <c r="C153" i="1" s="1"/>
  <c r="Z153" i="1" s="1"/>
  <c r="D153" i="1"/>
  <c r="E153" i="1"/>
  <c r="F153" i="1" s="1"/>
  <c r="G153" i="1"/>
  <c r="H153" i="1" s="1"/>
  <c r="I153" i="1"/>
  <c r="K153" i="1"/>
  <c r="N153" i="1" s="1"/>
  <c r="O153" i="1" s="1"/>
  <c r="BB152" i="1" s="1"/>
  <c r="BC152" i="1" s="1"/>
  <c r="L153" i="1"/>
  <c r="M153" i="1" s="1"/>
  <c r="B154" i="1"/>
  <c r="C154" i="1" s="1"/>
  <c r="Z154" i="1" s="1"/>
  <c r="D154" i="1"/>
  <c r="E154" i="1"/>
  <c r="F154" i="1" s="1"/>
  <c r="G154" i="1"/>
  <c r="H154" i="1" s="1"/>
  <c r="I154" i="1"/>
  <c r="K154" i="1"/>
  <c r="S154" i="1" s="1"/>
  <c r="L154" i="1"/>
  <c r="M154" i="1" s="1"/>
  <c r="B155" i="1"/>
  <c r="C155" i="1" s="1"/>
  <c r="Z155" i="1" s="1"/>
  <c r="D155" i="1"/>
  <c r="E155" i="1"/>
  <c r="F155" i="1" s="1"/>
  <c r="G155" i="1"/>
  <c r="H155" i="1" s="1"/>
  <c r="I155" i="1"/>
  <c r="K155" i="1"/>
  <c r="L155" i="1"/>
  <c r="M155" i="1" s="1"/>
  <c r="B156" i="1"/>
  <c r="C156" i="1" s="1"/>
  <c r="Z156" i="1" s="1"/>
  <c r="D156" i="1"/>
  <c r="E156" i="1"/>
  <c r="F156" i="1" s="1"/>
  <c r="G156" i="1"/>
  <c r="H156" i="1" s="1"/>
  <c r="I156" i="1"/>
  <c r="K156" i="1"/>
  <c r="R156" i="1" s="1"/>
  <c r="L156" i="1"/>
  <c r="M156" i="1" s="1"/>
  <c r="B157" i="1"/>
  <c r="C157" i="1" s="1"/>
  <c r="Z157" i="1" s="1"/>
  <c r="D157" i="1"/>
  <c r="E157" i="1"/>
  <c r="F157" i="1" s="1"/>
  <c r="G157" i="1"/>
  <c r="H157" i="1" s="1"/>
  <c r="I157" i="1"/>
  <c r="K157" i="1"/>
  <c r="R157" i="1" s="1"/>
  <c r="L157" i="1"/>
  <c r="M157" i="1" s="1"/>
  <c r="B158" i="1"/>
  <c r="C158" i="1" s="1"/>
  <c r="Z158" i="1" s="1"/>
  <c r="D158" i="1"/>
  <c r="E158" i="1"/>
  <c r="F158" i="1" s="1"/>
  <c r="G158" i="1"/>
  <c r="H158" i="1" s="1"/>
  <c r="I158" i="1"/>
  <c r="K158" i="1"/>
  <c r="S158" i="1" s="1"/>
  <c r="L158" i="1"/>
  <c r="M158" i="1" s="1"/>
  <c r="B159" i="1"/>
  <c r="C159" i="1" s="1"/>
  <c r="Z159" i="1" s="1"/>
  <c r="D159" i="1"/>
  <c r="E159" i="1"/>
  <c r="F159" i="1" s="1"/>
  <c r="G159" i="1"/>
  <c r="H159" i="1" s="1"/>
  <c r="I159" i="1"/>
  <c r="K159" i="1"/>
  <c r="S159" i="1" s="1"/>
  <c r="L159" i="1"/>
  <c r="M159" i="1" s="1"/>
  <c r="B160" i="1"/>
  <c r="C160" i="1" s="1"/>
  <c r="Z160" i="1" s="1"/>
  <c r="D160" i="1"/>
  <c r="E160" i="1"/>
  <c r="F160" i="1" s="1"/>
  <c r="G160" i="1"/>
  <c r="H160" i="1" s="1"/>
  <c r="I160" i="1"/>
  <c r="K160" i="1"/>
  <c r="N160" i="1" s="1"/>
  <c r="L160" i="1"/>
  <c r="M160" i="1" s="1"/>
  <c r="B161" i="1"/>
  <c r="C161" i="1" s="1"/>
  <c r="Z161" i="1" s="1"/>
  <c r="D161" i="1"/>
  <c r="E161" i="1"/>
  <c r="F161" i="1" s="1"/>
  <c r="G161" i="1"/>
  <c r="H161" i="1" s="1"/>
  <c r="I161" i="1"/>
  <c r="K161" i="1"/>
  <c r="N161" i="1" s="1"/>
  <c r="L161" i="1"/>
  <c r="M161" i="1" s="1"/>
  <c r="B162" i="1"/>
  <c r="C162" i="1" s="1"/>
  <c r="Z162" i="1" s="1"/>
  <c r="D162" i="1"/>
  <c r="E162" i="1"/>
  <c r="F162" i="1" s="1"/>
  <c r="G162" i="1"/>
  <c r="H162" i="1" s="1"/>
  <c r="I162" i="1"/>
  <c r="K162" i="1"/>
  <c r="S162" i="1" s="1"/>
  <c r="L162" i="1"/>
  <c r="M162" i="1" s="1"/>
  <c r="B163" i="1"/>
  <c r="C163" i="1" s="1"/>
  <c r="Z163" i="1" s="1"/>
  <c r="D163" i="1"/>
  <c r="E163" i="1"/>
  <c r="F163" i="1" s="1"/>
  <c r="G163" i="1"/>
  <c r="H163" i="1" s="1"/>
  <c r="I163" i="1"/>
  <c r="K163" i="1"/>
  <c r="S163" i="1" s="1"/>
  <c r="L163" i="1"/>
  <c r="M163" i="1" s="1"/>
  <c r="B164" i="1"/>
  <c r="C164" i="1" s="1"/>
  <c r="Z164" i="1" s="1"/>
  <c r="D164" i="1"/>
  <c r="E164" i="1"/>
  <c r="F164" i="1" s="1"/>
  <c r="G164" i="1"/>
  <c r="H164" i="1" s="1"/>
  <c r="I164" i="1"/>
  <c r="K164" i="1"/>
  <c r="R164" i="1" s="1"/>
  <c r="L164" i="1"/>
  <c r="M164" i="1" s="1"/>
  <c r="B165" i="1"/>
  <c r="C165" i="1" s="1"/>
  <c r="Z165" i="1" s="1"/>
  <c r="D165" i="1"/>
  <c r="E165" i="1"/>
  <c r="F165" i="1" s="1"/>
  <c r="G165" i="1"/>
  <c r="H165" i="1" s="1"/>
  <c r="I165" i="1"/>
  <c r="K165" i="1"/>
  <c r="R165" i="1" s="1"/>
  <c r="L165" i="1"/>
  <c r="M165" i="1" s="1"/>
  <c r="B166" i="1"/>
  <c r="C166" i="1" s="1"/>
  <c r="Z166" i="1" s="1"/>
  <c r="D166" i="1"/>
  <c r="E166" i="1"/>
  <c r="F166" i="1" s="1"/>
  <c r="G166" i="1"/>
  <c r="H166" i="1" s="1"/>
  <c r="I166" i="1"/>
  <c r="K166" i="1"/>
  <c r="S166" i="1" s="1"/>
  <c r="L166" i="1"/>
  <c r="M166" i="1" s="1"/>
  <c r="B167" i="1"/>
  <c r="C167" i="1" s="1"/>
  <c r="Z167" i="1" s="1"/>
  <c r="D167" i="1"/>
  <c r="E167" i="1"/>
  <c r="F167" i="1" s="1"/>
  <c r="G167" i="1"/>
  <c r="H167" i="1" s="1"/>
  <c r="I167" i="1"/>
  <c r="K167" i="1"/>
  <c r="N167" i="1" s="1"/>
  <c r="L167" i="1"/>
  <c r="M167" i="1" s="1"/>
  <c r="B168" i="1"/>
  <c r="C168" i="1" s="1"/>
  <c r="Z168" i="1" s="1"/>
  <c r="D168" i="1"/>
  <c r="E168" i="1"/>
  <c r="F168" i="1" s="1"/>
  <c r="G168" i="1"/>
  <c r="H168" i="1" s="1"/>
  <c r="I168" i="1"/>
  <c r="K168" i="1"/>
  <c r="N168" i="1" s="1"/>
  <c r="L168" i="1"/>
  <c r="M168" i="1" s="1"/>
  <c r="B169" i="1"/>
  <c r="C169" i="1" s="1"/>
  <c r="Z169" i="1" s="1"/>
  <c r="D169" i="1"/>
  <c r="E169" i="1"/>
  <c r="F169" i="1" s="1"/>
  <c r="G169" i="1"/>
  <c r="H169" i="1" s="1"/>
  <c r="I169" i="1"/>
  <c r="K169" i="1"/>
  <c r="N169" i="1" s="1"/>
  <c r="O169" i="1" s="1"/>
  <c r="BB168" i="1" s="1"/>
  <c r="BC168" i="1" s="1"/>
  <c r="L169" i="1"/>
  <c r="M169" i="1" s="1"/>
  <c r="B170" i="1"/>
  <c r="C170" i="1" s="1"/>
  <c r="Z170" i="1" s="1"/>
  <c r="D170" i="1"/>
  <c r="E170" i="1"/>
  <c r="F170" i="1" s="1"/>
  <c r="G170" i="1"/>
  <c r="H170" i="1" s="1"/>
  <c r="I170" i="1"/>
  <c r="K170" i="1"/>
  <c r="S170" i="1" s="1"/>
  <c r="L170" i="1"/>
  <c r="M170" i="1" s="1"/>
  <c r="B171" i="1"/>
  <c r="C171" i="1" s="1"/>
  <c r="Z171" i="1" s="1"/>
  <c r="D171" i="1"/>
  <c r="E171" i="1"/>
  <c r="F171" i="1" s="1"/>
  <c r="G171" i="1"/>
  <c r="H171" i="1" s="1"/>
  <c r="I171" i="1"/>
  <c r="K171" i="1"/>
  <c r="S171" i="1" s="1"/>
  <c r="L171" i="1"/>
  <c r="M171" i="1" s="1"/>
  <c r="B172" i="1"/>
  <c r="C172" i="1" s="1"/>
  <c r="Z172" i="1" s="1"/>
  <c r="D172" i="1"/>
  <c r="E172" i="1"/>
  <c r="F172" i="1" s="1"/>
  <c r="G172" i="1"/>
  <c r="H172" i="1" s="1"/>
  <c r="I172" i="1"/>
  <c r="K172" i="1"/>
  <c r="R172" i="1" s="1"/>
  <c r="L172" i="1"/>
  <c r="M172" i="1" s="1"/>
  <c r="B173" i="1"/>
  <c r="C173" i="1" s="1"/>
  <c r="Z173" i="1" s="1"/>
  <c r="D173" i="1"/>
  <c r="E173" i="1"/>
  <c r="F173" i="1" s="1"/>
  <c r="G173" i="1"/>
  <c r="H173" i="1" s="1"/>
  <c r="I173" i="1"/>
  <c r="K173" i="1"/>
  <c r="R173" i="1" s="1"/>
  <c r="L173" i="1"/>
  <c r="M173" i="1" s="1"/>
  <c r="B174" i="1"/>
  <c r="C174" i="1" s="1"/>
  <c r="Z174" i="1" s="1"/>
  <c r="D174" i="1"/>
  <c r="E174" i="1"/>
  <c r="F174" i="1" s="1"/>
  <c r="G174" i="1"/>
  <c r="H174" i="1" s="1"/>
  <c r="I174" i="1"/>
  <c r="K174" i="1"/>
  <c r="R174" i="1" s="1"/>
  <c r="L174" i="1"/>
  <c r="M174" i="1" s="1"/>
  <c r="B175" i="1"/>
  <c r="C175" i="1" s="1"/>
  <c r="Z175" i="1" s="1"/>
  <c r="D175" i="1"/>
  <c r="E175" i="1"/>
  <c r="F175" i="1" s="1"/>
  <c r="G175" i="1"/>
  <c r="H175" i="1" s="1"/>
  <c r="I175" i="1"/>
  <c r="K175" i="1"/>
  <c r="S175" i="1" s="1"/>
  <c r="L175" i="1"/>
  <c r="M175" i="1" s="1"/>
  <c r="B176" i="1"/>
  <c r="C176" i="1" s="1"/>
  <c r="Z176" i="1" s="1"/>
  <c r="D176" i="1"/>
  <c r="E176" i="1"/>
  <c r="F176" i="1" s="1"/>
  <c r="G176" i="1"/>
  <c r="H176" i="1" s="1"/>
  <c r="I176" i="1"/>
  <c r="K176" i="1"/>
  <c r="N176" i="1" s="1"/>
  <c r="O176" i="1" s="1"/>
  <c r="BB175" i="1" s="1"/>
  <c r="BC175" i="1" s="1"/>
  <c r="L176" i="1"/>
  <c r="M176" i="1" s="1"/>
  <c r="B177" i="1"/>
  <c r="C177" i="1" s="1"/>
  <c r="Z177" i="1" s="1"/>
  <c r="D177" i="1"/>
  <c r="E177" i="1"/>
  <c r="F177" i="1" s="1"/>
  <c r="G177" i="1"/>
  <c r="H177" i="1" s="1"/>
  <c r="I177" i="1"/>
  <c r="K177" i="1"/>
  <c r="N177" i="1" s="1"/>
  <c r="O177" i="1" s="1"/>
  <c r="BB176" i="1" s="1"/>
  <c r="BC176" i="1" s="1"/>
  <c r="L177" i="1"/>
  <c r="M177" i="1" s="1"/>
  <c r="B178" i="1"/>
  <c r="C178" i="1" s="1"/>
  <c r="Z178" i="1" s="1"/>
  <c r="D178" i="1"/>
  <c r="E178" i="1"/>
  <c r="F178" i="1" s="1"/>
  <c r="G178" i="1"/>
  <c r="H178" i="1" s="1"/>
  <c r="I178" i="1"/>
  <c r="K178" i="1"/>
  <c r="S178" i="1" s="1"/>
  <c r="L178" i="1"/>
  <c r="M178" i="1" s="1"/>
  <c r="B179" i="1"/>
  <c r="C179" i="1" s="1"/>
  <c r="Z179" i="1" s="1"/>
  <c r="D179" i="1"/>
  <c r="E179" i="1"/>
  <c r="F179" i="1" s="1"/>
  <c r="G179" i="1"/>
  <c r="H179" i="1" s="1"/>
  <c r="I179" i="1"/>
  <c r="K179" i="1"/>
  <c r="R179" i="1" s="1"/>
  <c r="L179" i="1"/>
  <c r="M179" i="1" s="1"/>
  <c r="B180" i="1"/>
  <c r="C180" i="1" s="1"/>
  <c r="Z180" i="1" s="1"/>
  <c r="D180" i="1"/>
  <c r="E180" i="1"/>
  <c r="F180" i="1" s="1"/>
  <c r="G180" i="1"/>
  <c r="H180" i="1" s="1"/>
  <c r="I180" i="1"/>
  <c r="K180" i="1"/>
  <c r="R180" i="1" s="1"/>
  <c r="L180" i="1"/>
  <c r="M180" i="1" s="1"/>
  <c r="B181" i="1"/>
  <c r="C181" i="1" s="1"/>
  <c r="Z181" i="1" s="1"/>
  <c r="D181" i="1"/>
  <c r="E181" i="1"/>
  <c r="F181" i="1" s="1"/>
  <c r="G181" i="1"/>
  <c r="H181" i="1" s="1"/>
  <c r="I181" i="1"/>
  <c r="K181" i="1"/>
  <c r="S181" i="1" s="1"/>
  <c r="L181" i="1"/>
  <c r="M181" i="1" s="1"/>
  <c r="B182" i="1"/>
  <c r="C182" i="1" s="1"/>
  <c r="Z182" i="1" s="1"/>
  <c r="D182" i="1"/>
  <c r="E182" i="1"/>
  <c r="F182" i="1" s="1"/>
  <c r="G182" i="1"/>
  <c r="H182" i="1" s="1"/>
  <c r="I182" i="1"/>
  <c r="K182" i="1"/>
  <c r="R182" i="1" s="1"/>
  <c r="L182" i="1"/>
  <c r="M182" i="1" s="1"/>
  <c r="B183" i="1"/>
  <c r="C183" i="1" s="1"/>
  <c r="Z183" i="1" s="1"/>
  <c r="D183" i="1"/>
  <c r="E183" i="1"/>
  <c r="F183" i="1" s="1"/>
  <c r="G183" i="1"/>
  <c r="H183" i="1" s="1"/>
  <c r="I183" i="1"/>
  <c r="K183" i="1"/>
  <c r="R183" i="1" s="1"/>
  <c r="L183" i="1"/>
  <c r="M183" i="1" s="1"/>
  <c r="B184" i="1"/>
  <c r="C184" i="1" s="1"/>
  <c r="Z184" i="1" s="1"/>
  <c r="D184" i="1"/>
  <c r="E184" i="1"/>
  <c r="F184" i="1" s="1"/>
  <c r="G184" i="1"/>
  <c r="H184" i="1" s="1"/>
  <c r="I184" i="1"/>
  <c r="K184" i="1"/>
  <c r="N184" i="1" s="1"/>
  <c r="O184" i="1" s="1"/>
  <c r="BB183" i="1" s="1"/>
  <c r="BC183" i="1" s="1"/>
  <c r="L184" i="1"/>
  <c r="M184" i="1" s="1"/>
  <c r="B185" i="1"/>
  <c r="C185" i="1" s="1"/>
  <c r="Z185" i="1" s="1"/>
  <c r="D185" i="1"/>
  <c r="E185" i="1"/>
  <c r="F185" i="1" s="1"/>
  <c r="G185" i="1"/>
  <c r="H185" i="1" s="1"/>
  <c r="I185" i="1"/>
  <c r="K185" i="1"/>
  <c r="S185" i="1" s="1"/>
  <c r="L185" i="1"/>
  <c r="M185" i="1" s="1"/>
  <c r="B186" i="1"/>
  <c r="C186" i="1" s="1"/>
  <c r="Z186" i="1" s="1"/>
  <c r="D186" i="1"/>
  <c r="E186" i="1"/>
  <c r="F186" i="1" s="1"/>
  <c r="G186" i="1"/>
  <c r="H186" i="1" s="1"/>
  <c r="I186" i="1"/>
  <c r="K186" i="1"/>
  <c r="R186" i="1" s="1"/>
  <c r="L186" i="1"/>
  <c r="M186" i="1" s="1"/>
  <c r="B187" i="1"/>
  <c r="C187" i="1" s="1"/>
  <c r="Z187" i="1" s="1"/>
  <c r="D187" i="1"/>
  <c r="E187" i="1"/>
  <c r="F187" i="1" s="1"/>
  <c r="G187" i="1"/>
  <c r="H187" i="1" s="1"/>
  <c r="I187" i="1"/>
  <c r="K187" i="1"/>
  <c r="R187" i="1" s="1"/>
  <c r="L187" i="1"/>
  <c r="M187" i="1" s="1"/>
  <c r="B188" i="1"/>
  <c r="C188" i="1" s="1"/>
  <c r="Z188" i="1" s="1"/>
  <c r="D188" i="1"/>
  <c r="E188" i="1"/>
  <c r="F188" i="1" s="1"/>
  <c r="G188" i="1"/>
  <c r="H188" i="1" s="1"/>
  <c r="I188" i="1"/>
  <c r="K188" i="1"/>
  <c r="R188" i="1" s="1"/>
  <c r="L188" i="1"/>
  <c r="M188" i="1" s="1"/>
  <c r="B189" i="1"/>
  <c r="C189" i="1" s="1"/>
  <c r="Z189" i="1" s="1"/>
  <c r="D189" i="1"/>
  <c r="E189" i="1"/>
  <c r="F189" i="1" s="1"/>
  <c r="G189" i="1"/>
  <c r="H189" i="1" s="1"/>
  <c r="I189" i="1"/>
  <c r="K189" i="1"/>
  <c r="S189" i="1" s="1"/>
  <c r="L189" i="1"/>
  <c r="M189" i="1" s="1"/>
  <c r="B190" i="1"/>
  <c r="C190" i="1" s="1"/>
  <c r="Z190" i="1" s="1"/>
  <c r="D190" i="1"/>
  <c r="E190" i="1"/>
  <c r="F190" i="1" s="1"/>
  <c r="G190" i="1"/>
  <c r="H190" i="1" s="1"/>
  <c r="I190" i="1"/>
  <c r="K190" i="1"/>
  <c r="N190" i="1" s="1"/>
  <c r="L190" i="1"/>
  <c r="M190" i="1" s="1"/>
  <c r="B191" i="1"/>
  <c r="C191" i="1" s="1"/>
  <c r="Z191" i="1" s="1"/>
  <c r="D191" i="1"/>
  <c r="E191" i="1"/>
  <c r="F191" i="1" s="1"/>
  <c r="G191" i="1"/>
  <c r="H191" i="1" s="1"/>
  <c r="I191" i="1"/>
  <c r="K191" i="1"/>
  <c r="R191" i="1" s="1"/>
  <c r="L191" i="1"/>
  <c r="M191" i="1" s="1"/>
  <c r="B192" i="1"/>
  <c r="C192" i="1" s="1"/>
  <c r="Z192" i="1" s="1"/>
  <c r="D192" i="1"/>
  <c r="E192" i="1"/>
  <c r="F192" i="1" s="1"/>
  <c r="G192" i="1"/>
  <c r="H192" i="1" s="1"/>
  <c r="I192" i="1"/>
  <c r="K192" i="1"/>
  <c r="R192" i="1" s="1"/>
  <c r="L192" i="1"/>
  <c r="M192" i="1" s="1"/>
  <c r="B193" i="1"/>
  <c r="C193" i="1" s="1"/>
  <c r="Z193" i="1" s="1"/>
  <c r="D193" i="1"/>
  <c r="E193" i="1"/>
  <c r="F193" i="1" s="1"/>
  <c r="G193" i="1"/>
  <c r="H193" i="1" s="1"/>
  <c r="I193" i="1"/>
  <c r="K193" i="1"/>
  <c r="N193" i="1" s="1"/>
  <c r="O193" i="1" s="1"/>
  <c r="BB192" i="1" s="1"/>
  <c r="BC192" i="1" s="1"/>
  <c r="L193" i="1"/>
  <c r="M193" i="1" s="1"/>
  <c r="B194" i="1"/>
  <c r="C194" i="1" s="1"/>
  <c r="Z194" i="1" s="1"/>
  <c r="D194" i="1"/>
  <c r="E194" i="1"/>
  <c r="F194" i="1" s="1"/>
  <c r="G194" i="1"/>
  <c r="H194" i="1" s="1"/>
  <c r="I194" i="1"/>
  <c r="K194" i="1"/>
  <c r="R194" i="1" s="1"/>
  <c r="L194" i="1"/>
  <c r="M194" i="1" s="1"/>
  <c r="B195" i="1"/>
  <c r="C195" i="1" s="1"/>
  <c r="Z195" i="1" s="1"/>
  <c r="D195" i="1"/>
  <c r="E195" i="1"/>
  <c r="F195" i="1" s="1"/>
  <c r="G195" i="1"/>
  <c r="H195" i="1" s="1"/>
  <c r="I195" i="1"/>
  <c r="K195" i="1"/>
  <c r="R195" i="1" s="1"/>
  <c r="L195" i="1"/>
  <c r="M195" i="1" s="1"/>
  <c r="B196" i="1"/>
  <c r="C196" i="1" s="1"/>
  <c r="Z196" i="1" s="1"/>
  <c r="D196" i="1"/>
  <c r="E196" i="1"/>
  <c r="F196" i="1" s="1"/>
  <c r="G196" i="1"/>
  <c r="H196" i="1" s="1"/>
  <c r="I196" i="1"/>
  <c r="K196" i="1"/>
  <c r="N196" i="1" s="1"/>
  <c r="L196" i="1"/>
  <c r="M196" i="1" s="1"/>
  <c r="B197" i="1"/>
  <c r="C197" i="1" s="1"/>
  <c r="Z197" i="1" s="1"/>
  <c r="D197" i="1"/>
  <c r="E197" i="1"/>
  <c r="F197" i="1" s="1"/>
  <c r="G197" i="1"/>
  <c r="H197" i="1" s="1"/>
  <c r="I197" i="1"/>
  <c r="K197" i="1"/>
  <c r="N197" i="1" s="1"/>
  <c r="L197" i="1"/>
  <c r="M197" i="1" s="1"/>
  <c r="B198" i="1"/>
  <c r="C198" i="1" s="1"/>
  <c r="Z198" i="1" s="1"/>
  <c r="D198" i="1"/>
  <c r="E198" i="1"/>
  <c r="F198" i="1" s="1"/>
  <c r="G198" i="1"/>
  <c r="H198" i="1" s="1"/>
  <c r="I198" i="1"/>
  <c r="K198" i="1"/>
  <c r="N198" i="1" s="1"/>
  <c r="L198" i="1"/>
  <c r="M198" i="1" s="1"/>
  <c r="B199" i="1"/>
  <c r="C199" i="1" s="1"/>
  <c r="Z199" i="1" s="1"/>
  <c r="D199" i="1"/>
  <c r="E199" i="1"/>
  <c r="F199" i="1" s="1"/>
  <c r="G199" i="1"/>
  <c r="H199" i="1" s="1"/>
  <c r="I199" i="1"/>
  <c r="K199" i="1"/>
  <c r="R199" i="1" s="1"/>
  <c r="L199" i="1"/>
  <c r="M199" i="1" s="1"/>
  <c r="B200" i="1"/>
  <c r="C200" i="1" s="1"/>
  <c r="Z200" i="1" s="1"/>
  <c r="D200" i="1"/>
  <c r="E200" i="1"/>
  <c r="F200" i="1" s="1"/>
  <c r="G200" i="1"/>
  <c r="H200" i="1" s="1"/>
  <c r="I200" i="1"/>
  <c r="K200" i="1"/>
  <c r="R200" i="1" s="1"/>
  <c r="L200" i="1"/>
  <c r="M200" i="1" s="1"/>
  <c r="B201" i="1"/>
  <c r="C201" i="1" s="1"/>
  <c r="Z201" i="1" s="1"/>
  <c r="D201" i="1"/>
  <c r="E201" i="1"/>
  <c r="F201" i="1" s="1"/>
  <c r="G201" i="1"/>
  <c r="H201" i="1" s="1"/>
  <c r="I201" i="1"/>
  <c r="K201" i="1"/>
  <c r="N201" i="1" s="1"/>
  <c r="O201" i="1" s="1"/>
  <c r="BB200" i="1" s="1"/>
  <c r="BC200" i="1" s="1"/>
  <c r="L201" i="1"/>
  <c r="M201" i="1" s="1"/>
  <c r="B202" i="1"/>
  <c r="C202" i="1" s="1"/>
  <c r="Z202" i="1" s="1"/>
  <c r="D202" i="1"/>
  <c r="E202" i="1"/>
  <c r="F202" i="1" s="1"/>
  <c r="G202" i="1"/>
  <c r="H202" i="1" s="1"/>
  <c r="I202" i="1"/>
  <c r="K202" i="1"/>
  <c r="R202" i="1" s="1"/>
  <c r="L202" i="1"/>
  <c r="M202" i="1" s="1"/>
  <c r="B203" i="1"/>
  <c r="C203" i="1" s="1"/>
  <c r="Z203" i="1" s="1"/>
  <c r="D203" i="1"/>
  <c r="E203" i="1"/>
  <c r="F203" i="1" s="1"/>
  <c r="G203" i="1"/>
  <c r="H203" i="1" s="1"/>
  <c r="I203" i="1"/>
  <c r="K203" i="1"/>
  <c r="R203" i="1" s="1"/>
  <c r="L203" i="1"/>
  <c r="M203" i="1" s="1"/>
  <c r="B204" i="1"/>
  <c r="C204" i="1" s="1"/>
  <c r="Z204" i="1" s="1"/>
  <c r="D204" i="1"/>
  <c r="E204" i="1"/>
  <c r="F204" i="1" s="1"/>
  <c r="G204" i="1"/>
  <c r="H204" i="1" s="1"/>
  <c r="I204" i="1"/>
  <c r="K204" i="1"/>
  <c r="S204" i="1" s="1"/>
  <c r="L204" i="1"/>
  <c r="M204" i="1" s="1"/>
  <c r="B205" i="1"/>
  <c r="C205" i="1" s="1"/>
  <c r="Z205" i="1" s="1"/>
  <c r="D205" i="1"/>
  <c r="E205" i="1"/>
  <c r="F205" i="1" s="1"/>
  <c r="G205" i="1"/>
  <c r="H205" i="1" s="1"/>
  <c r="I205" i="1"/>
  <c r="K205" i="1"/>
  <c r="N205" i="1" s="1"/>
  <c r="L205" i="1"/>
  <c r="M205" i="1" s="1"/>
  <c r="B206" i="1"/>
  <c r="C206" i="1" s="1"/>
  <c r="Z206" i="1" s="1"/>
  <c r="D206" i="1"/>
  <c r="E206" i="1"/>
  <c r="F206" i="1" s="1"/>
  <c r="G206" i="1"/>
  <c r="H206" i="1" s="1"/>
  <c r="I206" i="1"/>
  <c r="K206" i="1"/>
  <c r="N206" i="1" s="1"/>
  <c r="L206" i="1"/>
  <c r="M206" i="1" s="1"/>
  <c r="B207" i="1"/>
  <c r="C207" i="1" s="1"/>
  <c r="Z207" i="1" s="1"/>
  <c r="D207" i="1"/>
  <c r="E207" i="1"/>
  <c r="F207" i="1" s="1"/>
  <c r="G207" i="1"/>
  <c r="H207" i="1" s="1"/>
  <c r="I207" i="1"/>
  <c r="K207" i="1"/>
  <c r="S207" i="1" s="1"/>
  <c r="L207" i="1"/>
  <c r="M207" i="1" s="1"/>
  <c r="B208" i="1"/>
  <c r="C208" i="1" s="1"/>
  <c r="Z208" i="1" s="1"/>
  <c r="D208" i="1"/>
  <c r="E208" i="1"/>
  <c r="F208" i="1" s="1"/>
  <c r="G208" i="1"/>
  <c r="H208" i="1" s="1"/>
  <c r="I208" i="1"/>
  <c r="K208" i="1"/>
  <c r="R208" i="1" s="1"/>
  <c r="L208" i="1"/>
  <c r="M208" i="1" s="1"/>
  <c r="B209" i="1"/>
  <c r="C209" i="1" s="1"/>
  <c r="Z209" i="1" s="1"/>
  <c r="D209" i="1"/>
  <c r="E209" i="1"/>
  <c r="F209" i="1" s="1"/>
  <c r="G209" i="1"/>
  <c r="H209" i="1" s="1"/>
  <c r="I209" i="1"/>
  <c r="K209" i="1"/>
  <c r="R209" i="1" s="1"/>
  <c r="L209" i="1"/>
  <c r="M209" i="1" s="1"/>
  <c r="B210" i="1"/>
  <c r="C210" i="1" s="1"/>
  <c r="Z210" i="1" s="1"/>
  <c r="D210" i="1"/>
  <c r="E210" i="1"/>
  <c r="F210" i="1" s="1"/>
  <c r="G210" i="1"/>
  <c r="H210" i="1" s="1"/>
  <c r="I210" i="1"/>
  <c r="K210" i="1"/>
  <c r="R210" i="1" s="1"/>
  <c r="L210" i="1"/>
  <c r="M210" i="1" s="1"/>
  <c r="B211" i="1"/>
  <c r="C211" i="1" s="1"/>
  <c r="Z211" i="1" s="1"/>
  <c r="D211" i="1"/>
  <c r="E211" i="1"/>
  <c r="F211" i="1" s="1"/>
  <c r="G211" i="1"/>
  <c r="H211" i="1" s="1"/>
  <c r="I211" i="1"/>
  <c r="K211" i="1"/>
  <c r="R211" i="1" s="1"/>
  <c r="L211" i="1"/>
  <c r="M211" i="1" s="1"/>
  <c r="B212" i="1"/>
  <c r="C212" i="1" s="1"/>
  <c r="Z212" i="1" s="1"/>
  <c r="D212" i="1"/>
  <c r="E212" i="1"/>
  <c r="F212" i="1" s="1"/>
  <c r="G212" i="1"/>
  <c r="H212" i="1" s="1"/>
  <c r="I212" i="1"/>
  <c r="K212" i="1"/>
  <c r="R212" i="1" s="1"/>
  <c r="L212" i="1"/>
  <c r="M212" i="1" s="1"/>
  <c r="B213" i="1"/>
  <c r="C213" i="1" s="1"/>
  <c r="Z213" i="1" s="1"/>
  <c r="D213" i="1"/>
  <c r="E213" i="1"/>
  <c r="F213" i="1" s="1"/>
  <c r="G213" i="1"/>
  <c r="H213" i="1" s="1"/>
  <c r="I213" i="1"/>
  <c r="K213" i="1"/>
  <c r="N213" i="1" s="1"/>
  <c r="L213" i="1"/>
  <c r="M213" i="1" s="1"/>
  <c r="B214" i="1"/>
  <c r="C214" i="1" s="1"/>
  <c r="Z214" i="1" s="1"/>
  <c r="D214" i="1"/>
  <c r="E214" i="1"/>
  <c r="F214" i="1" s="1"/>
  <c r="G214" i="1"/>
  <c r="H214" i="1" s="1"/>
  <c r="I214" i="1"/>
  <c r="K214" i="1"/>
  <c r="N214" i="1" s="1"/>
  <c r="L214" i="1"/>
  <c r="M214" i="1" s="1"/>
  <c r="B215" i="1"/>
  <c r="C215" i="1" s="1"/>
  <c r="Z215" i="1" s="1"/>
  <c r="D215" i="1"/>
  <c r="E215" i="1"/>
  <c r="F215" i="1" s="1"/>
  <c r="G215" i="1"/>
  <c r="H215" i="1" s="1"/>
  <c r="I215" i="1"/>
  <c r="K215" i="1"/>
  <c r="S215" i="1" s="1"/>
  <c r="L215" i="1"/>
  <c r="M215" i="1" s="1"/>
  <c r="B216" i="1"/>
  <c r="C216" i="1" s="1"/>
  <c r="Z216" i="1" s="1"/>
  <c r="D216" i="1"/>
  <c r="E216" i="1"/>
  <c r="F216" i="1" s="1"/>
  <c r="G216" i="1"/>
  <c r="H216" i="1" s="1"/>
  <c r="I216" i="1"/>
  <c r="K216" i="1"/>
  <c r="R216" i="1" s="1"/>
  <c r="L216" i="1"/>
  <c r="M216" i="1" s="1"/>
  <c r="B217" i="1"/>
  <c r="C217" i="1" s="1"/>
  <c r="Z217" i="1" s="1"/>
  <c r="D217" i="1"/>
  <c r="E217" i="1"/>
  <c r="F217" i="1" s="1"/>
  <c r="G217" i="1"/>
  <c r="H217" i="1" s="1"/>
  <c r="I217" i="1"/>
  <c r="K217" i="1"/>
  <c r="R217" i="1" s="1"/>
  <c r="L217" i="1"/>
  <c r="M217" i="1" s="1"/>
  <c r="B218" i="1"/>
  <c r="C218" i="1" s="1"/>
  <c r="Z218" i="1" s="1"/>
  <c r="D218" i="1"/>
  <c r="E218" i="1"/>
  <c r="F218" i="1" s="1"/>
  <c r="G218" i="1"/>
  <c r="H218" i="1" s="1"/>
  <c r="I218" i="1"/>
  <c r="K218" i="1"/>
  <c r="R218" i="1" s="1"/>
  <c r="L218" i="1"/>
  <c r="M218" i="1" s="1"/>
  <c r="B219" i="1"/>
  <c r="C219" i="1" s="1"/>
  <c r="Z219" i="1" s="1"/>
  <c r="D219" i="1"/>
  <c r="E219" i="1"/>
  <c r="F219" i="1" s="1"/>
  <c r="G219" i="1"/>
  <c r="H219" i="1" s="1"/>
  <c r="I219" i="1"/>
  <c r="K219" i="1"/>
  <c r="R219" i="1" s="1"/>
  <c r="L219" i="1"/>
  <c r="M219" i="1" s="1"/>
  <c r="B220" i="1"/>
  <c r="C220" i="1" s="1"/>
  <c r="Z220" i="1" s="1"/>
  <c r="D220" i="1"/>
  <c r="E220" i="1"/>
  <c r="F220" i="1" s="1"/>
  <c r="G220" i="1"/>
  <c r="H220" i="1" s="1"/>
  <c r="I220" i="1"/>
  <c r="K220" i="1"/>
  <c r="R220" i="1" s="1"/>
  <c r="L220" i="1"/>
  <c r="M220" i="1" s="1"/>
  <c r="B221" i="1"/>
  <c r="C221" i="1" s="1"/>
  <c r="Z221" i="1" s="1"/>
  <c r="D221" i="1"/>
  <c r="E221" i="1"/>
  <c r="F221" i="1" s="1"/>
  <c r="G221" i="1"/>
  <c r="H221" i="1" s="1"/>
  <c r="I221" i="1"/>
  <c r="K221" i="1"/>
  <c r="N221" i="1" s="1"/>
  <c r="L221" i="1"/>
  <c r="M221" i="1" s="1"/>
  <c r="B222" i="1"/>
  <c r="C222" i="1" s="1"/>
  <c r="Z222" i="1" s="1"/>
  <c r="D222" i="1"/>
  <c r="E222" i="1"/>
  <c r="F222" i="1" s="1"/>
  <c r="G222" i="1"/>
  <c r="H222" i="1" s="1"/>
  <c r="I222" i="1"/>
  <c r="K222" i="1"/>
  <c r="N222" i="1" s="1"/>
  <c r="L222" i="1"/>
  <c r="M222" i="1" s="1"/>
  <c r="B223" i="1"/>
  <c r="C223" i="1" s="1"/>
  <c r="Z223" i="1" s="1"/>
  <c r="D223" i="1"/>
  <c r="E223" i="1"/>
  <c r="F223" i="1" s="1"/>
  <c r="G223" i="1"/>
  <c r="H223" i="1" s="1"/>
  <c r="I223" i="1"/>
  <c r="K223" i="1"/>
  <c r="S223" i="1" s="1"/>
  <c r="L223" i="1"/>
  <c r="M223" i="1" s="1"/>
  <c r="B224" i="1"/>
  <c r="C224" i="1" s="1"/>
  <c r="Z224" i="1" s="1"/>
  <c r="D224" i="1"/>
  <c r="E224" i="1"/>
  <c r="F224" i="1" s="1"/>
  <c r="G224" i="1"/>
  <c r="H224" i="1" s="1"/>
  <c r="I224" i="1"/>
  <c r="K224" i="1"/>
  <c r="R224" i="1" s="1"/>
  <c r="L224" i="1"/>
  <c r="M224" i="1" s="1"/>
  <c r="B225" i="1"/>
  <c r="C225" i="1" s="1"/>
  <c r="Z225" i="1" s="1"/>
  <c r="D225" i="1"/>
  <c r="E225" i="1"/>
  <c r="F225" i="1" s="1"/>
  <c r="G225" i="1"/>
  <c r="H225" i="1" s="1"/>
  <c r="I225" i="1"/>
  <c r="K225" i="1"/>
  <c r="R225" i="1" s="1"/>
  <c r="L225" i="1"/>
  <c r="M225" i="1" s="1"/>
  <c r="B226" i="1"/>
  <c r="C226" i="1" s="1"/>
  <c r="Z226" i="1" s="1"/>
  <c r="D226" i="1"/>
  <c r="E226" i="1"/>
  <c r="F226" i="1" s="1"/>
  <c r="G226" i="1"/>
  <c r="H226" i="1" s="1"/>
  <c r="I226" i="1"/>
  <c r="K226" i="1"/>
  <c r="R226" i="1" s="1"/>
  <c r="L226" i="1"/>
  <c r="M226" i="1" s="1"/>
  <c r="B227" i="1"/>
  <c r="C227" i="1" s="1"/>
  <c r="Z227" i="1" s="1"/>
  <c r="D227" i="1"/>
  <c r="E227" i="1"/>
  <c r="F227" i="1" s="1"/>
  <c r="G227" i="1"/>
  <c r="H227" i="1" s="1"/>
  <c r="I227" i="1"/>
  <c r="K227" i="1"/>
  <c r="R227" i="1" s="1"/>
  <c r="L227" i="1"/>
  <c r="M227" i="1" s="1"/>
  <c r="B228" i="1"/>
  <c r="C228" i="1" s="1"/>
  <c r="Z228" i="1" s="1"/>
  <c r="D228" i="1"/>
  <c r="E228" i="1"/>
  <c r="F228" i="1" s="1"/>
  <c r="G228" i="1"/>
  <c r="H228" i="1" s="1"/>
  <c r="I228" i="1"/>
  <c r="K228" i="1"/>
  <c r="R228" i="1" s="1"/>
  <c r="L228" i="1"/>
  <c r="M228" i="1" s="1"/>
  <c r="B229" i="1"/>
  <c r="C229" i="1" s="1"/>
  <c r="Z229" i="1" s="1"/>
  <c r="D229" i="1"/>
  <c r="E229" i="1"/>
  <c r="F229" i="1" s="1"/>
  <c r="G229" i="1"/>
  <c r="H229" i="1" s="1"/>
  <c r="I229" i="1"/>
  <c r="K229" i="1"/>
  <c r="N229" i="1" s="1"/>
  <c r="L229" i="1"/>
  <c r="M229" i="1" s="1"/>
  <c r="B230" i="1"/>
  <c r="C230" i="1" s="1"/>
  <c r="Z230" i="1" s="1"/>
  <c r="D230" i="1"/>
  <c r="E230" i="1"/>
  <c r="F230" i="1" s="1"/>
  <c r="G230" i="1"/>
  <c r="H230" i="1" s="1"/>
  <c r="I230" i="1"/>
  <c r="K230" i="1"/>
  <c r="N230" i="1" s="1"/>
  <c r="L230" i="1"/>
  <c r="M230" i="1" s="1"/>
  <c r="B231" i="1"/>
  <c r="C231" i="1" s="1"/>
  <c r="Z231" i="1" s="1"/>
  <c r="D231" i="1"/>
  <c r="E231" i="1"/>
  <c r="F231" i="1" s="1"/>
  <c r="G231" i="1"/>
  <c r="H231" i="1" s="1"/>
  <c r="I231" i="1"/>
  <c r="K231" i="1"/>
  <c r="S231" i="1" s="1"/>
  <c r="L231" i="1"/>
  <c r="M231" i="1" s="1"/>
  <c r="B232" i="1"/>
  <c r="C232" i="1" s="1"/>
  <c r="Z232" i="1" s="1"/>
  <c r="D232" i="1"/>
  <c r="E232" i="1"/>
  <c r="F232" i="1" s="1"/>
  <c r="G232" i="1"/>
  <c r="H232" i="1" s="1"/>
  <c r="I232" i="1"/>
  <c r="K232" i="1"/>
  <c r="R232" i="1" s="1"/>
  <c r="L232" i="1"/>
  <c r="M232" i="1" s="1"/>
  <c r="B233" i="1"/>
  <c r="C233" i="1" s="1"/>
  <c r="Z233" i="1" s="1"/>
  <c r="D233" i="1"/>
  <c r="E233" i="1"/>
  <c r="F233" i="1" s="1"/>
  <c r="G233" i="1"/>
  <c r="H233" i="1" s="1"/>
  <c r="I233" i="1"/>
  <c r="K233" i="1"/>
  <c r="R233" i="1" s="1"/>
  <c r="L233" i="1"/>
  <c r="M233" i="1" s="1"/>
  <c r="B234" i="1"/>
  <c r="C234" i="1" s="1"/>
  <c r="Z234" i="1" s="1"/>
  <c r="D234" i="1"/>
  <c r="E234" i="1"/>
  <c r="F234" i="1" s="1"/>
  <c r="G234" i="1"/>
  <c r="H234" i="1" s="1"/>
  <c r="I234" i="1"/>
  <c r="K234" i="1"/>
  <c r="R234" i="1" s="1"/>
  <c r="L234" i="1"/>
  <c r="M234" i="1" s="1"/>
  <c r="B235" i="1"/>
  <c r="C235" i="1" s="1"/>
  <c r="Z235" i="1" s="1"/>
  <c r="D235" i="1"/>
  <c r="E235" i="1"/>
  <c r="F235" i="1" s="1"/>
  <c r="G235" i="1"/>
  <c r="H235" i="1" s="1"/>
  <c r="I235" i="1"/>
  <c r="K235" i="1"/>
  <c r="R235" i="1" s="1"/>
  <c r="L235" i="1"/>
  <c r="M235" i="1" s="1"/>
  <c r="B236" i="1"/>
  <c r="C236" i="1" s="1"/>
  <c r="Z236" i="1" s="1"/>
  <c r="D236" i="1"/>
  <c r="E236" i="1"/>
  <c r="F236" i="1" s="1"/>
  <c r="G236" i="1"/>
  <c r="H236" i="1" s="1"/>
  <c r="I236" i="1"/>
  <c r="K236" i="1"/>
  <c r="S236" i="1" s="1"/>
  <c r="L236" i="1"/>
  <c r="M236" i="1" s="1"/>
  <c r="B237" i="1"/>
  <c r="C237" i="1" s="1"/>
  <c r="Z237" i="1" s="1"/>
  <c r="D237" i="1"/>
  <c r="E237" i="1"/>
  <c r="F237" i="1" s="1"/>
  <c r="G237" i="1"/>
  <c r="H237" i="1" s="1"/>
  <c r="I237" i="1"/>
  <c r="K237" i="1"/>
  <c r="N237" i="1" s="1"/>
  <c r="L237" i="1"/>
  <c r="M237" i="1" s="1"/>
  <c r="B238" i="1"/>
  <c r="C238" i="1" s="1"/>
  <c r="Z238" i="1" s="1"/>
  <c r="D238" i="1"/>
  <c r="E238" i="1"/>
  <c r="F238" i="1" s="1"/>
  <c r="G238" i="1"/>
  <c r="H238" i="1" s="1"/>
  <c r="I238" i="1"/>
  <c r="K238" i="1"/>
  <c r="N238" i="1" s="1"/>
  <c r="L238" i="1"/>
  <c r="M238" i="1" s="1"/>
  <c r="B239" i="1"/>
  <c r="C239" i="1" s="1"/>
  <c r="Z239" i="1" s="1"/>
  <c r="D239" i="1"/>
  <c r="E239" i="1"/>
  <c r="F239" i="1" s="1"/>
  <c r="G239" i="1"/>
  <c r="H239" i="1" s="1"/>
  <c r="I239" i="1"/>
  <c r="K239" i="1"/>
  <c r="S239" i="1" s="1"/>
  <c r="L239" i="1"/>
  <c r="M239" i="1" s="1"/>
  <c r="B240" i="1"/>
  <c r="C240" i="1" s="1"/>
  <c r="Z240" i="1" s="1"/>
  <c r="D240" i="1"/>
  <c r="E240" i="1"/>
  <c r="F240" i="1" s="1"/>
  <c r="G240" i="1"/>
  <c r="H240" i="1" s="1"/>
  <c r="I240" i="1"/>
  <c r="K240" i="1"/>
  <c r="R240" i="1" s="1"/>
  <c r="L240" i="1"/>
  <c r="M240" i="1" s="1"/>
  <c r="B241" i="1"/>
  <c r="C241" i="1" s="1"/>
  <c r="Z241" i="1" s="1"/>
  <c r="D241" i="1"/>
  <c r="E241" i="1"/>
  <c r="F241" i="1" s="1"/>
  <c r="G241" i="1"/>
  <c r="H241" i="1" s="1"/>
  <c r="I241" i="1"/>
  <c r="K241" i="1"/>
  <c r="R241" i="1" s="1"/>
  <c r="L241" i="1"/>
  <c r="M241" i="1" s="1"/>
  <c r="B242" i="1"/>
  <c r="C242" i="1" s="1"/>
  <c r="Z242" i="1" s="1"/>
  <c r="D242" i="1"/>
  <c r="E242" i="1"/>
  <c r="F242" i="1" s="1"/>
  <c r="G242" i="1"/>
  <c r="H242" i="1" s="1"/>
  <c r="I242" i="1"/>
  <c r="K242" i="1"/>
  <c r="R242" i="1" s="1"/>
  <c r="L242" i="1"/>
  <c r="M242" i="1" s="1"/>
  <c r="B243" i="1"/>
  <c r="C243" i="1" s="1"/>
  <c r="Z243" i="1" s="1"/>
  <c r="D243" i="1"/>
  <c r="E243" i="1"/>
  <c r="F243" i="1" s="1"/>
  <c r="G243" i="1"/>
  <c r="H243" i="1" s="1"/>
  <c r="I243" i="1"/>
  <c r="K243" i="1"/>
  <c r="R243" i="1" s="1"/>
  <c r="L243" i="1"/>
  <c r="M243" i="1" s="1"/>
  <c r="B244" i="1"/>
  <c r="C244" i="1" s="1"/>
  <c r="Z244" i="1" s="1"/>
  <c r="D244" i="1"/>
  <c r="E244" i="1"/>
  <c r="F244" i="1" s="1"/>
  <c r="G244" i="1"/>
  <c r="H244" i="1" s="1"/>
  <c r="I244" i="1"/>
  <c r="K244" i="1"/>
  <c r="S244" i="1" s="1"/>
  <c r="L244" i="1"/>
  <c r="M244" i="1" s="1"/>
  <c r="B245" i="1"/>
  <c r="C245" i="1" s="1"/>
  <c r="Z245" i="1" s="1"/>
  <c r="D245" i="1"/>
  <c r="E245" i="1"/>
  <c r="F245" i="1" s="1"/>
  <c r="G245" i="1"/>
  <c r="H245" i="1" s="1"/>
  <c r="I245" i="1"/>
  <c r="K245" i="1"/>
  <c r="N245" i="1" s="1"/>
  <c r="L245" i="1"/>
  <c r="M245" i="1" s="1"/>
  <c r="B246" i="1"/>
  <c r="C246" i="1" s="1"/>
  <c r="Z246" i="1" s="1"/>
  <c r="D246" i="1"/>
  <c r="E246" i="1"/>
  <c r="F246" i="1" s="1"/>
  <c r="G246" i="1"/>
  <c r="H246" i="1" s="1"/>
  <c r="I246" i="1"/>
  <c r="K246" i="1"/>
  <c r="N246" i="1" s="1"/>
  <c r="L246" i="1"/>
  <c r="M246" i="1" s="1"/>
  <c r="B247" i="1"/>
  <c r="C247" i="1" s="1"/>
  <c r="Z247" i="1" s="1"/>
  <c r="D247" i="1"/>
  <c r="E247" i="1"/>
  <c r="F247" i="1" s="1"/>
  <c r="G247" i="1"/>
  <c r="H247" i="1" s="1"/>
  <c r="I247" i="1"/>
  <c r="K247" i="1"/>
  <c r="L247" i="1"/>
  <c r="M247" i="1" s="1"/>
  <c r="B248" i="1"/>
  <c r="C248" i="1" s="1"/>
  <c r="Z248" i="1" s="1"/>
  <c r="D248" i="1"/>
  <c r="E248" i="1"/>
  <c r="F248" i="1" s="1"/>
  <c r="G248" i="1"/>
  <c r="H248" i="1" s="1"/>
  <c r="I248" i="1"/>
  <c r="K248" i="1"/>
  <c r="R248" i="1" s="1"/>
  <c r="L248" i="1"/>
  <c r="M248" i="1" s="1"/>
  <c r="B249" i="1"/>
  <c r="C249" i="1" s="1"/>
  <c r="Z249" i="1" s="1"/>
  <c r="D249" i="1"/>
  <c r="E249" i="1"/>
  <c r="F249" i="1" s="1"/>
  <c r="G249" i="1"/>
  <c r="H249" i="1" s="1"/>
  <c r="I249" i="1"/>
  <c r="K249" i="1"/>
  <c r="R249" i="1" s="1"/>
  <c r="L249" i="1"/>
  <c r="M249" i="1" s="1"/>
  <c r="B250" i="1"/>
  <c r="C250" i="1" s="1"/>
  <c r="Z250" i="1" s="1"/>
  <c r="D250" i="1"/>
  <c r="E250" i="1"/>
  <c r="F250" i="1" s="1"/>
  <c r="G250" i="1"/>
  <c r="H250" i="1" s="1"/>
  <c r="I250" i="1"/>
  <c r="K250" i="1"/>
  <c r="R250" i="1" s="1"/>
  <c r="L250" i="1"/>
  <c r="M250" i="1" s="1"/>
  <c r="B251" i="1"/>
  <c r="C251" i="1" s="1"/>
  <c r="Z251" i="1" s="1"/>
  <c r="D251" i="1"/>
  <c r="E251" i="1"/>
  <c r="F251" i="1" s="1"/>
  <c r="G251" i="1"/>
  <c r="H251" i="1" s="1"/>
  <c r="I251" i="1"/>
  <c r="K251" i="1"/>
  <c r="R251" i="1" s="1"/>
  <c r="L251" i="1"/>
  <c r="M251" i="1" s="1"/>
  <c r="B252" i="1"/>
  <c r="C252" i="1" s="1"/>
  <c r="Z252" i="1" s="1"/>
  <c r="D252" i="1"/>
  <c r="E252" i="1"/>
  <c r="F252" i="1" s="1"/>
  <c r="G252" i="1"/>
  <c r="H252" i="1" s="1"/>
  <c r="I252" i="1"/>
  <c r="K252" i="1"/>
  <c r="R252" i="1" s="1"/>
  <c r="L252" i="1"/>
  <c r="M252" i="1" s="1"/>
  <c r="B253" i="1"/>
  <c r="C253" i="1" s="1"/>
  <c r="Z253" i="1" s="1"/>
  <c r="D253" i="1"/>
  <c r="E253" i="1"/>
  <c r="F253" i="1" s="1"/>
  <c r="G253" i="1"/>
  <c r="H253" i="1" s="1"/>
  <c r="I253" i="1"/>
  <c r="K253" i="1"/>
  <c r="N253" i="1" s="1"/>
  <c r="L253" i="1"/>
  <c r="M253" i="1" s="1"/>
  <c r="B254" i="1"/>
  <c r="C254" i="1" s="1"/>
  <c r="Z254" i="1" s="1"/>
  <c r="D254" i="1"/>
  <c r="E254" i="1"/>
  <c r="F254" i="1" s="1"/>
  <c r="G254" i="1"/>
  <c r="H254" i="1" s="1"/>
  <c r="I254" i="1"/>
  <c r="K254" i="1"/>
  <c r="N254" i="1" s="1"/>
  <c r="L254" i="1"/>
  <c r="M254" i="1" s="1"/>
  <c r="B255" i="1"/>
  <c r="C255" i="1" s="1"/>
  <c r="Z255" i="1" s="1"/>
  <c r="D255" i="1"/>
  <c r="E255" i="1"/>
  <c r="F255" i="1" s="1"/>
  <c r="G255" i="1"/>
  <c r="H255" i="1" s="1"/>
  <c r="I255" i="1"/>
  <c r="K255" i="1"/>
  <c r="S255" i="1" s="1"/>
  <c r="L255" i="1"/>
  <c r="M255" i="1" s="1"/>
  <c r="B256" i="1"/>
  <c r="C256" i="1" s="1"/>
  <c r="Z256" i="1" s="1"/>
  <c r="D256" i="1"/>
  <c r="E256" i="1"/>
  <c r="F256" i="1" s="1"/>
  <c r="G256" i="1"/>
  <c r="H256" i="1" s="1"/>
  <c r="I256" i="1"/>
  <c r="K256" i="1"/>
  <c r="R256" i="1" s="1"/>
  <c r="L256" i="1"/>
  <c r="M256" i="1" s="1"/>
  <c r="B257" i="1"/>
  <c r="C257" i="1" s="1"/>
  <c r="Z257" i="1" s="1"/>
  <c r="D257" i="1"/>
  <c r="E257" i="1"/>
  <c r="F257" i="1" s="1"/>
  <c r="G257" i="1"/>
  <c r="H257" i="1" s="1"/>
  <c r="I257" i="1"/>
  <c r="K257" i="1"/>
  <c r="S257" i="1" s="1"/>
  <c r="L257" i="1"/>
  <c r="M257" i="1" s="1"/>
  <c r="B258" i="1"/>
  <c r="C258" i="1" s="1"/>
  <c r="Z258" i="1" s="1"/>
  <c r="D258" i="1"/>
  <c r="E258" i="1"/>
  <c r="F258" i="1" s="1"/>
  <c r="G258" i="1"/>
  <c r="H258" i="1" s="1"/>
  <c r="I258" i="1"/>
  <c r="K258" i="1"/>
  <c r="R258" i="1" s="1"/>
  <c r="L258" i="1"/>
  <c r="M258" i="1" s="1"/>
  <c r="B259" i="1"/>
  <c r="C259" i="1" s="1"/>
  <c r="Z259" i="1" s="1"/>
  <c r="D259" i="1"/>
  <c r="E259" i="1"/>
  <c r="F259" i="1" s="1"/>
  <c r="G259" i="1"/>
  <c r="H259" i="1" s="1"/>
  <c r="I259" i="1"/>
  <c r="K259" i="1"/>
  <c r="R259" i="1" s="1"/>
  <c r="L259" i="1"/>
  <c r="M259" i="1" s="1"/>
  <c r="B260" i="1"/>
  <c r="C260" i="1" s="1"/>
  <c r="Z260" i="1" s="1"/>
  <c r="D260" i="1"/>
  <c r="E260" i="1"/>
  <c r="F260" i="1" s="1"/>
  <c r="G260" i="1"/>
  <c r="H260" i="1" s="1"/>
  <c r="I260" i="1"/>
  <c r="K260" i="1"/>
  <c r="S260" i="1" s="1"/>
  <c r="L260" i="1"/>
  <c r="M260" i="1" s="1"/>
  <c r="B261" i="1"/>
  <c r="C261" i="1" s="1"/>
  <c r="Z261" i="1" s="1"/>
  <c r="D261" i="1"/>
  <c r="E261" i="1"/>
  <c r="F261" i="1" s="1"/>
  <c r="G261" i="1"/>
  <c r="H261" i="1" s="1"/>
  <c r="I261" i="1"/>
  <c r="K261" i="1"/>
  <c r="N261" i="1" s="1"/>
  <c r="L261" i="1"/>
  <c r="M261" i="1" s="1"/>
  <c r="B262" i="1"/>
  <c r="C262" i="1" s="1"/>
  <c r="Z262" i="1" s="1"/>
  <c r="D262" i="1"/>
  <c r="E262" i="1"/>
  <c r="F262" i="1" s="1"/>
  <c r="G262" i="1"/>
  <c r="H262" i="1" s="1"/>
  <c r="I262" i="1"/>
  <c r="K262" i="1"/>
  <c r="N262" i="1" s="1"/>
  <c r="L262" i="1"/>
  <c r="M262" i="1" s="1"/>
  <c r="B263" i="1"/>
  <c r="C263" i="1" s="1"/>
  <c r="Z263" i="1" s="1"/>
  <c r="D263" i="1"/>
  <c r="E263" i="1"/>
  <c r="F263" i="1" s="1"/>
  <c r="G263" i="1"/>
  <c r="H263" i="1" s="1"/>
  <c r="I263" i="1"/>
  <c r="K263" i="1"/>
  <c r="S263" i="1" s="1"/>
  <c r="L263" i="1"/>
  <c r="M263" i="1" s="1"/>
  <c r="B264" i="1"/>
  <c r="C264" i="1" s="1"/>
  <c r="Z264" i="1" s="1"/>
  <c r="D264" i="1"/>
  <c r="E264" i="1"/>
  <c r="F264" i="1" s="1"/>
  <c r="G264" i="1"/>
  <c r="H264" i="1" s="1"/>
  <c r="I264" i="1"/>
  <c r="K264" i="1"/>
  <c r="R264" i="1" s="1"/>
  <c r="L264" i="1"/>
  <c r="M264" i="1" s="1"/>
  <c r="B265" i="1"/>
  <c r="C265" i="1" s="1"/>
  <c r="Z265" i="1" s="1"/>
  <c r="D265" i="1"/>
  <c r="E265" i="1"/>
  <c r="F265" i="1" s="1"/>
  <c r="G265" i="1"/>
  <c r="H265" i="1" s="1"/>
  <c r="I265" i="1"/>
  <c r="K265" i="1"/>
  <c r="S265" i="1" s="1"/>
  <c r="L265" i="1"/>
  <c r="M265" i="1" s="1"/>
  <c r="B266" i="1"/>
  <c r="C266" i="1" s="1"/>
  <c r="Z266" i="1" s="1"/>
  <c r="D266" i="1"/>
  <c r="E266" i="1"/>
  <c r="F266" i="1" s="1"/>
  <c r="G266" i="1"/>
  <c r="H266" i="1" s="1"/>
  <c r="I266" i="1"/>
  <c r="K266" i="1"/>
  <c r="R266" i="1" s="1"/>
  <c r="L266" i="1"/>
  <c r="M266" i="1" s="1"/>
  <c r="B267" i="1"/>
  <c r="C267" i="1" s="1"/>
  <c r="Z267" i="1" s="1"/>
  <c r="D267" i="1"/>
  <c r="E267" i="1"/>
  <c r="F267" i="1" s="1"/>
  <c r="G267" i="1"/>
  <c r="H267" i="1" s="1"/>
  <c r="I267" i="1"/>
  <c r="K267" i="1"/>
  <c r="R267" i="1" s="1"/>
  <c r="L267" i="1"/>
  <c r="M267" i="1" s="1"/>
  <c r="B268" i="1"/>
  <c r="C268" i="1" s="1"/>
  <c r="Z268" i="1" s="1"/>
  <c r="D268" i="1"/>
  <c r="E268" i="1"/>
  <c r="F268" i="1" s="1"/>
  <c r="G268" i="1"/>
  <c r="H268" i="1" s="1"/>
  <c r="I268" i="1"/>
  <c r="K268" i="1"/>
  <c r="R268" i="1" s="1"/>
  <c r="L268" i="1"/>
  <c r="M268" i="1" s="1"/>
  <c r="B269" i="1"/>
  <c r="C269" i="1" s="1"/>
  <c r="Z269" i="1" s="1"/>
  <c r="D269" i="1"/>
  <c r="E269" i="1"/>
  <c r="F269" i="1" s="1"/>
  <c r="G269" i="1"/>
  <c r="H269" i="1" s="1"/>
  <c r="I269" i="1"/>
  <c r="K269" i="1"/>
  <c r="N269" i="1" s="1"/>
  <c r="L269" i="1"/>
  <c r="M269" i="1" s="1"/>
  <c r="B270" i="1"/>
  <c r="C270" i="1" s="1"/>
  <c r="Z270" i="1" s="1"/>
  <c r="D270" i="1"/>
  <c r="E270" i="1"/>
  <c r="F270" i="1" s="1"/>
  <c r="G270" i="1"/>
  <c r="H270" i="1" s="1"/>
  <c r="I270" i="1"/>
  <c r="K270" i="1"/>
  <c r="N270" i="1" s="1"/>
  <c r="L270" i="1"/>
  <c r="M270" i="1" s="1"/>
  <c r="B271" i="1"/>
  <c r="C271" i="1" s="1"/>
  <c r="Z271" i="1" s="1"/>
  <c r="D271" i="1"/>
  <c r="E271" i="1"/>
  <c r="F271" i="1" s="1"/>
  <c r="G271" i="1"/>
  <c r="H271" i="1" s="1"/>
  <c r="I271" i="1"/>
  <c r="K271" i="1"/>
  <c r="S271" i="1" s="1"/>
  <c r="L271" i="1"/>
  <c r="M271" i="1" s="1"/>
  <c r="B272" i="1"/>
  <c r="C272" i="1" s="1"/>
  <c r="Z272" i="1" s="1"/>
  <c r="D272" i="1"/>
  <c r="E272" i="1"/>
  <c r="F272" i="1" s="1"/>
  <c r="G272" i="1"/>
  <c r="H272" i="1" s="1"/>
  <c r="I272" i="1"/>
  <c r="K272" i="1"/>
  <c r="R272" i="1" s="1"/>
  <c r="L272" i="1"/>
  <c r="M272" i="1" s="1"/>
  <c r="B273" i="1"/>
  <c r="C273" i="1" s="1"/>
  <c r="Z273" i="1" s="1"/>
  <c r="D273" i="1"/>
  <c r="E273" i="1"/>
  <c r="F273" i="1" s="1"/>
  <c r="G273" i="1"/>
  <c r="H273" i="1" s="1"/>
  <c r="I273" i="1"/>
  <c r="K273" i="1"/>
  <c r="S273" i="1" s="1"/>
  <c r="L273" i="1"/>
  <c r="M273" i="1" s="1"/>
  <c r="B274" i="1"/>
  <c r="C274" i="1" s="1"/>
  <c r="Z274" i="1" s="1"/>
  <c r="D274" i="1"/>
  <c r="E274" i="1"/>
  <c r="F274" i="1" s="1"/>
  <c r="G274" i="1"/>
  <c r="H274" i="1" s="1"/>
  <c r="I274" i="1"/>
  <c r="K274" i="1"/>
  <c r="L274" i="1"/>
  <c r="M274" i="1" s="1"/>
  <c r="B275" i="1"/>
  <c r="C275" i="1" s="1"/>
  <c r="Z275" i="1" s="1"/>
  <c r="D275" i="1"/>
  <c r="E275" i="1"/>
  <c r="F275" i="1" s="1"/>
  <c r="G275" i="1"/>
  <c r="H275" i="1" s="1"/>
  <c r="I275" i="1"/>
  <c r="K275" i="1"/>
  <c r="R275" i="1" s="1"/>
  <c r="L275" i="1"/>
  <c r="M275" i="1" s="1"/>
  <c r="B276" i="1"/>
  <c r="C276" i="1" s="1"/>
  <c r="Z276" i="1" s="1"/>
  <c r="D276" i="1"/>
  <c r="E276" i="1"/>
  <c r="F276" i="1" s="1"/>
  <c r="G276" i="1"/>
  <c r="H276" i="1" s="1"/>
  <c r="I276" i="1"/>
  <c r="K276" i="1"/>
  <c r="R276" i="1" s="1"/>
  <c r="L276" i="1"/>
  <c r="M276" i="1" s="1"/>
  <c r="B277" i="1"/>
  <c r="C277" i="1" s="1"/>
  <c r="Z277" i="1" s="1"/>
  <c r="D277" i="1"/>
  <c r="E277" i="1"/>
  <c r="F277" i="1" s="1"/>
  <c r="G277" i="1"/>
  <c r="H277" i="1" s="1"/>
  <c r="I277" i="1"/>
  <c r="K277" i="1"/>
  <c r="N277" i="1" s="1"/>
  <c r="O277" i="1" s="1"/>
  <c r="BB276" i="1" s="1"/>
  <c r="BC276" i="1" s="1"/>
  <c r="L277" i="1"/>
  <c r="M277" i="1" s="1"/>
  <c r="B278" i="1"/>
  <c r="C278" i="1" s="1"/>
  <c r="Z278" i="1" s="1"/>
  <c r="D278" i="1"/>
  <c r="E278" i="1"/>
  <c r="F278" i="1" s="1"/>
  <c r="G278" i="1"/>
  <c r="H278" i="1" s="1"/>
  <c r="I278" i="1"/>
  <c r="K278" i="1"/>
  <c r="N278" i="1" s="1"/>
  <c r="O278" i="1" s="1"/>
  <c r="BB277" i="1" s="1"/>
  <c r="BC277" i="1" s="1"/>
  <c r="L278" i="1"/>
  <c r="M278" i="1" s="1"/>
  <c r="B279" i="1"/>
  <c r="C279" i="1" s="1"/>
  <c r="Z279" i="1" s="1"/>
  <c r="D279" i="1"/>
  <c r="E279" i="1"/>
  <c r="F279" i="1" s="1"/>
  <c r="G279" i="1"/>
  <c r="H279" i="1" s="1"/>
  <c r="I279" i="1"/>
  <c r="K279" i="1"/>
  <c r="N279" i="1" s="1"/>
  <c r="O279" i="1" s="1"/>
  <c r="BB278" i="1" s="1"/>
  <c r="BC278" i="1" s="1"/>
  <c r="L279" i="1"/>
  <c r="M279" i="1" s="1"/>
  <c r="B280" i="1"/>
  <c r="C280" i="1" s="1"/>
  <c r="Z280" i="1" s="1"/>
  <c r="D280" i="1"/>
  <c r="E280" i="1"/>
  <c r="F280" i="1" s="1"/>
  <c r="G280" i="1"/>
  <c r="H280" i="1" s="1"/>
  <c r="I280" i="1"/>
  <c r="K280" i="1"/>
  <c r="R280" i="1" s="1"/>
  <c r="L280" i="1"/>
  <c r="M280" i="1" s="1"/>
  <c r="B281" i="1"/>
  <c r="C281" i="1" s="1"/>
  <c r="Z281" i="1" s="1"/>
  <c r="D281" i="1"/>
  <c r="E281" i="1"/>
  <c r="F281" i="1" s="1"/>
  <c r="G281" i="1"/>
  <c r="H281" i="1" s="1"/>
  <c r="I281" i="1"/>
  <c r="K281" i="1"/>
  <c r="N281" i="1" s="1"/>
  <c r="O281" i="1" s="1"/>
  <c r="BB280" i="1" s="1"/>
  <c r="BC280" i="1" s="1"/>
  <c r="L281" i="1"/>
  <c r="M281" i="1" s="1"/>
  <c r="B282" i="1"/>
  <c r="C282" i="1" s="1"/>
  <c r="Z282" i="1" s="1"/>
  <c r="D282" i="1"/>
  <c r="E282" i="1"/>
  <c r="F282" i="1" s="1"/>
  <c r="G282" i="1"/>
  <c r="H282" i="1" s="1"/>
  <c r="I282" i="1"/>
  <c r="K282" i="1"/>
  <c r="S282" i="1" s="1"/>
  <c r="L282" i="1"/>
  <c r="M282" i="1" s="1"/>
  <c r="B283" i="1"/>
  <c r="C283" i="1" s="1"/>
  <c r="Z283" i="1" s="1"/>
  <c r="D283" i="1"/>
  <c r="E283" i="1"/>
  <c r="F283" i="1" s="1"/>
  <c r="G283" i="1"/>
  <c r="H283" i="1" s="1"/>
  <c r="I283" i="1"/>
  <c r="K283" i="1"/>
  <c r="R283" i="1" s="1"/>
  <c r="L283" i="1"/>
  <c r="M283" i="1" s="1"/>
  <c r="B284" i="1"/>
  <c r="C284" i="1" s="1"/>
  <c r="Z284" i="1" s="1"/>
  <c r="D284" i="1"/>
  <c r="E284" i="1"/>
  <c r="F284" i="1" s="1"/>
  <c r="G284" i="1"/>
  <c r="H284" i="1" s="1"/>
  <c r="I284" i="1"/>
  <c r="K284" i="1"/>
  <c r="S284" i="1" s="1"/>
  <c r="L284" i="1"/>
  <c r="M284" i="1" s="1"/>
  <c r="B285" i="1"/>
  <c r="C285" i="1" s="1"/>
  <c r="Z285" i="1" s="1"/>
  <c r="D285" i="1"/>
  <c r="E285" i="1"/>
  <c r="F285" i="1" s="1"/>
  <c r="G285" i="1"/>
  <c r="H285" i="1" s="1"/>
  <c r="I285" i="1"/>
  <c r="K285" i="1"/>
  <c r="N285" i="1" s="1"/>
  <c r="O285" i="1" s="1"/>
  <c r="BB284" i="1" s="1"/>
  <c r="BC284" i="1" s="1"/>
  <c r="L285" i="1"/>
  <c r="M285" i="1" s="1"/>
  <c r="B286" i="1"/>
  <c r="C286" i="1" s="1"/>
  <c r="Z286" i="1" s="1"/>
  <c r="D286" i="1"/>
  <c r="E286" i="1"/>
  <c r="F286" i="1" s="1"/>
  <c r="G286" i="1"/>
  <c r="H286" i="1" s="1"/>
  <c r="I286" i="1"/>
  <c r="K286" i="1"/>
  <c r="L286" i="1"/>
  <c r="M286" i="1" s="1"/>
  <c r="B287" i="1"/>
  <c r="C287" i="1" s="1"/>
  <c r="Z287" i="1" s="1"/>
  <c r="D287" i="1"/>
  <c r="E287" i="1"/>
  <c r="F287" i="1" s="1"/>
  <c r="G287" i="1"/>
  <c r="H287" i="1" s="1"/>
  <c r="I287" i="1"/>
  <c r="K287" i="1"/>
  <c r="S287" i="1" s="1"/>
  <c r="L287" i="1"/>
  <c r="M287" i="1" s="1"/>
  <c r="B288" i="1"/>
  <c r="C288" i="1" s="1"/>
  <c r="Z288" i="1" s="1"/>
  <c r="D288" i="1"/>
  <c r="E288" i="1"/>
  <c r="F288" i="1" s="1"/>
  <c r="G288" i="1"/>
  <c r="H288" i="1" s="1"/>
  <c r="I288" i="1"/>
  <c r="K288" i="1"/>
  <c r="S288" i="1" s="1"/>
  <c r="L288" i="1"/>
  <c r="M288" i="1" s="1"/>
  <c r="B289" i="1"/>
  <c r="C289" i="1" s="1"/>
  <c r="Z289" i="1" s="1"/>
  <c r="D289" i="1"/>
  <c r="E289" i="1"/>
  <c r="F289" i="1" s="1"/>
  <c r="G289" i="1"/>
  <c r="H289" i="1" s="1"/>
  <c r="I289" i="1"/>
  <c r="K289" i="1"/>
  <c r="R289" i="1" s="1"/>
  <c r="L289" i="1"/>
  <c r="M289" i="1" s="1"/>
  <c r="B290" i="1"/>
  <c r="C290" i="1" s="1"/>
  <c r="Z290" i="1" s="1"/>
  <c r="D290" i="1"/>
  <c r="E290" i="1"/>
  <c r="F290" i="1" s="1"/>
  <c r="G290" i="1"/>
  <c r="H290" i="1" s="1"/>
  <c r="I290" i="1"/>
  <c r="K290" i="1"/>
  <c r="S290" i="1" s="1"/>
  <c r="L290" i="1"/>
  <c r="M290" i="1" s="1"/>
  <c r="B291" i="1"/>
  <c r="C291" i="1" s="1"/>
  <c r="Z291" i="1" s="1"/>
  <c r="D291" i="1"/>
  <c r="E291" i="1"/>
  <c r="F291" i="1" s="1"/>
  <c r="G291" i="1"/>
  <c r="H291" i="1" s="1"/>
  <c r="I291" i="1"/>
  <c r="K291" i="1"/>
  <c r="N291" i="1" s="1"/>
  <c r="L291" i="1"/>
  <c r="M291" i="1" s="1"/>
  <c r="B292" i="1"/>
  <c r="C292" i="1" s="1"/>
  <c r="Z292" i="1" s="1"/>
  <c r="D292" i="1"/>
  <c r="E292" i="1"/>
  <c r="F292" i="1" s="1"/>
  <c r="G292" i="1"/>
  <c r="H292" i="1" s="1"/>
  <c r="I292" i="1"/>
  <c r="K292" i="1"/>
  <c r="R292" i="1" s="1"/>
  <c r="L292" i="1"/>
  <c r="M292" i="1" s="1"/>
  <c r="B293" i="1"/>
  <c r="C293" i="1" s="1"/>
  <c r="Z293" i="1" s="1"/>
  <c r="D293" i="1"/>
  <c r="E293" i="1"/>
  <c r="F293" i="1" s="1"/>
  <c r="G293" i="1"/>
  <c r="H293" i="1" s="1"/>
  <c r="I293" i="1"/>
  <c r="K293" i="1"/>
  <c r="N293" i="1" s="1"/>
  <c r="O293" i="1" s="1"/>
  <c r="BB292" i="1" s="1"/>
  <c r="BC292" i="1" s="1"/>
  <c r="L293" i="1"/>
  <c r="M293" i="1" s="1"/>
  <c r="B294" i="1"/>
  <c r="C294" i="1" s="1"/>
  <c r="Z294" i="1" s="1"/>
  <c r="D294" i="1"/>
  <c r="E294" i="1"/>
  <c r="F294" i="1" s="1"/>
  <c r="G294" i="1"/>
  <c r="H294" i="1" s="1"/>
  <c r="I294" i="1"/>
  <c r="K294" i="1"/>
  <c r="L294" i="1"/>
  <c r="M294" i="1" s="1"/>
  <c r="B295" i="1"/>
  <c r="C295" i="1" s="1"/>
  <c r="Z295" i="1" s="1"/>
  <c r="D295" i="1"/>
  <c r="E295" i="1"/>
  <c r="F295" i="1" s="1"/>
  <c r="G295" i="1"/>
  <c r="H295" i="1" s="1"/>
  <c r="I295" i="1"/>
  <c r="K295" i="1"/>
  <c r="S295" i="1" s="1"/>
  <c r="L295" i="1"/>
  <c r="M295" i="1" s="1"/>
  <c r="B296" i="1"/>
  <c r="C296" i="1" s="1"/>
  <c r="Z296" i="1" s="1"/>
  <c r="D296" i="1"/>
  <c r="E296" i="1"/>
  <c r="F296" i="1" s="1"/>
  <c r="G296" i="1"/>
  <c r="H296" i="1" s="1"/>
  <c r="I296" i="1"/>
  <c r="K296" i="1"/>
  <c r="N296" i="1" s="1"/>
  <c r="L296" i="1"/>
  <c r="M296" i="1" s="1"/>
  <c r="B297" i="1"/>
  <c r="C297" i="1" s="1"/>
  <c r="Z297" i="1" s="1"/>
  <c r="D297" i="1"/>
  <c r="E297" i="1"/>
  <c r="F297" i="1" s="1"/>
  <c r="G297" i="1"/>
  <c r="H297" i="1" s="1"/>
  <c r="I297" i="1"/>
  <c r="K297" i="1"/>
  <c r="R297" i="1" s="1"/>
  <c r="L297" i="1"/>
  <c r="M297" i="1" s="1"/>
  <c r="B298" i="1"/>
  <c r="C298" i="1" s="1"/>
  <c r="Z298" i="1" s="1"/>
  <c r="D298" i="1"/>
  <c r="E298" i="1"/>
  <c r="F298" i="1" s="1"/>
  <c r="G298" i="1"/>
  <c r="H298" i="1" s="1"/>
  <c r="I298" i="1"/>
  <c r="K298" i="1"/>
  <c r="S298" i="1" s="1"/>
  <c r="L298" i="1"/>
  <c r="M298" i="1" s="1"/>
  <c r="B299" i="1"/>
  <c r="C299" i="1" s="1"/>
  <c r="Z299" i="1" s="1"/>
  <c r="D299" i="1"/>
  <c r="E299" i="1"/>
  <c r="F299" i="1" s="1"/>
  <c r="G299" i="1"/>
  <c r="H299" i="1" s="1"/>
  <c r="I299" i="1"/>
  <c r="K299" i="1"/>
  <c r="S299" i="1" s="1"/>
  <c r="L299" i="1"/>
  <c r="M299" i="1" s="1"/>
  <c r="B300" i="1"/>
  <c r="C300" i="1" s="1"/>
  <c r="Z300" i="1" s="1"/>
  <c r="D300" i="1"/>
  <c r="E300" i="1"/>
  <c r="F300" i="1" s="1"/>
  <c r="G300" i="1"/>
  <c r="H300" i="1" s="1"/>
  <c r="I300" i="1"/>
  <c r="K300" i="1"/>
  <c r="S300" i="1" s="1"/>
  <c r="L300" i="1"/>
  <c r="M300" i="1" s="1"/>
  <c r="B301" i="1"/>
  <c r="C301" i="1" s="1"/>
  <c r="Z301" i="1" s="1"/>
  <c r="D301" i="1"/>
  <c r="E301" i="1"/>
  <c r="F301" i="1" s="1"/>
  <c r="G301" i="1"/>
  <c r="H301" i="1" s="1"/>
  <c r="I301" i="1"/>
  <c r="K301" i="1"/>
  <c r="N301" i="1" s="1"/>
  <c r="O301" i="1" s="1"/>
  <c r="BB300" i="1" s="1"/>
  <c r="BC300" i="1" s="1"/>
  <c r="L301" i="1"/>
  <c r="M301" i="1" s="1"/>
  <c r="B302" i="1"/>
  <c r="C302" i="1" s="1"/>
  <c r="Z302" i="1" s="1"/>
  <c r="D302" i="1"/>
  <c r="E302" i="1"/>
  <c r="F302" i="1" s="1"/>
  <c r="G302" i="1"/>
  <c r="H302" i="1" s="1"/>
  <c r="I302" i="1"/>
  <c r="K302" i="1"/>
  <c r="S302" i="1" s="1"/>
  <c r="L302" i="1"/>
  <c r="M302" i="1" s="1"/>
  <c r="B303" i="1"/>
  <c r="C303" i="1" s="1"/>
  <c r="Z303" i="1" s="1"/>
  <c r="D303" i="1"/>
  <c r="E303" i="1"/>
  <c r="F303" i="1" s="1"/>
  <c r="G303" i="1"/>
  <c r="H303" i="1" s="1"/>
  <c r="I303" i="1"/>
  <c r="K303" i="1"/>
  <c r="S303" i="1" s="1"/>
  <c r="L303" i="1"/>
  <c r="M303" i="1" s="1"/>
  <c r="B304" i="1"/>
  <c r="C304" i="1" s="1"/>
  <c r="Z304" i="1" s="1"/>
  <c r="D304" i="1"/>
  <c r="E304" i="1"/>
  <c r="F304" i="1" s="1"/>
  <c r="G304" i="1"/>
  <c r="H304" i="1" s="1"/>
  <c r="I304" i="1"/>
  <c r="K304" i="1"/>
  <c r="N304" i="1" s="1"/>
  <c r="L304" i="1"/>
  <c r="M304" i="1" s="1"/>
  <c r="B305" i="1"/>
  <c r="C305" i="1" s="1"/>
  <c r="Z305" i="1" s="1"/>
  <c r="D305" i="1"/>
  <c r="E305" i="1"/>
  <c r="F305" i="1" s="1"/>
  <c r="G305" i="1"/>
  <c r="H305" i="1" s="1"/>
  <c r="I305" i="1"/>
  <c r="K305" i="1"/>
  <c r="S305" i="1" s="1"/>
  <c r="L305" i="1"/>
  <c r="M305" i="1" s="1"/>
  <c r="B306" i="1"/>
  <c r="C306" i="1" s="1"/>
  <c r="Z306" i="1" s="1"/>
  <c r="D306" i="1"/>
  <c r="E306" i="1"/>
  <c r="F306" i="1" s="1"/>
  <c r="G306" i="1"/>
  <c r="H306" i="1" s="1"/>
  <c r="I306" i="1"/>
  <c r="K306" i="1"/>
  <c r="S306" i="1" s="1"/>
  <c r="L306" i="1"/>
  <c r="M306" i="1" s="1"/>
  <c r="B307" i="1"/>
  <c r="C307" i="1" s="1"/>
  <c r="Z307" i="1" s="1"/>
  <c r="D307" i="1"/>
  <c r="E307" i="1"/>
  <c r="F307" i="1" s="1"/>
  <c r="G307" i="1"/>
  <c r="H307" i="1" s="1"/>
  <c r="I307" i="1"/>
  <c r="K307" i="1"/>
  <c r="R307" i="1" s="1"/>
  <c r="L307" i="1"/>
  <c r="M307" i="1" s="1"/>
  <c r="B308" i="1"/>
  <c r="C308" i="1" s="1"/>
  <c r="Z308" i="1" s="1"/>
  <c r="D308" i="1"/>
  <c r="E308" i="1"/>
  <c r="F308" i="1" s="1"/>
  <c r="G308" i="1"/>
  <c r="H308" i="1" s="1"/>
  <c r="I308" i="1"/>
  <c r="K308" i="1"/>
  <c r="R308" i="1" s="1"/>
  <c r="L308" i="1"/>
  <c r="M308" i="1" s="1"/>
  <c r="B309" i="1"/>
  <c r="C309" i="1" s="1"/>
  <c r="Z309" i="1" s="1"/>
  <c r="D309" i="1"/>
  <c r="E309" i="1"/>
  <c r="F309" i="1" s="1"/>
  <c r="G309" i="1"/>
  <c r="H309" i="1" s="1"/>
  <c r="I309" i="1"/>
  <c r="K309" i="1"/>
  <c r="N309" i="1" s="1"/>
  <c r="O309" i="1" s="1"/>
  <c r="BB308" i="1" s="1"/>
  <c r="BC308" i="1" s="1"/>
  <c r="L309" i="1"/>
  <c r="M309" i="1" s="1"/>
  <c r="B310" i="1"/>
  <c r="C310" i="1" s="1"/>
  <c r="Z310" i="1" s="1"/>
  <c r="D310" i="1"/>
  <c r="E310" i="1"/>
  <c r="F310" i="1" s="1"/>
  <c r="G310" i="1"/>
  <c r="H310" i="1" s="1"/>
  <c r="I310" i="1"/>
  <c r="K310" i="1"/>
  <c r="S310" i="1" s="1"/>
  <c r="L310" i="1"/>
  <c r="M310" i="1" s="1"/>
  <c r="B311" i="1"/>
  <c r="C311" i="1" s="1"/>
  <c r="Z311" i="1" s="1"/>
  <c r="D311" i="1"/>
  <c r="E311" i="1"/>
  <c r="F311" i="1" s="1"/>
  <c r="G311" i="1"/>
  <c r="H311" i="1" s="1"/>
  <c r="I311" i="1"/>
  <c r="K311" i="1"/>
  <c r="S311" i="1" s="1"/>
  <c r="L311" i="1"/>
  <c r="M311" i="1" s="1"/>
  <c r="B312" i="1"/>
  <c r="C312" i="1" s="1"/>
  <c r="Z312" i="1" s="1"/>
  <c r="D312" i="1"/>
  <c r="E312" i="1"/>
  <c r="F312" i="1" s="1"/>
  <c r="G312" i="1"/>
  <c r="H312" i="1" s="1"/>
  <c r="I312" i="1"/>
  <c r="K312" i="1"/>
  <c r="S312" i="1" s="1"/>
  <c r="L312" i="1"/>
  <c r="M312" i="1" s="1"/>
  <c r="B313" i="1"/>
  <c r="C313" i="1" s="1"/>
  <c r="Z313" i="1" s="1"/>
  <c r="D313" i="1"/>
  <c r="E313" i="1"/>
  <c r="F313" i="1" s="1"/>
  <c r="G313" i="1"/>
  <c r="H313" i="1" s="1"/>
  <c r="I313" i="1"/>
  <c r="K313" i="1"/>
  <c r="R313" i="1" s="1"/>
  <c r="L313" i="1"/>
  <c r="M313" i="1" s="1"/>
  <c r="B314" i="1"/>
  <c r="C314" i="1" s="1"/>
  <c r="Z314" i="1" s="1"/>
  <c r="D314" i="1"/>
  <c r="E314" i="1"/>
  <c r="F314" i="1" s="1"/>
  <c r="G314" i="1"/>
  <c r="H314" i="1" s="1"/>
  <c r="I314" i="1"/>
  <c r="K314" i="1"/>
  <c r="S314" i="1" s="1"/>
  <c r="L314" i="1"/>
  <c r="M314" i="1" s="1"/>
  <c r="B315" i="1"/>
  <c r="C315" i="1" s="1"/>
  <c r="Z315" i="1" s="1"/>
  <c r="D315" i="1"/>
  <c r="E315" i="1"/>
  <c r="F315" i="1" s="1"/>
  <c r="G315" i="1"/>
  <c r="H315" i="1" s="1"/>
  <c r="I315" i="1"/>
  <c r="K315" i="1"/>
  <c r="R315" i="1" s="1"/>
  <c r="L315" i="1"/>
  <c r="M315" i="1" s="1"/>
  <c r="B316" i="1"/>
  <c r="C316" i="1" s="1"/>
  <c r="Z316" i="1" s="1"/>
  <c r="D316" i="1"/>
  <c r="E316" i="1"/>
  <c r="F316" i="1" s="1"/>
  <c r="G316" i="1"/>
  <c r="H316" i="1" s="1"/>
  <c r="I316" i="1"/>
  <c r="K316" i="1"/>
  <c r="R316" i="1" s="1"/>
  <c r="L316" i="1"/>
  <c r="M316" i="1" s="1"/>
  <c r="B317" i="1"/>
  <c r="C317" i="1" s="1"/>
  <c r="Z317" i="1" s="1"/>
  <c r="D317" i="1"/>
  <c r="E317" i="1"/>
  <c r="F317" i="1" s="1"/>
  <c r="G317" i="1"/>
  <c r="H317" i="1" s="1"/>
  <c r="I317" i="1"/>
  <c r="K317" i="1"/>
  <c r="N317" i="1" s="1"/>
  <c r="O317" i="1" s="1"/>
  <c r="BB316" i="1" s="1"/>
  <c r="BC316" i="1" s="1"/>
  <c r="L317" i="1"/>
  <c r="M317" i="1" s="1"/>
  <c r="B318" i="1"/>
  <c r="C318" i="1" s="1"/>
  <c r="Z318" i="1" s="1"/>
  <c r="D318" i="1"/>
  <c r="E318" i="1"/>
  <c r="F318" i="1" s="1"/>
  <c r="G318" i="1"/>
  <c r="H318" i="1" s="1"/>
  <c r="I318" i="1"/>
  <c r="K318" i="1"/>
  <c r="S318" i="1" s="1"/>
  <c r="L318" i="1"/>
  <c r="M318" i="1" s="1"/>
  <c r="B319" i="1"/>
  <c r="C319" i="1" s="1"/>
  <c r="Z319" i="1" s="1"/>
  <c r="D319" i="1"/>
  <c r="E319" i="1"/>
  <c r="F319" i="1" s="1"/>
  <c r="G319" i="1"/>
  <c r="H319" i="1" s="1"/>
  <c r="I319" i="1"/>
  <c r="K319" i="1"/>
  <c r="S319" i="1" s="1"/>
  <c r="L319" i="1"/>
  <c r="M319" i="1" s="1"/>
  <c r="B320" i="1"/>
  <c r="C320" i="1" s="1"/>
  <c r="Z320" i="1" s="1"/>
  <c r="D320" i="1"/>
  <c r="E320" i="1"/>
  <c r="F320" i="1" s="1"/>
  <c r="G320" i="1"/>
  <c r="H320" i="1" s="1"/>
  <c r="I320" i="1"/>
  <c r="K320" i="1"/>
  <c r="N320" i="1" s="1"/>
  <c r="L320" i="1"/>
  <c r="M320" i="1" s="1"/>
  <c r="B321" i="1"/>
  <c r="C321" i="1" s="1"/>
  <c r="Z321" i="1" s="1"/>
  <c r="D321" i="1"/>
  <c r="E321" i="1"/>
  <c r="F321" i="1" s="1"/>
  <c r="G321" i="1"/>
  <c r="H321" i="1" s="1"/>
  <c r="I321" i="1"/>
  <c r="K321" i="1"/>
  <c r="R321" i="1" s="1"/>
  <c r="L321" i="1"/>
  <c r="M321" i="1" s="1"/>
  <c r="B322" i="1"/>
  <c r="C322" i="1" s="1"/>
  <c r="Z322" i="1" s="1"/>
  <c r="D322" i="1"/>
  <c r="E322" i="1"/>
  <c r="F322" i="1" s="1"/>
  <c r="G322" i="1"/>
  <c r="H322" i="1" s="1"/>
  <c r="I322" i="1"/>
  <c r="K322" i="1"/>
  <c r="N322" i="1" s="1"/>
  <c r="O322" i="1" s="1"/>
  <c r="BB321" i="1" s="1"/>
  <c r="BC321" i="1" s="1"/>
  <c r="L322" i="1"/>
  <c r="M322" i="1" s="1"/>
  <c r="B323" i="1"/>
  <c r="C323" i="1" s="1"/>
  <c r="Z323" i="1" s="1"/>
  <c r="D323" i="1"/>
  <c r="E323" i="1"/>
  <c r="F323" i="1" s="1"/>
  <c r="G323" i="1"/>
  <c r="H323" i="1" s="1"/>
  <c r="I323" i="1"/>
  <c r="K323" i="1"/>
  <c r="R323" i="1" s="1"/>
  <c r="L323" i="1"/>
  <c r="M323" i="1" s="1"/>
  <c r="B324" i="1"/>
  <c r="C324" i="1" s="1"/>
  <c r="Z324" i="1" s="1"/>
  <c r="D324" i="1"/>
  <c r="E324" i="1"/>
  <c r="F324" i="1" s="1"/>
  <c r="G324" i="1"/>
  <c r="H324" i="1" s="1"/>
  <c r="I324" i="1"/>
  <c r="K324" i="1"/>
  <c r="N324" i="1" s="1"/>
  <c r="O324" i="1" s="1"/>
  <c r="BB323" i="1" s="1"/>
  <c r="BC323" i="1" s="1"/>
  <c r="L324" i="1"/>
  <c r="M324" i="1" s="1"/>
  <c r="B325" i="1"/>
  <c r="C325" i="1" s="1"/>
  <c r="Z325" i="1" s="1"/>
  <c r="D325" i="1"/>
  <c r="E325" i="1"/>
  <c r="F325" i="1" s="1"/>
  <c r="G325" i="1"/>
  <c r="H325" i="1" s="1"/>
  <c r="I325" i="1"/>
  <c r="K325" i="1"/>
  <c r="N325" i="1" s="1"/>
  <c r="O325" i="1" s="1"/>
  <c r="BB324" i="1" s="1"/>
  <c r="BC324" i="1" s="1"/>
  <c r="L325" i="1"/>
  <c r="M325" i="1" s="1"/>
  <c r="B326" i="1"/>
  <c r="C326" i="1" s="1"/>
  <c r="Z326" i="1" s="1"/>
  <c r="D326" i="1"/>
  <c r="E326" i="1"/>
  <c r="F326" i="1" s="1"/>
  <c r="G326" i="1"/>
  <c r="H326" i="1" s="1"/>
  <c r="I326" i="1"/>
  <c r="K326" i="1"/>
  <c r="R326" i="1" s="1"/>
  <c r="L326" i="1"/>
  <c r="M326" i="1" s="1"/>
  <c r="B327" i="1"/>
  <c r="C327" i="1" s="1"/>
  <c r="Z327" i="1" s="1"/>
  <c r="D327" i="1"/>
  <c r="E327" i="1"/>
  <c r="F327" i="1" s="1"/>
  <c r="G327" i="1"/>
  <c r="H327" i="1" s="1"/>
  <c r="I327" i="1"/>
  <c r="K327" i="1"/>
  <c r="N327" i="1" s="1"/>
  <c r="L327" i="1"/>
  <c r="M327" i="1" s="1"/>
  <c r="B328" i="1"/>
  <c r="C328" i="1" s="1"/>
  <c r="Z328" i="1" s="1"/>
  <c r="D328" i="1"/>
  <c r="E328" i="1"/>
  <c r="F328" i="1" s="1"/>
  <c r="G328" i="1"/>
  <c r="H328" i="1" s="1"/>
  <c r="I328" i="1"/>
  <c r="K328" i="1"/>
  <c r="S328" i="1" s="1"/>
  <c r="L328" i="1"/>
  <c r="M328" i="1" s="1"/>
  <c r="B329" i="1"/>
  <c r="C329" i="1" s="1"/>
  <c r="Z329" i="1" s="1"/>
  <c r="D329" i="1"/>
  <c r="E329" i="1"/>
  <c r="F329" i="1" s="1"/>
  <c r="G329" i="1"/>
  <c r="H329" i="1" s="1"/>
  <c r="I329" i="1"/>
  <c r="K329" i="1"/>
  <c r="R329" i="1" s="1"/>
  <c r="L329" i="1"/>
  <c r="M329" i="1" s="1"/>
  <c r="B330" i="1"/>
  <c r="C330" i="1" s="1"/>
  <c r="Z330" i="1" s="1"/>
  <c r="D330" i="1"/>
  <c r="E330" i="1"/>
  <c r="F330" i="1" s="1"/>
  <c r="G330" i="1"/>
  <c r="H330" i="1" s="1"/>
  <c r="I330" i="1"/>
  <c r="K330" i="1"/>
  <c r="L330" i="1"/>
  <c r="M330" i="1" s="1"/>
  <c r="B331" i="1"/>
  <c r="C331" i="1" s="1"/>
  <c r="Z331" i="1" s="1"/>
  <c r="D331" i="1"/>
  <c r="E331" i="1"/>
  <c r="F331" i="1" s="1"/>
  <c r="G331" i="1"/>
  <c r="H331" i="1" s="1"/>
  <c r="I331" i="1"/>
  <c r="K331" i="1"/>
  <c r="S331" i="1" s="1"/>
  <c r="L331" i="1"/>
  <c r="M331" i="1" s="1"/>
  <c r="B332" i="1"/>
  <c r="C332" i="1" s="1"/>
  <c r="Z332" i="1" s="1"/>
  <c r="D332" i="1"/>
  <c r="E332" i="1"/>
  <c r="F332" i="1" s="1"/>
  <c r="G332" i="1"/>
  <c r="H332" i="1" s="1"/>
  <c r="I332" i="1"/>
  <c r="K332" i="1"/>
  <c r="S332" i="1" s="1"/>
  <c r="L332" i="1"/>
  <c r="M332" i="1" s="1"/>
  <c r="B333" i="1"/>
  <c r="C333" i="1" s="1"/>
  <c r="Z333" i="1" s="1"/>
  <c r="D333" i="1"/>
  <c r="E333" i="1"/>
  <c r="F333" i="1" s="1"/>
  <c r="G333" i="1"/>
  <c r="H333" i="1" s="1"/>
  <c r="I333" i="1"/>
  <c r="K333" i="1"/>
  <c r="N333" i="1" s="1"/>
  <c r="O333" i="1" s="1"/>
  <c r="BB332" i="1" s="1"/>
  <c r="BC332" i="1" s="1"/>
  <c r="L333" i="1"/>
  <c r="M333" i="1" s="1"/>
  <c r="B334" i="1"/>
  <c r="C334" i="1" s="1"/>
  <c r="Z334" i="1" s="1"/>
  <c r="D334" i="1"/>
  <c r="E334" i="1"/>
  <c r="F334" i="1" s="1"/>
  <c r="G334" i="1"/>
  <c r="H334" i="1" s="1"/>
  <c r="I334" i="1"/>
  <c r="K334" i="1"/>
  <c r="R334" i="1" s="1"/>
  <c r="L334" i="1"/>
  <c r="M334" i="1" s="1"/>
  <c r="B335" i="1"/>
  <c r="C335" i="1" s="1"/>
  <c r="Z335" i="1" s="1"/>
  <c r="D335" i="1"/>
  <c r="E335" i="1"/>
  <c r="F335" i="1" s="1"/>
  <c r="G335" i="1"/>
  <c r="H335" i="1" s="1"/>
  <c r="I335" i="1"/>
  <c r="K335" i="1"/>
  <c r="N335" i="1" s="1"/>
  <c r="L335" i="1"/>
  <c r="M335" i="1" s="1"/>
  <c r="B336" i="1"/>
  <c r="C336" i="1" s="1"/>
  <c r="Z336" i="1" s="1"/>
  <c r="D336" i="1"/>
  <c r="E336" i="1"/>
  <c r="F336" i="1" s="1"/>
  <c r="G336" i="1"/>
  <c r="H336" i="1" s="1"/>
  <c r="I336" i="1"/>
  <c r="K336" i="1"/>
  <c r="S336" i="1" s="1"/>
  <c r="L336" i="1"/>
  <c r="M336" i="1" s="1"/>
  <c r="B337" i="1"/>
  <c r="C337" i="1" s="1"/>
  <c r="Z337" i="1" s="1"/>
  <c r="D337" i="1"/>
  <c r="E337" i="1"/>
  <c r="F337" i="1" s="1"/>
  <c r="G337" i="1"/>
  <c r="H337" i="1" s="1"/>
  <c r="I337" i="1"/>
  <c r="K337" i="1"/>
  <c r="R337" i="1" s="1"/>
  <c r="L337" i="1"/>
  <c r="M337" i="1" s="1"/>
  <c r="B338" i="1"/>
  <c r="C338" i="1" s="1"/>
  <c r="Z338" i="1" s="1"/>
  <c r="D338" i="1"/>
  <c r="E338" i="1"/>
  <c r="F338" i="1" s="1"/>
  <c r="G338" i="1"/>
  <c r="H338" i="1" s="1"/>
  <c r="I338" i="1"/>
  <c r="K338" i="1"/>
  <c r="N338" i="1" s="1"/>
  <c r="L338" i="1"/>
  <c r="M338" i="1" s="1"/>
  <c r="B339" i="1"/>
  <c r="C339" i="1" s="1"/>
  <c r="Z339" i="1" s="1"/>
  <c r="D339" i="1"/>
  <c r="E339" i="1"/>
  <c r="F339" i="1" s="1"/>
  <c r="G339" i="1"/>
  <c r="H339" i="1" s="1"/>
  <c r="I339" i="1"/>
  <c r="K339" i="1"/>
  <c r="S339" i="1" s="1"/>
  <c r="L339" i="1"/>
  <c r="M339" i="1" s="1"/>
  <c r="B340" i="1"/>
  <c r="C340" i="1" s="1"/>
  <c r="Z340" i="1" s="1"/>
  <c r="D340" i="1"/>
  <c r="E340" i="1"/>
  <c r="F340" i="1" s="1"/>
  <c r="G340" i="1"/>
  <c r="H340" i="1" s="1"/>
  <c r="I340" i="1"/>
  <c r="K340" i="1"/>
  <c r="S340" i="1" s="1"/>
  <c r="L340" i="1"/>
  <c r="M340" i="1" s="1"/>
  <c r="B341" i="1"/>
  <c r="C341" i="1" s="1"/>
  <c r="Z341" i="1" s="1"/>
  <c r="D341" i="1"/>
  <c r="E341" i="1"/>
  <c r="F341" i="1" s="1"/>
  <c r="G341" i="1"/>
  <c r="H341" i="1" s="1"/>
  <c r="I341" i="1"/>
  <c r="K341" i="1"/>
  <c r="N341" i="1" s="1"/>
  <c r="O341" i="1" s="1"/>
  <c r="BB340" i="1" s="1"/>
  <c r="BC340" i="1" s="1"/>
  <c r="L341" i="1"/>
  <c r="M341" i="1" s="1"/>
  <c r="B342" i="1"/>
  <c r="C342" i="1" s="1"/>
  <c r="Z342" i="1" s="1"/>
  <c r="D342" i="1"/>
  <c r="E342" i="1"/>
  <c r="F342" i="1" s="1"/>
  <c r="G342" i="1"/>
  <c r="H342" i="1" s="1"/>
  <c r="I342" i="1"/>
  <c r="K342" i="1"/>
  <c r="R342" i="1" s="1"/>
  <c r="L342" i="1"/>
  <c r="M342" i="1" s="1"/>
  <c r="B343" i="1"/>
  <c r="C343" i="1" s="1"/>
  <c r="Z343" i="1" s="1"/>
  <c r="D343" i="1"/>
  <c r="E343" i="1"/>
  <c r="F343" i="1" s="1"/>
  <c r="G343" i="1"/>
  <c r="H343" i="1" s="1"/>
  <c r="I343" i="1"/>
  <c r="K343" i="1"/>
  <c r="L343" i="1"/>
  <c r="M343" i="1" s="1"/>
  <c r="B344" i="1"/>
  <c r="C344" i="1" s="1"/>
  <c r="Z344" i="1" s="1"/>
  <c r="D344" i="1"/>
  <c r="E344" i="1"/>
  <c r="F344" i="1" s="1"/>
  <c r="G344" i="1"/>
  <c r="H344" i="1" s="1"/>
  <c r="I344" i="1"/>
  <c r="K344" i="1"/>
  <c r="R344" i="1" s="1"/>
  <c r="L344" i="1"/>
  <c r="M344" i="1" s="1"/>
  <c r="B345" i="1"/>
  <c r="C345" i="1" s="1"/>
  <c r="Z345" i="1" s="1"/>
  <c r="D345" i="1"/>
  <c r="E345" i="1"/>
  <c r="F345" i="1" s="1"/>
  <c r="G345" i="1"/>
  <c r="H345" i="1" s="1"/>
  <c r="I345" i="1"/>
  <c r="K345" i="1"/>
  <c r="R345" i="1" s="1"/>
  <c r="L345" i="1"/>
  <c r="M345" i="1" s="1"/>
  <c r="B346" i="1"/>
  <c r="C346" i="1" s="1"/>
  <c r="Z346" i="1" s="1"/>
  <c r="D346" i="1"/>
  <c r="E346" i="1"/>
  <c r="F346" i="1" s="1"/>
  <c r="AF345" i="1" s="1"/>
  <c r="G346" i="1"/>
  <c r="H346" i="1" s="1"/>
  <c r="I346" i="1"/>
  <c r="K346" i="1"/>
  <c r="L346" i="1"/>
  <c r="M346" i="1" s="1"/>
  <c r="B347" i="1"/>
  <c r="C347" i="1" s="1"/>
  <c r="Z347" i="1" s="1"/>
  <c r="D347" i="1"/>
  <c r="E347" i="1"/>
  <c r="F347" i="1" s="1"/>
  <c r="AF346" i="1" s="1"/>
  <c r="G347" i="1"/>
  <c r="H347" i="1" s="1"/>
  <c r="I347" i="1"/>
  <c r="K347" i="1"/>
  <c r="L347" i="1"/>
  <c r="M347" i="1" s="1"/>
  <c r="B348" i="1"/>
  <c r="C348" i="1" s="1"/>
  <c r="Z348" i="1" s="1"/>
  <c r="D348" i="1"/>
  <c r="E348" i="1"/>
  <c r="F348" i="1" s="1"/>
  <c r="AF347" i="1" s="1"/>
  <c r="G348" i="1"/>
  <c r="H348" i="1" s="1"/>
  <c r="I348" i="1"/>
  <c r="K348" i="1"/>
  <c r="L348" i="1"/>
  <c r="M348" i="1" s="1"/>
  <c r="B349" i="1"/>
  <c r="C349" i="1" s="1"/>
  <c r="Z349" i="1" s="1"/>
  <c r="D349" i="1"/>
  <c r="E349" i="1"/>
  <c r="F349" i="1" s="1"/>
  <c r="AF348" i="1" s="1"/>
  <c r="G349" i="1"/>
  <c r="H349" i="1" s="1"/>
  <c r="I349" i="1"/>
  <c r="K349" i="1"/>
  <c r="N349" i="1" s="1"/>
  <c r="O349" i="1" s="1"/>
  <c r="BB348" i="1" s="1"/>
  <c r="BC348" i="1" s="1"/>
  <c r="L349" i="1"/>
  <c r="M349" i="1" s="1"/>
  <c r="B350" i="1"/>
  <c r="C350" i="1" s="1"/>
  <c r="Z350" i="1" s="1"/>
  <c r="D350" i="1"/>
  <c r="E350" i="1"/>
  <c r="F350" i="1" s="1"/>
  <c r="AF349" i="1" s="1"/>
  <c r="G350" i="1"/>
  <c r="H350" i="1" s="1"/>
  <c r="I350" i="1"/>
  <c r="K350" i="1"/>
  <c r="R350" i="1" s="1"/>
  <c r="L350" i="1"/>
  <c r="M350" i="1" s="1"/>
  <c r="B351" i="1"/>
  <c r="C351" i="1" s="1"/>
  <c r="Z351" i="1" s="1"/>
  <c r="D351" i="1"/>
  <c r="E351" i="1"/>
  <c r="F351" i="1" s="1"/>
  <c r="AF350" i="1" s="1"/>
  <c r="G351" i="1"/>
  <c r="H351" i="1" s="1"/>
  <c r="I351" i="1"/>
  <c r="K351" i="1"/>
  <c r="S351" i="1" s="1"/>
  <c r="L351" i="1"/>
  <c r="M351" i="1" s="1"/>
  <c r="B352" i="1"/>
  <c r="C352" i="1" s="1"/>
  <c r="Z352" i="1" s="1"/>
  <c r="D352" i="1"/>
  <c r="E352" i="1"/>
  <c r="F352" i="1" s="1"/>
  <c r="AF351" i="1" s="1"/>
  <c r="G352" i="1"/>
  <c r="H352" i="1" s="1"/>
  <c r="I352" i="1"/>
  <c r="K352" i="1"/>
  <c r="S352" i="1" s="1"/>
  <c r="L352" i="1"/>
  <c r="M352" i="1" s="1"/>
  <c r="B353" i="1"/>
  <c r="C353" i="1" s="1"/>
  <c r="Z353" i="1" s="1"/>
  <c r="D353" i="1"/>
  <c r="E353" i="1"/>
  <c r="F353" i="1" s="1"/>
  <c r="AF352" i="1" s="1"/>
  <c r="G353" i="1"/>
  <c r="H353" i="1" s="1"/>
  <c r="I353" i="1"/>
  <c r="K353" i="1"/>
  <c r="S353" i="1" s="1"/>
  <c r="L353" i="1"/>
  <c r="M353" i="1" s="1"/>
  <c r="B354" i="1"/>
  <c r="C354" i="1" s="1"/>
  <c r="Z354" i="1" s="1"/>
  <c r="D354" i="1"/>
  <c r="E354" i="1"/>
  <c r="F354" i="1" s="1"/>
  <c r="AF353" i="1" s="1"/>
  <c r="G354" i="1"/>
  <c r="H354" i="1" s="1"/>
  <c r="I354" i="1"/>
  <c r="K354" i="1"/>
  <c r="N354" i="1" s="1"/>
  <c r="L354" i="1"/>
  <c r="M354" i="1" s="1"/>
  <c r="B355" i="1"/>
  <c r="C355" i="1" s="1"/>
  <c r="Z355" i="1" s="1"/>
  <c r="D355" i="1"/>
  <c r="E355" i="1"/>
  <c r="F355" i="1" s="1"/>
  <c r="AF354" i="1" s="1"/>
  <c r="G355" i="1"/>
  <c r="H355" i="1" s="1"/>
  <c r="I355" i="1"/>
  <c r="K355" i="1"/>
  <c r="R355" i="1" s="1"/>
  <c r="L355" i="1"/>
  <c r="M355" i="1" s="1"/>
  <c r="B356" i="1"/>
  <c r="C356" i="1" s="1"/>
  <c r="Z356" i="1" s="1"/>
  <c r="D356" i="1"/>
  <c r="E356" i="1"/>
  <c r="F356" i="1" s="1"/>
  <c r="AF355" i="1" s="1"/>
  <c r="G356" i="1"/>
  <c r="H356" i="1" s="1"/>
  <c r="I356" i="1"/>
  <c r="K356" i="1"/>
  <c r="R356" i="1" s="1"/>
  <c r="L356" i="1"/>
  <c r="M356" i="1" s="1"/>
  <c r="B357" i="1"/>
  <c r="C357" i="1" s="1"/>
  <c r="Z357" i="1" s="1"/>
  <c r="D357" i="1"/>
  <c r="E357" i="1"/>
  <c r="F357" i="1" s="1"/>
  <c r="AF356" i="1" s="1"/>
  <c r="G357" i="1"/>
  <c r="H357" i="1" s="1"/>
  <c r="I357" i="1"/>
  <c r="K357" i="1"/>
  <c r="L357" i="1"/>
  <c r="M357" i="1" s="1"/>
  <c r="B358" i="1"/>
  <c r="C358" i="1" s="1"/>
  <c r="Z358" i="1" s="1"/>
  <c r="D358" i="1"/>
  <c r="E358" i="1"/>
  <c r="F358" i="1" s="1"/>
  <c r="AF357" i="1" s="1"/>
  <c r="G358" i="1"/>
  <c r="H358" i="1" s="1"/>
  <c r="I358" i="1"/>
  <c r="K358" i="1"/>
  <c r="R358" i="1" s="1"/>
  <c r="L358" i="1"/>
  <c r="M358" i="1" s="1"/>
  <c r="B359" i="1"/>
  <c r="C359" i="1" s="1"/>
  <c r="Z359" i="1" s="1"/>
  <c r="D359" i="1"/>
  <c r="E359" i="1"/>
  <c r="F359" i="1" s="1"/>
  <c r="AF358" i="1" s="1"/>
  <c r="G359" i="1"/>
  <c r="H359" i="1" s="1"/>
  <c r="I359" i="1"/>
  <c r="K359" i="1"/>
  <c r="R359" i="1" s="1"/>
  <c r="L359" i="1"/>
  <c r="M359" i="1" s="1"/>
  <c r="B360" i="1"/>
  <c r="C360" i="1" s="1"/>
  <c r="Z360" i="1" s="1"/>
  <c r="D360" i="1"/>
  <c r="E360" i="1"/>
  <c r="F360" i="1" s="1"/>
  <c r="AF359" i="1" s="1"/>
  <c r="G360" i="1"/>
  <c r="H360" i="1" s="1"/>
  <c r="I360" i="1"/>
  <c r="K360" i="1"/>
  <c r="S360" i="1" s="1"/>
  <c r="L360" i="1"/>
  <c r="M360" i="1" s="1"/>
  <c r="B361" i="1"/>
  <c r="C361" i="1" s="1"/>
  <c r="Z361" i="1" s="1"/>
  <c r="D361" i="1"/>
  <c r="E361" i="1"/>
  <c r="F361" i="1" s="1"/>
  <c r="AF360" i="1" s="1"/>
  <c r="G361" i="1"/>
  <c r="H361" i="1" s="1"/>
  <c r="I361" i="1"/>
  <c r="K361" i="1"/>
  <c r="S361" i="1" s="1"/>
  <c r="L361" i="1"/>
  <c r="M361" i="1" s="1"/>
  <c r="B362" i="1"/>
  <c r="C362" i="1" s="1"/>
  <c r="Z362" i="1" s="1"/>
  <c r="D362" i="1"/>
  <c r="E362" i="1"/>
  <c r="F362" i="1" s="1"/>
  <c r="AF361" i="1" s="1"/>
  <c r="G362" i="1"/>
  <c r="H362" i="1" s="1"/>
  <c r="I362" i="1"/>
  <c r="K362" i="1"/>
  <c r="N362" i="1" s="1"/>
  <c r="L362" i="1"/>
  <c r="M362" i="1" s="1"/>
  <c r="B363" i="1"/>
  <c r="C363" i="1" s="1"/>
  <c r="Z363" i="1" s="1"/>
  <c r="D363" i="1"/>
  <c r="E363" i="1"/>
  <c r="F363" i="1" s="1"/>
  <c r="AF362" i="1" s="1"/>
  <c r="G363" i="1"/>
  <c r="H363" i="1" s="1"/>
  <c r="I363" i="1"/>
  <c r="K363" i="1"/>
  <c r="R363" i="1" s="1"/>
  <c r="L363" i="1"/>
  <c r="M363" i="1" s="1"/>
  <c r="B364" i="1"/>
  <c r="C364" i="1" s="1"/>
  <c r="Z364" i="1" s="1"/>
  <c r="D364" i="1"/>
  <c r="E364" i="1"/>
  <c r="F364" i="1" s="1"/>
  <c r="AF363" i="1" s="1"/>
  <c r="G364" i="1"/>
  <c r="H364" i="1" s="1"/>
  <c r="I364" i="1"/>
  <c r="K364" i="1"/>
  <c r="R364" i="1" s="1"/>
  <c r="L364" i="1"/>
  <c r="M364" i="1" s="1"/>
  <c r="B365" i="1"/>
  <c r="C365" i="1" s="1"/>
  <c r="Z365" i="1" s="1"/>
  <c r="D365" i="1"/>
  <c r="E365" i="1"/>
  <c r="F365" i="1" s="1"/>
  <c r="AF364" i="1" s="1"/>
  <c r="G365" i="1"/>
  <c r="H365" i="1" s="1"/>
  <c r="I365" i="1"/>
  <c r="K365" i="1"/>
  <c r="L365" i="1"/>
  <c r="M365" i="1" s="1"/>
  <c r="B366" i="1"/>
  <c r="C366" i="1" s="1"/>
  <c r="Z366" i="1" s="1"/>
  <c r="D366" i="1"/>
  <c r="E366" i="1"/>
  <c r="F366" i="1" s="1"/>
  <c r="AF365" i="1" s="1"/>
  <c r="G366" i="1"/>
  <c r="H366" i="1" s="1"/>
  <c r="I366" i="1"/>
  <c r="K366" i="1"/>
  <c r="R366" i="1" s="1"/>
  <c r="L366" i="1"/>
  <c r="M366" i="1" s="1"/>
  <c r="B367" i="1"/>
  <c r="C367" i="1" s="1"/>
  <c r="Z367" i="1" s="1"/>
  <c r="D367" i="1"/>
  <c r="E367" i="1"/>
  <c r="F367" i="1" s="1"/>
  <c r="AF366" i="1" s="1"/>
  <c r="G367" i="1"/>
  <c r="H367" i="1" s="1"/>
  <c r="I367" i="1"/>
  <c r="K367" i="1"/>
  <c r="S367" i="1" s="1"/>
  <c r="L367" i="1"/>
  <c r="M367" i="1" s="1"/>
  <c r="B368" i="1"/>
  <c r="C368" i="1" s="1"/>
  <c r="Z368" i="1" s="1"/>
  <c r="D368" i="1"/>
  <c r="E368" i="1"/>
  <c r="F368" i="1" s="1"/>
  <c r="AF367" i="1" s="1"/>
  <c r="G368" i="1"/>
  <c r="H368" i="1" s="1"/>
  <c r="I368" i="1"/>
  <c r="K368" i="1"/>
  <c r="S368" i="1" s="1"/>
  <c r="L368" i="1"/>
  <c r="M368" i="1" s="1"/>
  <c r="B369" i="1"/>
  <c r="C369" i="1" s="1"/>
  <c r="Z369" i="1" s="1"/>
  <c r="D369" i="1"/>
  <c r="E369" i="1"/>
  <c r="F369" i="1" s="1"/>
  <c r="AF368" i="1" s="1"/>
  <c r="G369" i="1"/>
  <c r="H369" i="1" s="1"/>
  <c r="I369" i="1"/>
  <c r="K369" i="1"/>
  <c r="L369" i="1"/>
  <c r="M369" i="1" s="1"/>
  <c r="B370" i="1"/>
  <c r="C370" i="1" s="1"/>
  <c r="Z370" i="1" s="1"/>
  <c r="D370" i="1"/>
  <c r="E370" i="1"/>
  <c r="F370" i="1" s="1"/>
  <c r="AF369" i="1" s="1"/>
  <c r="G370" i="1"/>
  <c r="H370" i="1" s="1"/>
  <c r="I370" i="1"/>
  <c r="K370" i="1"/>
  <c r="N370" i="1" s="1"/>
  <c r="L370" i="1"/>
  <c r="M370" i="1" s="1"/>
  <c r="B371" i="1"/>
  <c r="C371" i="1" s="1"/>
  <c r="Z371" i="1" s="1"/>
  <c r="D371" i="1"/>
  <c r="E371" i="1"/>
  <c r="F371" i="1" s="1"/>
  <c r="AF370" i="1" s="1"/>
  <c r="G371" i="1"/>
  <c r="H371" i="1" s="1"/>
  <c r="I371" i="1"/>
  <c r="K371" i="1"/>
  <c r="R371" i="1" s="1"/>
  <c r="L371" i="1"/>
  <c r="M371" i="1" s="1"/>
  <c r="B372" i="1"/>
  <c r="C372" i="1" s="1"/>
  <c r="Z372" i="1" s="1"/>
  <c r="D372" i="1"/>
  <c r="E372" i="1"/>
  <c r="F372" i="1" s="1"/>
  <c r="AF371" i="1" s="1"/>
  <c r="G372" i="1"/>
  <c r="H372" i="1" s="1"/>
  <c r="I372" i="1"/>
  <c r="K372" i="1"/>
  <c r="R372" i="1" s="1"/>
  <c r="L372" i="1"/>
  <c r="M372" i="1" s="1"/>
  <c r="B373" i="1"/>
  <c r="C373" i="1" s="1"/>
  <c r="Z373" i="1" s="1"/>
  <c r="D373" i="1"/>
  <c r="E373" i="1"/>
  <c r="F373" i="1" s="1"/>
  <c r="AF372" i="1" s="1"/>
  <c r="G373" i="1"/>
  <c r="H373" i="1" s="1"/>
  <c r="I373" i="1"/>
  <c r="K373" i="1"/>
  <c r="R373" i="1" s="1"/>
  <c r="L373" i="1"/>
  <c r="M373" i="1" s="1"/>
  <c r="B374" i="1"/>
  <c r="C374" i="1" s="1"/>
  <c r="Z374" i="1" s="1"/>
  <c r="D374" i="1"/>
  <c r="E374" i="1"/>
  <c r="F374" i="1" s="1"/>
  <c r="AF373" i="1" s="1"/>
  <c r="G374" i="1"/>
  <c r="H374" i="1" s="1"/>
  <c r="I374" i="1"/>
  <c r="K374" i="1"/>
  <c r="R374" i="1" s="1"/>
  <c r="L374" i="1"/>
  <c r="M374" i="1" s="1"/>
  <c r="B375" i="1"/>
  <c r="C375" i="1" s="1"/>
  <c r="Z375" i="1" s="1"/>
  <c r="D375" i="1"/>
  <c r="E375" i="1"/>
  <c r="F375" i="1" s="1"/>
  <c r="AF374" i="1" s="1"/>
  <c r="G375" i="1"/>
  <c r="H375" i="1" s="1"/>
  <c r="I375" i="1"/>
  <c r="K375" i="1"/>
  <c r="R375" i="1" s="1"/>
  <c r="L375" i="1"/>
  <c r="M375" i="1" s="1"/>
  <c r="B376" i="1"/>
  <c r="C376" i="1" s="1"/>
  <c r="Z376" i="1" s="1"/>
  <c r="D376" i="1"/>
  <c r="E376" i="1"/>
  <c r="F376" i="1" s="1"/>
  <c r="AF375" i="1" s="1"/>
  <c r="G376" i="1"/>
  <c r="H376" i="1" s="1"/>
  <c r="I376" i="1"/>
  <c r="K376" i="1"/>
  <c r="N376" i="1" s="1"/>
  <c r="L376" i="1"/>
  <c r="M376" i="1" s="1"/>
  <c r="B377" i="1"/>
  <c r="C377" i="1" s="1"/>
  <c r="Z377" i="1" s="1"/>
  <c r="D377" i="1"/>
  <c r="E377" i="1"/>
  <c r="F377" i="1" s="1"/>
  <c r="AF376" i="1" s="1"/>
  <c r="G377" i="1"/>
  <c r="H377" i="1" s="1"/>
  <c r="I377" i="1"/>
  <c r="K377" i="1"/>
  <c r="N377" i="1" s="1"/>
  <c r="L377" i="1"/>
  <c r="M377" i="1" s="1"/>
  <c r="B378" i="1"/>
  <c r="C378" i="1" s="1"/>
  <c r="Z378" i="1" s="1"/>
  <c r="D378" i="1"/>
  <c r="E378" i="1"/>
  <c r="F378" i="1" s="1"/>
  <c r="AF377" i="1" s="1"/>
  <c r="G378" i="1"/>
  <c r="H378" i="1" s="1"/>
  <c r="I378" i="1"/>
  <c r="K378" i="1"/>
  <c r="S378" i="1" s="1"/>
  <c r="L378" i="1"/>
  <c r="M378" i="1" s="1"/>
  <c r="B379" i="1"/>
  <c r="C379" i="1" s="1"/>
  <c r="Z379" i="1" s="1"/>
  <c r="D379" i="1"/>
  <c r="E379" i="1"/>
  <c r="F379" i="1" s="1"/>
  <c r="AF378" i="1" s="1"/>
  <c r="G379" i="1"/>
  <c r="H379" i="1" s="1"/>
  <c r="I379" i="1"/>
  <c r="K379" i="1"/>
  <c r="R379" i="1" s="1"/>
  <c r="L379" i="1"/>
  <c r="M379" i="1" s="1"/>
  <c r="B380" i="1"/>
  <c r="C380" i="1" s="1"/>
  <c r="Z380" i="1" s="1"/>
  <c r="D380" i="1"/>
  <c r="E380" i="1"/>
  <c r="F380" i="1" s="1"/>
  <c r="AF379" i="1" s="1"/>
  <c r="G380" i="1"/>
  <c r="H380" i="1" s="1"/>
  <c r="I380" i="1"/>
  <c r="K380" i="1"/>
  <c r="R380" i="1" s="1"/>
  <c r="L380" i="1"/>
  <c r="M380" i="1" s="1"/>
  <c r="B381" i="1"/>
  <c r="C381" i="1" s="1"/>
  <c r="Z381" i="1" s="1"/>
  <c r="D381" i="1"/>
  <c r="E381" i="1"/>
  <c r="F381" i="1" s="1"/>
  <c r="AF380" i="1" s="1"/>
  <c r="G381" i="1"/>
  <c r="H381" i="1" s="1"/>
  <c r="I381" i="1"/>
  <c r="K381" i="1"/>
  <c r="R381" i="1" s="1"/>
  <c r="L381" i="1"/>
  <c r="M381" i="1" s="1"/>
  <c r="B382" i="1"/>
  <c r="C382" i="1" s="1"/>
  <c r="Z382" i="1" s="1"/>
  <c r="D382" i="1"/>
  <c r="E382" i="1"/>
  <c r="F382" i="1" s="1"/>
  <c r="AF381" i="1" s="1"/>
  <c r="G382" i="1"/>
  <c r="H382" i="1" s="1"/>
  <c r="I382" i="1"/>
  <c r="K382" i="1"/>
  <c r="L382" i="1"/>
  <c r="M382" i="1" s="1"/>
  <c r="B383" i="1"/>
  <c r="C383" i="1" s="1"/>
  <c r="Z383" i="1" s="1"/>
  <c r="D383" i="1"/>
  <c r="E383" i="1"/>
  <c r="F383" i="1" s="1"/>
  <c r="AF382" i="1" s="1"/>
  <c r="G383" i="1"/>
  <c r="H383" i="1" s="1"/>
  <c r="I383" i="1"/>
  <c r="K383" i="1"/>
  <c r="S383" i="1" s="1"/>
  <c r="L383" i="1"/>
  <c r="M383" i="1" s="1"/>
  <c r="B384" i="1"/>
  <c r="C384" i="1" s="1"/>
  <c r="Z384" i="1" s="1"/>
  <c r="D384" i="1"/>
  <c r="E384" i="1"/>
  <c r="F384" i="1" s="1"/>
  <c r="AF383" i="1" s="1"/>
  <c r="G384" i="1"/>
  <c r="H384" i="1" s="1"/>
  <c r="I384" i="1"/>
  <c r="K384" i="1"/>
  <c r="L384" i="1"/>
  <c r="M384" i="1" s="1"/>
  <c r="B385" i="1"/>
  <c r="C385" i="1" s="1"/>
  <c r="Z385" i="1" s="1"/>
  <c r="D385" i="1"/>
  <c r="E385" i="1"/>
  <c r="F385" i="1" s="1"/>
  <c r="AF384" i="1" s="1"/>
  <c r="G385" i="1"/>
  <c r="H385" i="1" s="1"/>
  <c r="I385" i="1"/>
  <c r="K385" i="1"/>
  <c r="L385" i="1"/>
  <c r="M385" i="1" s="1"/>
  <c r="B386" i="1"/>
  <c r="C386" i="1" s="1"/>
  <c r="Z386" i="1" s="1"/>
  <c r="D386" i="1"/>
  <c r="E386" i="1"/>
  <c r="F386" i="1" s="1"/>
  <c r="AF385" i="1" s="1"/>
  <c r="G386" i="1"/>
  <c r="H386" i="1" s="1"/>
  <c r="I386" i="1"/>
  <c r="K386" i="1"/>
  <c r="S386" i="1" s="1"/>
  <c r="L386" i="1"/>
  <c r="M386" i="1" s="1"/>
  <c r="B387" i="1"/>
  <c r="C387" i="1" s="1"/>
  <c r="Z387" i="1" s="1"/>
  <c r="D387" i="1"/>
  <c r="E387" i="1"/>
  <c r="F387" i="1" s="1"/>
  <c r="AF386" i="1" s="1"/>
  <c r="G387" i="1"/>
  <c r="H387" i="1" s="1"/>
  <c r="I387" i="1"/>
  <c r="K387" i="1"/>
  <c r="L387" i="1"/>
  <c r="M387" i="1" s="1"/>
  <c r="B388" i="1"/>
  <c r="C388" i="1" s="1"/>
  <c r="Z388" i="1" s="1"/>
  <c r="D388" i="1"/>
  <c r="E388" i="1"/>
  <c r="F388" i="1" s="1"/>
  <c r="AF387" i="1" s="1"/>
  <c r="G388" i="1"/>
  <c r="H388" i="1" s="1"/>
  <c r="I388" i="1"/>
  <c r="K388" i="1"/>
  <c r="R388" i="1" s="1"/>
  <c r="L388" i="1"/>
  <c r="M388" i="1" s="1"/>
  <c r="B389" i="1"/>
  <c r="C389" i="1" s="1"/>
  <c r="Z389" i="1" s="1"/>
  <c r="D389" i="1"/>
  <c r="E389" i="1"/>
  <c r="F389" i="1" s="1"/>
  <c r="AF388" i="1" s="1"/>
  <c r="G389" i="1"/>
  <c r="H389" i="1" s="1"/>
  <c r="I389" i="1"/>
  <c r="K389" i="1"/>
  <c r="S389" i="1" s="1"/>
  <c r="L389" i="1"/>
  <c r="M389" i="1" s="1"/>
  <c r="B390" i="1"/>
  <c r="C390" i="1" s="1"/>
  <c r="Z390" i="1" s="1"/>
  <c r="D390" i="1"/>
  <c r="E390" i="1"/>
  <c r="F390" i="1" s="1"/>
  <c r="AF389" i="1" s="1"/>
  <c r="G390" i="1"/>
  <c r="H390" i="1" s="1"/>
  <c r="I390" i="1"/>
  <c r="K390" i="1"/>
  <c r="R390" i="1" s="1"/>
  <c r="L390" i="1"/>
  <c r="M390" i="1" s="1"/>
  <c r="B391" i="1"/>
  <c r="C391" i="1" s="1"/>
  <c r="Z391" i="1" s="1"/>
  <c r="D391" i="1"/>
  <c r="E391" i="1"/>
  <c r="F391" i="1" s="1"/>
  <c r="AF390" i="1" s="1"/>
  <c r="G391" i="1"/>
  <c r="H391" i="1" s="1"/>
  <c r="I391" i="1"/>
  <c r="K391" i="1"/>
  <c r="L391" i="1"/>
  <c r="M391" i="1" s="1"/>
  <c r="B392" i="1"/>
  <c r="C392" i="1" s="1"/>
  <c r="Z392" i="1" s="1"/>
  <c r="D392" i="1"/>
  <c r="E392" i="1"/>
  <c r="F392" i="1" s="1"/>
  <c r="AF391" i="1" s="1"/>
  <c r="G392" i="1"/>
  <c r="H392" i="1" s="1"/>
  <c r="I392" i="1"/>
  <c r="K392" i="1"/>
  <c r="N392" i="1" s="1"/>
  <c r="O392" i="1" s="1"/>
  <c r="BB391" i="1" s="1"/>
  <c r="BC391" i="1" s="1"/>
  <c r="L392" i="1"/>
  <c r="M392" i="1" s="1"/>
  <c r="B393" i="1"/>
  <c r="C393" i="1" s="1"/>
  <c r="Z393" i="1" s="1"/>
  <c r="D393" i="1"/>
  <c r="E393" i="1"/>
  <c r="F393" i="1" s="1"/>
  <c r="AF392" i="1" s="1"/>
  <c r="G393" i="1"/>
  <c r="H393" i="1" s="1"/>
  <c r="I393" i="1"/>
  <c r="K393" i="1"/>
  <c r="R393" i="1" s="1"/>
  <c r="L393" i="1"/>
  <c r="M393" i="1" s="1"/>
  <c r="B394" i="1"/>
  <c r="C394" i="1" s="1"/>
  <c r="Z394" i="1" s="1"/>
  <c r="D394" i="1"/>
  <c r="E394" i="1"/>
  <c r="F394" i="1" s="1"/>
  <c r="AF393" i="1" s="1"/>
  <c r="G394" i="1"/>
  <c r="H394" i="1" s="1"/>
  <c r="I394" i="1"/>
  <c r="K394" i="1"/>
  <c r="L394" i="1"/>
  <c r="M394" i="1" s="1"/>
  <c r="B395" i="1"/>
  <c r="C395" i="1" s="1"/>
  <c r="Z395" i="1" s="1"/>
  <c r="D395" i="1"/>
  <c r="E395" i="1"/>
  <c r="F395" i="1" s="1"/>
  <c r="AF394" i="1" s="1"/>
  <c r="G395" i="1"/>
  <c r="H395" i="1" s="1"/>
  <c r="I395" i="1"/>
  <c r="K395" i="1"/>
  <c r="R395" i="1" s="1"/>
  <c r="L395" i="1"/>
  <c r="M395" i="1" s="1"/>
  <c r="B396" i="1"/>
  <c r="C396" i="1" s="1"/>
  <c r="Z396" i="1" s="1"/>
  <c r="D396" i="1"/>
  <c r="E396" i="1"/>
  <c r="F396" i="1" s="1"/>
  <c r="AF395" i="1" s="1"/>
  <c r="G396" i="1"/>
  <c r="H396" i="1" s="1"/>
  <c r="I396" i="1"/>
  <c r="K396" i="1"/>
  <c r="R396" i="1" s="1"/>
  <c r="L396" i="1"/>
  <c r="M396" i="1" s="1"/>
  <c r="B397" i="1"/>
  <c r="C397" i="1" s="1"/>
  <c r="Z397" i="1" s="1"/>
  <c r="D397" i="1"/>
  <c r="E397" i="1"/>
  <c r="F397" i="1" s="1"/>
  <c r="AF396" i="1" s="1"/>
  <c r="G397" i="1"/>
  <c r="H397" i="1" s="1"/>
  <c r="I397" i="1"/>
  <c r="K397" i="1"/>
  <c r="N397" i="1" s="1"/>
  <c r="O397" i="1" s="1"/>
  <c r="BB396" i="1" s="1"/>
  <c r="BC396" i="1" s="1"/>
  <c r="L397" i="1"/>
  <c r="M397" i="1" s="1"/>
  <c r="B398" i="1"/>
  <c r="C398" i="1" s="1"/>
  <c r="Z398" i="1" s="1"/>
  <c r="D398" i="1"/>
  <c r="E398" i="1"/>
  <c r="F398" i="1" s="1"/>
  <c r="AF397" i="1" s="1"/>
  <c r="G398" i="1"/>
  <c r="H398" i="1" s="1"/>
  <c r="I398" i="1"/>
  <c r="K398" i="1"/>
  <c r="S398" i="1" s="1"/>
  <c r="L398" i="1"/>
  <c r="M398" i="1" s="1"/>
  <c r="B399" i="1"/>
  <c r="C399" i="1" s="1"/>
  <c r="Z399" i="1" s="1"/>
  <c r="D399" i="1"/>
  <c r="E399" i="1"/>
  <c r="F399" i="1" s="1"/>
  <c r="AF398" i="1" s="1"/>
  <c r="G399" i="1"/>
  <c r="H399" i="1" s="1"/>
  <c r="I399" i="1"/>
  <c r="K399" i="1"/>
  <c r="N399" i="1" s="1"/>
  <c r="L399" i="1"/>
  <c r="M399" i="1" s="1"/>
  <c r="B400" i="1"/>
  <c r="C400" i="1" s="1"/>
  <c r="Z400" i="1" s="1"/>
  <c r="D400" i="1"/>
  <c r="E400" i="1"/>
  <c r="F400" i="1" s="1"/>
  <c r="AF399" i="1" s="1"/>
  <c r="G400" i="1"/>
  <c r="H400" i="1" s="1"/>
  <c r="I400" i="1"/>
  <c r="K400" i="1"/>
  <c r="S400" i="1" s="1"/>
  <c r="L400" i="1"/>
  <c r="M400" i="1" s="1"/>
  <c r="B401" i="1"/>
  <c r="C401" i="1" s="1"/>
  <c r="Z401" i="1" s="1"/>
  <c r="D401" i="1"/>
  <c r="E401" i="1"/>
  <c r="F401" i="1" s="1"/>
  <c r="AF400" i="1" s="1"/>
  <c r="G401" i="1"/>
  <c r="H401" i="1" s="1"/>
  <c r="I401" i="1"/>
  <c r="K401" i="1"/>
  <c r="N401" i="1" s="1"/>
  <c r="O401" i="1" s="1"/>
  <c r="BB400" i="1" s="1"/>
  <c r="BC400" i="1" s="1"/>
  <c r="L401" i="1"/>
  <c r="M401" i="1" s="1"/>
  <c r="B402" i="1"/>
  <c r="C402" i="1" s="1"/>
  <c r="Z402" i="1" s="1"/>
  <c r="D402" i="1"/>
  <c r="E402" i="1"/>
  <c r="F402" i="1" s="1"/>
  <c r="AF401" i="1" s="1"/>
  <c r="G402" i="1"/>
  <c r="H402" i="1" s="1"/>
  <c r="I402" i="1"/>
  <c r="K402" i="1"/>
  <c r="S402" i="1" s="1"/>
  <c r="L402" i="1"/>
  <c r="M402" i="1" s="1"/>
  <c r="B403" i="1"/>
  <c r="C403" i="1" s="1"/>
  <c r="Z403" i="1" s="1"/>
  <c r="D403" i="1"/>
  <c r="E403" i="1"/>
  <c r="F403" i="1" s="1"/>
  <c r="AF402" i="1" s="1"/>
  <c r="G403" i="1"/>
  <c r="H403" i="1" s="1"/>
  <c r="I403" i="1"/>
  <c r="K403" i="1"/>
  <c r="R403" i="1" s="1"/>
  <c r="L403" i="1"/>
  <c r="M403" i="1" s="1"/>
  <c r="B404" i="1"/>
  <c r="C404" i="1" s="1"/>
  <c r="Z404" i="1" s="1"/>
  <c r="D404" i="1"/>
  <c r="E404" i="1"/>
  <c r="F404" i="1" s="1"/>
  <c r="AF403" i="1" s="1"/>
  <c r="G404" i="1"/>
  <c r="H404" i="1" s="1"/>
  <c r="I404" i="1"/>
  <c r="K404" i="1"/>
  <c r="R404" i="1" s="1"/>
  <c r="L404" i="1"/>
  <c r="M404" i="1" s="1"/>
  <c r="B405" i="1"/>
  <c r="C405" i="1" s="1"/>
  <c r="Z405" i="1" s="1"/>
  <c r="D405" i="1"/>
  <c r="E405" i="1"/>
  <c r="F405" i="1" s="1"/>
  <c r="AF404" i="1" s="1"/>
  <c r="G405" i="1"/>
  <c r="H405" i="1" s="1"/>
  <c r="I405" i="1"/>
  <c r="K405" i="1"/>
  <c r="R405" i="1" s="1"/>
  <c r="L405" i="1"/>
  <c r="M405" i="1" s="1"/>
  <c r="B406" i="1"/>
  <c r="C406" i="1" s="1"/>
  <c r="Z406" i="1" s="1"/>
  <c r="D406" i="1"/>
  <c r="E406" i="1"/>
  <c r="F406" i="1" s="1"/>
  <c r="AF405" i="1" s="1"/>
  <c r="G406" i="1"/>
  <c r="H406" i="1" s="1"/>
  <c r="I406" i="1"/>
  <c r="K406" i="1"/>
  <c r="S406" i="1" s="1"/>
  <c r="L406" i="1"/>
  <c r="M406" i="1" s="1"/>
  <c r="B407" i="1"/>
  <c r="C407" i="1" s="1"/>
  <c r="Z407" i="1" s="1"/>
  <c r="D407" i="1"/>
  <c r="E407" i="1"/>
  <c r="F407" i="1" s="1"/>
  <c r="AF406" i="1" s="1"/>
  <c r="G407" i="1"/>
  <c r="H407" i="1" s="1"/>
  <c r="I407" i="1"/>
  <c r="K407" i="1"/>
  <c r="S407" i="1" s="1"/>
  <c r="L407" i="1"/>
  <c r="M407" i="1" s="1"/>
  <c r="B408" i="1"/>
  <c r="C408" i="1" s="1"/>
  <c r="Z408" i="1" s="1"/>
  <c r="D408" i="1"/>
  <c r="E408" i="1"/>
  <c r="F408" i="1" s="1"/>
  <c r="AF407" i="1" s="1"/>
  <c r="G408" i="1"/>
  <c r="H408" i="1" s="1"/>
  <c r="I408" i="1"/>
  <c r="K408" i="1"/>
  <c r="N408" i="1" s="1"/>
  <c r="L408" i="1"/>
  <c r="M408" i="1" s="1"/>
  <c r="B409" i="1"/>
  <c r="C409" i="1" s="1"/>
  <c r="Z409" i="1" s="1"/>
  <c r="D409" i="1"/>
  <c r="E409" i="1"/>
  <c r="F409" i="1" s="1"/>
  <c r="AF408" i="1" s="1"/>
  <c r="G409" i="1"/>
  <c r="H409" i="1" s="1"/>
  <c r="I409" i="1"/>
  <c r="K409" i="1"/>
  <c r="R409" i="1" s="1"/>
  <c r="L409" i="1"/>
  <c r="M409" i="1" s="1"/>
  <c r="B410" i="1"/>
  <c r="C410" i="1" s="1"/>
  <c r="Z410" i="1" s="1"/>
  <c r="D410" i="1"/>
  <c r="E410" i="1"/>
  <c r="F410" i="1" s="1"/>
  <c r="AF409" i="1" s="1"/>
  <c r="G410" i="1"/>
  <c r="H410" i="1" s="1"/>
  <c r="I410" i="1"/>
  <c r="K410" i="1"/>
  <c r="S410" i="1" s="1"/>
  <c r="L410" i="1"/>
  <c r="M410" i="1" s="1"/>
  <c r="B411" i="1"/>
  <c r="C411" i="1" s="1"/>
  <c r="Z411" i="1" s="1"/>
  <c r="D411" i="1"/>
  <c r="E411" i="1"/>
  <c r="F411" i="1" s="1"/>
  <c r="AF410" i="1" s="1"/>
  <c r="G411" i="1"/>
  <c r="H411" i="1" s="1"/>
  <c r="I411" i="1"/>
  <c r="K411" i="1"/>
  <c r="R411" i="1" s="1"/>
  <c r="L411" i="1"/>
  <c r="M411" i="1" s="1"/>
  <c r="B412" i="1"/>
  <c r="C412" i="1" s="1"/>
  <c r="Z412" i="1" s="1"/>
  <c r="D412" i="1"/>
  <c r="E412" i="1"/>
  <c r="F412" i="1" s="1"/>
  <c r="AF411" i="1" s="1"/>
  <c r="G412" i="1"/>
  <c r="H412" i="1" s="1"/>
  <c r="I412" i="1"/>
  <c r="K412" i="1"/>
  <c r="R412" i="1" s="1"/>
  <c r="L412" i="1"/>
  <c r="M412" i="1" s="1"/>
  <c r="B413" i="1"/>
  <c r="C413" i="1" s="1"/>
  <c r="Z413" i="1" s="1"/>
  <c r="D413" i="1"/>
  <c r="E413" i="1"/>
  <c r="F413" i="1" s="1"/>
  <c r="AF412" i="1" s="1"/>
  <c r="G413" i="1"/>
  <c r="H413" i="1" s="1"/>
  <c r="I413" i="1"/>
  <c r="K413" i="1"/>
  <c r="N413" i="1" s="1"/>
  <c r="O413" i="1" s="1"/>
  <c r="BB412" i="1" s="1"/>
  <c r="BC412" i="1" s="1"/>
  <c r="L413" i="1"/>
  <c r="M413" i="1" s="1"/>
  <c r="B414" i="1"/>
  <c r="C414" i="1" s="1"/>
  <c r="Z414" i="1" s="1"/>
  <c r="D414" i="1"/>
  <c r="E414" i="1"/>
  <c r="F414" i="1" s="1"/>
  <c r="AF413" i="1" s="1"/>
  <c r="G414" i="1"/>
  <c r="H414" i="1" s="1"/>
  <c r="I414" i="1"/>
  <c r="K414" i="1"/>
  <c r="S414" i="1" s="1"/>
  <c r="L414" i="1"/>
  <c r="M414" i="1" s="1"/>
  <c r="B415" i="1"/>
  <c r="C415" i="1" s="1"/>
  <c r="Z415" i="1" s="1"/>
  <c r="D415" i="1"/>
  <c r="E415" i="1"/>
  <c r="F415" i="1" s="1"/>
  <c r="AF414" i="1" s="1"/>
  <c r="G415" i="1"/>
  <c r="H415" i="1" s="1"/>
  <c r="I415" i="1"/>
  <c r="K415" i="1"/>
  <c r="S415" i="1" s="1"/>
  <c r="L415" i="1"/>
  <c r="M415" i="1" s="1"/>
  <c r="B416" i="1"/>
  <c r="C416" i="1" s="1"/>
  <c r="Z416" i="1" s="1"/>
  <c r="D416" i="1"/>
  <c r="E416" i="1"/>
  <c r="F416" i="1" s="1"/>
  <c r="AF415" i="1" s="1"/>
  <c r="G416" i="1"/>
  <c r="H416" i="1" s="1"/>
  <c r="I416" i="1"/>
  <c r="K416" i="1"/>
  <c r="N416" i="1" s="1"/>
  <c r="L416" i="1"/>
  <c r="M416" i="1" s="1"/>
  <c r="B417" i="1"/>
  <c r="C417" i="1" s="1"/>
  <c r="Z417" i="1" s="1"/>
  <c r="D417" i="1"/>
  <c r="E417" i="1"/>
  <c r="F417" i="1" s="1"/>
  <c r="AF416" i="1" s="1"/>
  <c r="G417" i="1"/>
  <c r="H417" i="1" s="1"/>
  <c r="I417" i="1"/>
  <c r="K417" i="1"/>
  <c r="N417" i="1" s="1"/>
  <c r="O417" i="1" s="1"/>
  <c r="BB416" i="1" s="1"/>
  <c r="BC416" i="1" s="1"/>
  <c r="L417" i="1"/>
  <c r="M417" i="1" s="1"/>
  <c r="B418" i="1"/>
  <c r="C418" i="1" s="1"/>
  <c r="Z418" i="1" s="1"/>
  <c r="D418" i="1"/>
  <c r="E418" i="1"/>
  <c r="F418" i="1" s="1"/>
  <c r="AF417" i="1" s="1"/>
  <c r="G418" i="1"/>
  <c r="H418" i="1" s="1"/>
  <c r="I418" i="1"/>
  <c r="K418" i="1"/>
  <c r="S418" i="1" s="1"/>
  <c r="L418" i="1"/>
  <c r="M418" i="1" s="1"/>
  <c r="B419" i="1"/>
  <c r="C419" i="1" s="1"/>
  <c r="Z419" i="1" s="1"/>
  <c r="D419" i="1"/>
  <c r="E419" i="1"/>
  <c r="F419" i="1" s="1"/>
  <c r="AF418" i="1" s="1"/>
  <c r="G419" i="1"/>
  <c r="H419" i="1" s="1"/>
  <c r="I419" i="1"/>
  <c r="K419" i="1"/>
  <c r="S419" i="1" s="1"/>
  <c r="L419" i="1"/>
  <c r="M419" i="1" s="1"/>
  <c r="B420" i="1"/>
  <c r="C420" i="1" s="1"/>
  <c r="Z420" i="1" s="1"/>
  <c r="D420" i="1"/>
  <c r="E420" i="1"/>
  <c r="F420" i="1" s="1"/>
  <c r="AF419" i="1" s="1"/>
  <c r="G420" i="1"/>
  <c r="H420" i="1" s="1"/>
  <c r="I420" i="1"/>
  <c r="K420" i="1"/>
  <c r="L420" i="1"/>
  <c r="M420" i="1" s="1"/>
  <c r="B421" i="1"/>
  <c r="C421" i="1" s="1"/>
  <c r="Z421" i="1" s="1"/>
  <c r="D421" i="1"/>
  <c r="E421" i="1"/>
  <c r="F421" i="1" s="1"/>
  <c r="AF420" i="1" s="1"/>
  <c r="G421" i="1"/>
  <c r="H421" i="1" s="1"/>
  <c r="I421" i="1"/>
  <c r="K421" i="1"/>
  <c r="N421" i="1" s="1"/>
  <c r="O421" i="1" s="1"/>
  <c r="BB420" i="1" s="1"/>
  <c r="BC420" i="1" s="1"/>
  <c r="L421" i="1"/>
  <c r="M421" i="1" s="1"/>
  <c r="B422" i="1"/>
  <c r="C422" i="1" s="1"/>
  <c r="Z422" i="1" s="1"/>
  <c r="D422" i="1"/>
  <c r="E422" i="1"/>
  <c r="F422" i="1" s="1"/>
  <c r="AF421" i="1" s="1"/>
  <c r="G422" i="1"/>
  <c r="H422" i="1" s="1"/>
  <c r="I422" i="1"/>
  <c r="K422" i="1"/>
  <c r="L422" i="1"/>
  <c r="M422" i="1" s="1"/>
  <c r="B423" i="1"/>
  <c r="C423" i="1" s="1"/>
  <c r="Z423" i="1" s="1"/>
  <c r="D423" i="1"/>
  <c r="E423" i="1"/>
  <c r="F423" i="1" s="1"/>
  <c r="AF422" i="1" s="1"/>
  <c r="G423" i="1"/>
  <c r="H423" i="1" s="1"/>
  <c r="I423" i="1"/>
  <c r="K423" i="1"/>
  <c r="S423" i="1" s="1"/>
  <c r="L423" i="1"/>
  <c r="M423" i="1" s="1"/>
  <c r="B424" i="1"/>
  <c r="C424" i="1" s="1"/>
  <c r="Z424" i="1" s="1"/>
  <c r="D424" i="1"/>
  <c r="E424" i="1"/>
  <c r="F424" i="1" s="1"/>
  <c r="AF423" i="1" s="1"/>
  <c r="G424" i="1"/>
  <c r="H424" i="1" s="1"/>
  <c r="I424" i="1"/>
  <c r="K424" i="1"/>
  <c r="N424" i="1" s="1"/>
  <c r="O424" i="1" s="1"/>
  <c r="BB423" i="1" s="1"/>
  <c r="BC423" i="1" s="1"/>
  <c r="L424" i="1"/>
  <c r="M424" i="1" s="1"/>
  <c r="B425" i="1"/>
  <c r="C425" i="1" s="1"/>
  <c r="Z425" i="1" s="1"/>
  <c r="D425" i="1"/>
  <c r="E425" i="1"/>
  <c r="F425" i="1" s="1"/>
  <c r="AF424" i="1" s="1"/>
  <c r="G425" i="1"/>
  <c r="H425" i="1" s="1"/>
  <c r="I425" i="1"/>
  <c r="K425" i="1"/>
  <c r="N425" i="1" s="1"/>
  <c r="O425" i="1" s="1"/>
  <c r="BB424" i="1" s="1"/>
  <c r="BC424" i="1" s="1"/>
  <c r="L425" i="1"/>
  <c r="M425" i="1" s="1"/>
  <c r="B426" i="1"/>
  <c r="C426" i="1" s="1"/>
  <c r="Z426" i="1" s="1"/>
  <c r="D426" i="1"/>
  <c r="E426" i="1"/>
  <c r="F426" i="1" s="1"/>
  <c r="AF425" i="1" s="1"/>
  <c r="G426" i="1"/>
  <c r="H426" i="1" s="1"/>
  <c r="I426" i="1"/>
  <c r="K426" i="1"/>
  <c r="S426" i="1" s="1"/>
  <c r="L426" i="1"/>
  <c r="M426" i="1" s="1"/>
  <c r="B427" i="1"/>
  <c r="C427" i="1" s="1"/>
  <c r="Z427" i="1" s="1"/>
  <c r="D427" i="1"/>
  <c r="E427" i="1"/>
  <c r="F427" i="1" s="1"/>
  <c r="AF426" i="1" s="1"/>
  <c r="G427" i="1"/>
  <c r="H427" i="1" s="1"/>
  <c r="I427" i="1"/>
  <c r="K427" i="1"/>
  <c r="N427" i="1" s="1"/>
  <c r="L427" i="1"/>
  <c r="M427" i="1" s="1"/>
  <c r="B428" i="1"/>
  <c r="C428" i="1" s="1"/>
  <c r="Z428" i="1" s="1"/>
  <c r="D428" i="1"/>
  <c r="E428" i="1"/>
  <c r="F428" i="1" s="1"/>
  <c r="AF427" i="1" s="1"/>
  <c r="G428" i="1"/>
  <c r="H428" i="1" s="1"/>
  <c r="I428" i="1"/>
  <c r="K428" i="1"/>
  <c r="R428" i="1" s="1"/>
  <c r="L428" i="1"/>
  <c r="M428" i="1" s="1"/>
  <c r="B429" i="1"/>
  <c r="C429" i="1" s="1"/>
  <c r="Z429" i="1" s="1"/>
  <c r="D429" i="1"/>
  <c r="E429" i="1"/>
  <c r="F429" i="1" s="1"/>
  <c r="AF428" i="1" s="1"/>
  <c r="G429" i="1"/>
  <c r="H429" i="1" s="1"/>
  <c r="I429" i="1"/>
  <c r="K429" i="1"/>
  <c r="S429" i="1" s="1"/>
  <c r="L429" i="1"/>
  <c r="M429" i="1" s="1"/>
  <c r="B430" i="1"/>
  <c r="C430" i="1" s="1"/>
  <c r="Z430" i="1" s="1"/>
  <c r="D430" i="1"/>
  <c r="E430" i="1"/>
  <c r="F430" i="1" s="1"/>
  <c r="AF429" i="1" s="1"/>
  <c r="G430" i="1"/>
  <c r="H430" i="1" s="1"/>
  <c r="I430" i="1"/>
  <c r="K430" i="1"/>
  <c r="S430" i="1" s="1"/>
  <c r="L430" i="1"/>
  <c r="M430" i="1" s="1"/>
  <c r="B431" i="1"/>
  <c r="C431" i="1" s="1"/>
  <c r="Z431" i="1" s="1"/>
  <c r="D431" i="1"/>
  <c r="E431" i="1"/>
  <c r="F431" i="1" s="1"/>
  <c r="AF430" i="1" s="1"/>
  <c r="G431" i="1"/>
  <c r="H431" i="1" s="1"/>
  <c r="I431" i="1"/>
  <c r="K431" i="1"/>
  <c r="R431" i="1" s="1"/>
  <c r="L431" i="1"/>
  <c r="M431" i="1" s="1"/>
  <c r="B432" i="1"/>
  <c r="C432" i="1" s="1"/>
  <c r="Z432" i="1" s="1"/>
  <c r="D432" i="1"/>
  <c r="E432" i="1"/>
  <c r="F432" i="1" s="1"/>
  <c r="AF431" i="1" s="1"/>
  <c r="G432" i="1"/>
  <c r="H432" i="1" s="1"/>
  <c r="I432" i="1"/>
  <c r="K432" i="1"/>
  <c r="N432" i="1" s="1"/>
  <c r="O432" i="1" s="1"/>
  <c r="BB431" i="1" s="1"/>
  <c r="BC431" i="1" s="1"/>
  <c r="L432" i="1"/>
  <c r="M432" i="1" s="1"/>
  <c r="B433" i="1"/>
  <c r="C433" i="1" s="1"/>
  <c r="Z433" i="1" s="1"/>
  <c r="D433" i="1"/>
  <c r="E433" i="1"/>
  <c r="F433" i="1" s="1"/>
  <c r="AF432" i="1" s="1"/>
  <c r="G433" i="1"/>
  <c r="H433" i="1" s="1"/>
  <c r="I433" i="1"/>
  <c r="K433" i="1"/>
  <c r="N433" i="1" s="1"/>
  <c r="O433" i="1" s="1"/>
  <c r="BB432" i="1" s="1"/>
  <c r="BC432" i="1" s="1"/>
  <c r="L433" i="1"/>
  <c r="M433" i="1" s="1"/>
  <c r="B434" i="1"/>
  <c r="C434" i="1" s="1"/>
  <c r="Z434" i="1" s="1"/>
  <c r="D434" i="1"/>
  <c r="E434" i="1"/>
  <c r="F434" i="1" s="1"/>
  <c r="AF433" i="1" s="1"/>
  <c r="G434" i="1"/>
  <c r="H434" i="1" s="1"/>
  <c r="I434" i="1"/>
  <c r="K434" i="1"/>
  <c r="L434" i="1"/>
  <c r="M434" i="1" s="1"/>
  <c r="B435" i="1"/>
  <c r="C435" i="1" s="1"/>
  <c r="Z435" i="1" s="1"/>
  <c r="D435" i="1"/>
  <c r="E435" i="1"/>
  <c r="F435" i="1" s="1"/>
  <c r="AF434" i="1" s="1"/>
  <c r="G435" i="1"/>
  <c r="H435" i="1" s="1"/>
  <c r="I435" i="1"/>
  <c r="K435" i="1"/>
  <c r="S435" i="1" s="1"/>
  <c r="L435" i="1"/>
  <c r="M435" i="1" s="1"/>
  <c r="B436" i="1"/>
  <c r="C436" i="1" s="1"/>
  <c r="Z436" i="1" s="1"/>
  <c r="D436" i="1"/>
  <c r="E436" i="1"/>
  <c r="F436" i="1" s="1"/>
  <c r="AF435" i="1" s="1"/>
  <c r="G436" i="1"/>
  <c r="H436" i="1" s="1"/>
  <c r="I436" i="1"/>
  <c r="K436" i="1"/>
  <c r="R436" i="1" s="1"/>
  <c r="L436" i="1"/>
  <c r="M436" i="1" s="1"/>
  <c r="B437" i="1"/>
  <c r="C437" i="1" s="1"/>
  <c r="Z437" i="1" s="1"/>
  <c r="D437" i="1"/>
  <c r="E437" i="1"/>
  <c r="F437" i="1" s="1"/>
  <c r="AF436" i="1" s="1"/>
  <c r="G437" i="1"/>
  <c r="H437" i="1" s="1"/>
  <c r="I437" i="1"/>
  <c r="K437" i="1"/>
  <c r="S437" i="1" s="1"/>
  <c r="L437" i="1"/>
  <c r="M437" i="1" s="1"/>
  <c r="B438" i="1"/>
  <c r="C438" i="1" s="1"/>
  <c r="Z438" i="1" s="1"/>
  <c r="D438" i="1"/>
  <c r="E438" i="1"/>
  <c r="F438" i="1" s="1"/>
  <c r="AF437" i="1" s="1"/>
  <c r="G438" i="1"/>
  <c r="H438" i="1" s="1"/>
  <c r="I438" i="1"/>
  <c r="K438" i="1"/>
  <c r="N438" i="1" s="1"/>
  <c r="O438" i="1" s="1"/>
  <c r="BB437" i="1" s="1"/>
  <c r="BC437" i="1" s="1"/>
  <c r="L438" i="1"/>
  <c r="M438" i="1" s="1"/>
  <c r="B439" i="1"/>
  <c r="C439" i="1" s="1"/>
  <c r="Z439" i="1" s="1"/>
  <c r="D439" i="1"/>
  <c r="E439" i="1"/>
  <c r="F439" i="1" s="1"/>
  <c r="AF438" i="1" s="1"/>
  <c r="G439" i="1"/>
  <c r="H439" i="1" s="1"/>
  <c r="I439" i="1"/>
  <c r="K439" i="1"/>
  <c r="S439" i="1" s="1"/>
  <c r="L439" i="1"/>
  <c r="M439" i="1" s="1"/>
  <c r="B440" i="1"/>
  <c r="C440" i="1" s="1"/>
  <c r="Z440" i="1" s="1"/>
  <c r="D440" i="1"/>
  <c r="E440" i="1"/>
  <c r="F440" i="1" s="1"/>
  <c r="AF439" i="1" s="1"/>
  <c r="G440" i="1"/>
  <c r="H440" i="1" s="1"/>
  <c r="I440" i="1"/>
  <c r="K440" i="1"/>
  <c r="N440" i="1" s="1"/>
  <c r="O440" i="1" s="1"/>
  <c r="BB439" i="1" s="1"/>
  <c r="BC439" i="1" s="1"/>
  <c r="L440" i="1"/>
  <c r="M440" i="1" s="1"/>
  <c r="B441" i="1"/>
  <c r="C441" i="1" s="1"/>
  <c r="Z441" i="1" s="1"/>
  <c r="D441" i="1"/>
  <c r="E441" i="1"/>
  <c r="F441" i="1" s="1"/>
  <c r="AF440" i="1" s="1"/>
  <c r="G441" i="1"/>
  <c r="H441" i="1" s="1"/>
  <c r="I441" i="1"/>
  <c r="K441" i="1"/>
  <c r="L441" i="1"/>
  <c r="M441" i="1" s="1"/>
  <c r="B442" i="1"/>
  <c r="C442" i="1" s="1"/>
  <c r="Z442" i="1" s="1"/>
  <c r="D442" i="1"/>
  <c r="E442" i="1"/>
  <c r="F442" i="1" s="1"/>
  <c r="AF441" i="1" s="1"/>
  <c r="G442" i="1"/>
  <c r="H442" i="1" s="1"/>
  <c r="I442" i="1"/>
  <c r="K442" i="1"/>
  <c r="R442" i="1" s="1"/>
  <c r="L442" i="1"/>
  <c r="M442" i="1" s="1"/>
  <c r="B443" i="1"/>
  <c r="C443" i="1" s="1"/>
  <c r="Z443" i="1" s="1"/>
  <c r="D443" i="1"/>
  <c r="E443" i="1"/>
  <c r="F443" i="1" s="1"/>
  <c r="AF442" i="1" s="1"/>
  <c r="G443" i="1"/>
  <c r="H443" i="1" s="1"/>
  <c r="I443" i="1"/>
  <c r="K443" i="1"/>
  <c r="R443" i="1" s="1"/>
  <c r="L443" i="1"/>
  <c r="M443" i="1" s="1"/>
  <c r="B444" i="1"/>
  <c r="C444" i="1" s="1"/>
  <c r="Z444" i="1" s="1"/>
  <c r="D444" i="1"/>
  <c r="E444" i="1"/>
  <c r="F444" i="1" s="1"/>
  <c r="AF443" i="1" s="1"/>
  <c r="G444" i="1"/>
  <c r="H444" i="1" s="1"/>
  <c r="I444" i="1"/>
  <c r="K444" i="1"/>
  <c r="R444" i="1" s="1"/>
  <c r="L444" i="1"/>
  <c r="M444" i="1" s="1"/>
  <c r="B445" i="1"/>
  <c r="C445" i="1" s="1"/>
  <c r="Z445" i="1" s="1"/>
  <c r="D445" i="1"/>
  <c r="E445" i="1"/>
  <c r="F445" i="1" s="1"/>
  <c r="AF444" i="1" s="1"/>
  <c r="G445" i="1"/>
  <c r="H445" i="1" s="1"/>
  <c r="I445" i="1"/>
  <c r="K445" i="1"/>
  <c r="N445" i="1" s="1"/>
  <c r="L445" i="1"/>
  <c r="M445" i="1" s="1"/>
  <c r="B446" i="1"/>
  <c r="C446" i="1" s="1"/>
  <c r="Z446" i="1" s="1"/>
  <c r="D446" i="1"/>
  <c r="E446" i="1"/>
  <c r="F446" i="1" s="1"/>
  <c r="AF445" i="1" s="1"/>
  <c r="G446" i="1"/>
  <c r="H446" i="1" s="1"/>
  <c r="I446" i="1"/>
  <c r="K446" i="1"/>
  <c r="N446" i="1" s="1"/>
  <c r="O446" i="1" s="1"/>
  <c r="BB445" i="1" s="1"/>
  <c r="BC445" i="1" s="1"/>
  <c r="L446" i="1"/>
  <c r="M446" i="1" s="1"/>
  <c r="B447" i="1"/>
  <c r="C447" i="1" s="1"/>
  <c r="Z447" i="1" s="1"/>
  <c r="D447" i="1"/>
  <c r="E447" i="1"/>
  <c r="F447" i="1" s="1"/>
  <c r="AF446" i="1" s="1"/>
  <c r="G447" i="1"/>
  <c r="H447" i="1" s="1"/>
  <c r="I447" i="1"/>
  <c r="K447" i="1"/>
  <c r="S447" i="1" s="1"/>
  <c r="L447" i="1"/>
  <c r="M447" i="1" s="1"/>
  <c r="B448" i="1"/>
  <c r="C448" i="1" s="1"/>
  <c r="Z448" i="1" s="1"/>
  <c r="D448" i="1"/>
  <c r="E448" i="1"/>
  <c r="F448" i="1" s="1"/>
  <c r="AF447" i="1" s="1"/>
  <c r="G448" i="1"/>
  <c r="H448" i="1" s="1"/>
  <c r="I448" i="1"/>
  <c r="K448" i="1"/>
  <c r="N448" i="1" s="1"/>
  <c r="O448" i="1" s="1"/>
  <c r="BB447" i="1" s="1"/>
  <c r="BC447" i="1" s="1"/>
  <c r="L448" i="1"/>
  <c r="M448" i="1" s="1"/>
  <c r="B449" i="1"/>
  <c r="C449" i="1" s="1"/>
  <c r="Z449" i="1" s="1"/>
  <c r="D449" i="1"/>
  <c r="E449" i="1"/>
  <c r="F449" i="1" s="1"/>
  <c r="AF448" i="1" s="1"/>
  <c r="G449" i="1"/>
  <c r="H449" i="1" s="1"/>
  <c r="I449" i="1"/>
  <c r="K449" i="1"/>
  <c r="S449" i="1" s="1"/>
  <c r="L449" i="1"/>
  <c r="M449" i="1" s="1"/>
  <c r="B450" i="1"/>
  <c r="C450" i="1" s="1"/>
  <c r="Z450" i="1" s="1"/>
  <c r="D450" i="1"/>
  <c r="E450" i="1"/>
  <c r="F450" i="1" s="1"/>
  <c r="AF449" i="1" s="1"/>
  <c r="G450" i="1"/>
  <c r="H450" i="1" s="1"/>
  <c r="I450" i="1"/>
  <c r="K450" i="1"/>
  <c r="R450" i="1" s="1"/>
  <c r="L450" i="1"/>
  <c r="M450" i="1" s="1"/>
  <c r="B451" i="1"/>
  <c r="C451" i="1" s="1"/>
  <c r="Z451" i="1" s="1"/>
  <c r="D451" i="1"/>
  <c r="E451" i="1"/>
  <c r="F451" i="1" s="1"/>
  <c r="AF450" i="1" s="1"/>
  <c r="G451" i="1"/>
  <c r="H451" i="1" s="1"/>
  <c r="I451" i="1"/>
  <c r="K451" i="1"/>
  <c r="S451" i="1" s="1"/>
  <c r="L451" i="1"/>
  <c r="M451" i="1" s="1"/>
  <c r="B452" i="1"/>
  <c r="C452" i="1" s="1"/>
  <c r="Z452" i="1" s="1"/>
  <c r="D452" i="1"/>
  <c r="E452" i="1"/>
  <c r="F452" i="1" s="1"/>
  <c r="AF451" i="1" s="1"/>
  <c r="G452" i="1"/>
  <c r="H452" i="1" s="1"/>
  <c r="I452" i="1"/>
  <c r="K452" i="1"/>
  <c r="R452" i="1" s="1"/>
  <c r="L452" i="1"/>
  <c r="M452" i="1" s="1"/>
  <c r="B453" i="1"/>
  <c r="C453" i="1" s="1"/>
  <c r="Z453" i="1" s="1"/>
  <c r="D453" i="1"/>
  <c r="E453" i="1"/>
  <c r="F453" i="1" s="1"/>
  <c r="AF452" i="1" s="1"/>
  <c r="G453" i="1"/>
  <c r="H453" i="1" s="1"/>
  <c r="I453" i="1"/>
  <c r="K453" i="1"/>
  <c r="R453" i="1" s="1"/>
  <c r="L453" i="1"/>
  <c r="M453" i="1" s="1"/>
  <c r="B454" i="1"/>
  <c r="C454" i="1" s="1"/>
  <c r="Z454" i="1" s="1"/>
  <c r="D454" i="1"/>
  <c r="E454" i="1"/>
  <c r="F454" i="1" s="1"/>
  <c r="AF453" i="1" s="1"/>
  <c r="G454" i="1"/>
  <c r="H454" i="1" s="1"/>
  <c r="I454" i="1"/>
  <c r="K454" i="1"/>
  <c r="N454" i="1" s="1"/>
  <c r="O454" i="1" s="1"/>
  <c r="BB453" i="1" s="1"/>
  <c r="BC453" i="1" s="1"/>
  <c r="L454" i="1"/>
  <c r="M454" i="1" s="1"/>
  <c r="B455" i="1"/>
  <c r="C455" i="1" s="1"/>
  <c r="Z455" i="1" s="1"/>
  <c r="D455" i="1"/>
  <c r="E455" i="1"/>
  <c r="F455" i="1" s="1"/>
  <c r="AF454" i="1" s="1"/>
  <c r="G455" i="1"/>
  <c r="H455" i="1" s="1"/>
  <c r="I455" i="1"/>
  <c r="K455" i="1"/>
  <c r="S455" i="1" s="1"/>
  <c r="L455" i="1"/>
  <c r="M455" i="1" s="1"/>
  <c r="B456" i="1"/>
  <c r="C456" i="1" s="1"/>
  <c r="Z456" i="1" s="1"/>
  <c r="D456" i="1"/>
  <c r="E456" i="1"/>
  <c r="F456" i="1" s="1"/>
  <c r="AF455" i="1" s="1"/>
  <c r="G456" i="1"/>
  <c r="H456" i="1" s="1"/>
  <c r="I456" i="1"/>
  <c r="K456" i="1"/>
  <c r="N456" i="1" s="1"/>
  <c r="O456" i="1" s="1"/>
  <c r="BB455" i="1" s="1"/>
  <c r="BC455" i="1" s="1"/>
  <c r="L456" i="1"/>
  <c r="M456" i="1" s="1"/>
  <c r="B457" i="1"/>
  <c r="C457" i="1" s="1"/>
  <c r="Z457" i="1" s="1"/>
  <c r="D457" i="1"/>
  <c r="E457" i="1"/>
  <c r="F457" i="1" s="1"/>
  <c r="AF456" i="1" s="1"/>
  <c r="G457" i="1"/>
  <c r="H457" i="1" s="1"/>
  <c r="I457" i="1"/>
  <c r="K457" i="1"/>
  <c r="S457" i="1" s="1"/>
  <c r="L457" i="1"/>
  <c r="M457" i="1" s="1"/>
  <c r="B458" i="1"/>
  <c r="C458" i="1" s="1"/>
  <c r="Z458" i="1" s="1"/>
  <c r="D458" i="1"/>
  <c r="E458" i="1"/>
  <c r="F458" i="1" s="1"/>
  <c r="AF457" i="1" s="1"/>
  <c r="G458" i="1"/>
  <c r="H458" i="1" s="1"/>
  <c r="I458" i="1"/>
  <c r="K458" i="1"/>
  <c r="R458" i="1" s="1"/>
  <c r="L458" i="1"/>
  <c r="M458" i="1" s="1"/>
  <c r="B459" i="1"/>
  <c r="C459" i="1" s="1"/>
  <c r="Z459" i="1" s="1"/>
  <c r="D459" i="1"/>
  <c r="E459" i="1"/>
  <c r="F459" i="1" s="1"/>
  <c r="AF458" i="1" s="1"/>
  <c r="G459" i="1"/>
  <c r="H459" i="1" s="1"/>
  <c r="I459" i="1"/>
  <c r="K459" i="1"/>
  <c r="R459" i="1" s="1"/>
  <c r="L459" i="1"/>
  <c r="M459" i="1" s="1"/>
  <c r="B460" i="1"/>
  <c r="C460" i="1" s="1"/>
  <c r="Z460" i="1" s="1"/>
  <c r="D460" i="1"/>
  <c r="E460" i="1"/>
  <c r="F460" i="1" s="1"/>
  <c r="AF459" i="1" s="1"/>
  <c r="G460" i="1"/>
  <c r="H460" i="1" s="1"/>
  <c r="I460" i="1"/>
  <c r="K460" i="1"/>
  <c r="R460" i="1" s="1"/>
  <c r="L460" i="1"/>
  <c r="M460" i="1" s="1"/>
  <c r="B461" i="1"/>
  <c r="C461" i="1" s="1"/>
  <c r="Z461" i="1" s="1"/>
  <c r="D461" i="1"/>
  <c r="E461" i="1"/>
  <c r="F461" i="1" s="1"/>
  <c r="AF460" i="1" s="1"/>
  <c r="G461" i="1"/>
  <c r="H461" i="1" s="1"/>
  <c r="I461" i="1"/>
  <c r="K461" i="1"/>
  <c r="S461" i="1" s="1"/>
  <c r="L461" i="1"/>
  <c r="M461" i="1" s="1"/>
  <c r="B462" i="1"/>
  <c r="C462" i="1" s="1"/>
  <c r="Z462" i="1" s="1"/>
  <c r="D462" i="1"/>
  <c r="E462" i="1"/>
  <c r="F462" i="1" s="1"/>
  <c r="AF461" i="1" s="1"/>
  <c r="G462" i="1"/>
  <c r="H462" i="1" s="1"/>
  <c r="I462" i="1"/>
  <c r="K462" i="1"/>
  <c r="R462" i="1" s="1"/>
  <c r="L462" i="1"/>
  <c r="M462" i="1" s="1"/>
  <c r="B463" i="1"/>
  <c r="C463" i="1" s="1"/>
  <c r="Z463" i="1" s="1"/>
  <c r="D463" i="1"/>
  <c r="E463" i="1"/>
  <c r="F463" i="1" s="1"/>
  <c r="AF462" i="1" s="1"/>
  <c r="G463" i="1"/>
  <c r="H463" i="1" s="1"/>
  <c r="I463" i="1"/>
  <c r="K463" i="1"/>
  <c r="S463" i="1" s="1"/>
  <c r="L463" i="1"/>
  <c r="M463" i="1" s="1"/>
  <c r="B464" i="1"/>
  <c r="C464" i="1" s="1"/>
  <c r="Z464" i="1" s="1"/>
  <c r="D464" i="1"/>
  <c r="E464" i="1"/>
  <c r="F464" i="1" s="1"/>
  <c r="AF463" i="1" s="1"/>
  <c r="G464" i="1"/>
  <c r="H464" i="1" s="1"/>
  <c r="I464" i="1"/>
  <c r="K464" i="1"/>
  <c r="N464" i="1" s="1"/>
  <c r="L464" i="1"/>
  <c r="M464" i="1" s="1"/>
  <c r="B465" i="1"/>
  <c r="C465" i="1" s="1"/>
  <c r="Z465" i="1" s="1"/>
  <c r="D465" i="1"/>
  <c r="E465" i="1"/>
  <c r="F465" i="1" s="1"/>
  <c r="AF464" i="1" s="1"/>
  <c r="G465" i="1"/>
  <c r="H465" i="1" s="1"/>
  <c r="I465" i="1"/>
  <c r="K465" i="1"/>
  <c r="S465" i="1" s="1"/>
  <c r="L465" i="1"/>
  <c r="M465" i="1" s="1"/>
  <c r="B466" i="1"/>
  <c r="C466" i="1" s="1"/>
  <c r="Z466" i="1" s="1"/>
  <c r="D466" i="1"/>
  <c r="E466" i="1"/>
  <c r="F466" i="1" s="1"/>
  <c r="AF465" i="1" s="1"/>
  <c r="G466" i="1"/>
  <c r="H466" i="1" s="1"/>
  <c r="I466" i="1"/>
  <c r="K466" i="1"/>
  <c r="L466" i="1"/>
  <c r="M466" i="1" s="1"/>
  <c r="B467" i="1"/>
  <c r="C467" i="1" s="1"/>
  <c r="Z467" i="1" s="1"/>
  <c r="D467" i="1"/>
  <c r="E467" i="1"/>
  <c r="F467" i="1" s="1"/>
  <c r="AF466" i="1" s="1"/>
  <c r="G467" i="1"/>
  <c r="H467" i="1" s="1"/>
  <c r="I467" i="1"/>
  <c r="K467" i="1"/>
  <c r="S467" i="1" s="1"/>
  <c r="L467" i="1"/>
  <c r="M467" i="1" s="1"/>
  <c r="B468" i="1"/>
  <c r="C468" i="1" s="1"/>
  <c r="Z468" i="1" s="1"/>
  <c r="D468" i="1"/>
  <c r="E468" i="1"/>
  <c r="F468" i="1" s="1"/>
  <c r="AF467" i="1" s="1"/>
  <c r="G468" i="1"/>
  <c r="H468" i="1" s="1"/>
  <c r="I468" i="1"/>
  <c r="K468" i="1"/>
  <c r="N468" i="1" s="1"/>
  <c r="L468" i="1"/>
  <c r="M468" i="1" s="1"/>
  <c r="B469" i="1"/>
  <c r="C469" i="1" s="1"/>
  <c r="Z469" i="1" s="1"/>
  <c r="D469" i="1"/>
  <c r="E469" i="1"/>
  <c r="F469" i="1" s="1"/>
  <c r="AF468" i="1" s="1"/>
  <c r="G469" i="1"/>
  <c r="H469" i="1" s="1"/>
  <c r="I469" i="1"/>
  <c r="K469" i="1"/>
  <c r="R469" i="1" s="1"/>
  <c r="L469" i="1"/>
  <c r="M469" i="1" s="1"/>
  <c r="B470" i="1"/>
  <c r="C470" i="1" s="1"/>
  <c r="Z470" i="1" s="1"/>
  <c r="D470" i="1"/>
  <c r="E470" i="1"/>
  <c r="F470" i="1" s="1"/>
  <c r="AF469" i="1" s="1"/>
  <c r="G470" i="1"/>
  <c r="H470" i="1" s="1"/>
  <c r="I470" i="1"/>
  <c r="K470" i="1"/>
  <c r="R470" i="1" s="1"/>
  <c r="L470" i="1"/>
  <c r="M470" i="1" s="1"/>
  <c r="B471" i="1"/>
  <c r="C471" i="1" s="1"/>
  <c r="Z471" i="1" s="1"/>
  <c r="D471" i="1"/>
  <c r="E471" i="1"/>
  <c r="F471" i="1" s="1"/>
  <c r="AF470" i="1" s="1"/>
  <c r="G471" i="1"/>
  <c r="H471" i="1" s="1"/>
  <c r="I471" i="1"/>
  <c r="K471" i="1"/>
  <c r="S471" i="1" s="1"/>
  <c r="L471" i="1"/>
  <c r="M471" i="1" s="1"/>
  <c r="B472" i="1"/>
  <c r="C472" i="1" s="1"/>
  <c r="Z472" i="1" s="1"/>
  <c r="D472" i="1"/>
  <c r="E472" i="1"/>
  <c r="F472" i="1" s="1"/>
  <c r="AF471" i="1" s="1"/>
  <c r="G472" i="1"/>
  <c r="H472" i="1" s="1"/>
  <c r="I472" i="1"/>
  <c r="K472" i="1"/>
  <c r="N472" i="1" s="1"/>
  <c r="L472" i="1"/>
  <c r="M472" i="1" s="1"/>
  <c r="B473" i="1"/>
  <c r="C473" i="1" s="1"/>
  <c r="Z473" i="1" s="1"/>
  <c r="D473" i="1"/>
  <c r="E473" i="1"/>
  <c r="F473" i="1" s="1"/>
  <c r="AF472" i="1" s="1"/>
  <c r="G473" i="1"/>
  <c r="H473" i="1" s="1"/>
  <c r="I473" i="1"/>
  <c r="K473" i="1"/>
  <c r="S473" i="1" s="1"/>
  <c r="L473" i="1"/>
  <c r="M473" i="1" s="1"/>
  <c r="B474" i="1"/>
  <c r="C474" i="1" s="1"/>
  <c r="Z474" i="1" s="1"/>
  <c r="D474" i="1"/>
  <c r="E474" i="1"/>
  <c r="F474" i="1" s="1"/>
  <c r="AF473" i="1" s="1"/>
  <c r="G474" i="1"/>
  <c r="H474" i="1" s="1"/>
  <c r="I474" i="1"/>
  <c r="K474" i="1"/>
  <c r="S474" i="1" s="1"/>
  <c r="L474" i="1"/>
  <c r="M474" i="1" s="1"/>
  <c r="B475" i="1"/>
  <c r="C475" i="1" s="1"/>
  <c r="Z475" i="1" s="1"/>
  <c r="D475" i="1"/>
  <c r="E475" i="1"/>
  <c r="F475" i="1" s="1"/>
  <c r="AF474" i="1" s="1"/>
  <c r="G475" i="1"/>
  <c r="H475" i="1" s="1"/>
  <c r="I475" i="1"/>
  <c r="K475" i="1"/>
  <c r="S475" i="1" s="1"/>
  <c r="L475" i="1"/>
  <c r="M475" i="1" s="1"/>
  <c r="B476" i="1"/>
  <c r="C476" i="1" s="1"/>
  <c r="Z476" i="1" s="1"/>
  <c r="D476" i="1"/>
  <c r="E476" i="1"/>
  <c r="F476" i="1" s="1"/>
  <c r="AF475" i="1" s="1"/>
  <c r="G476" i="1"/>
  <c r="H476" i="1" s="1"/>
  <c r="I476" i="1"/>
  <c r="K476" i="1"/>
  <c r="N476" i="1" s="1"/>
  <c r="L476" i="1"/>
  <c r="M476" i="1" s="1"/>
  <c r="B477" i="1"/>
  <c r="C477" i="1" s="1"/>
  <c r="Z477" i="1" s="1"/>
  <c r="D477" i="1"/>
  <c r="E477" i="1"/>
  <c r="F477" i="1" s="1"/>
  <c r="AF476" i="1" s="1"/>
  <c r="G477" i="1"/>
  <c r="H477" i="1" s="1"/>
  <c r="I477" i="1"/>
  <c r="K477" i="1"/>
  <c r="R477" i="1" s="1"/>
  <c r="L477" i="1"/>
  <c r="M477" i="1" s="1"/>
  <c r="B478" i="1"/>
  <c r="C478" i="1" s="1"/>
  <c r="Z478" i="1" s="1"/>
  <c r="D478" i="1"/>
  <c r="E478" i="1"/>
  <c r="F478" i="1" s="1"/>
  <c r="AF477" i="1" s="1"/>
  <c r="G478" i="1"/>
  <c r="H478" i="1" s="1"/>
  <c r="I478" i="1"/>
  <c r="K478" i="1"/>
  <c r="R478" i="1" s="1"/>
  <c r="L478" i="1"/>
  <c r="M478" i="1" s="1"/>
  <c r="B479" i="1"/>
  <c r="C479" i="1" s="1"/>
  <c r="Z479" i="1" s="1"/>
  <c r="D479" i="1"/>
  <c r="E479" i="1"/>
  <c r="F479" i="1" s="1"/>
  <c r="AF478" i="1" s="1"/>
  <c r="G479" i="1"/>
  <c r="H479" i="1" s="1"/>
  <c r="I479" i="1"/>
  <c r="K479" i="1"/>
  <c r="R479" i="1" s="1"/>
  <c r="L479" i="1"/>
  <c r="M479" i="1" s="1"/>
  <c r="B480" i="1"/>
  <c r="C480" i="1" s="1"/>
  <c r="Z480" i="1" s="1"/>
  <c r="D480" i="1"/>
  <c r="E480" i="1"/>
  <c r="F480" i="1" s="1"/>
  <c r="AF479" i="1" s="1"/>
  <c r="G480" i="1"/>
  <c r="H480" i="1" s="1"/>
  <c r="I480" i="1"/>
  <c r="K480" i="1"/>
  <c r="N480" i="1" s="1"/>
  <c r="L480" i="1"/>
  <c r="M480" i="1" s="1"/>
  <c r="B481" i="1"/>
  <c r="C481" i="1" s="1"/>
  <c r="Z481" i="1" s="1"/>
  <c r="D481" i="1"/>
  <c r="E481" i="1"/>
  <c r="F481" i="1" s="1"/>
  <c r="AF480" i="1" s="1"/>
  <c r="G481" i="1"/>
  <c r="H481" i="1" s="1"/>
  <c r="I481" i="1"/>
  <c r="K481" i="1"/>
  <c r="R481" i="1" s="1"/>
  <c r="L481" i="1"/>
  <c r="M481" i="1" s="1"/>
  <c r="B482" i="1"/>
  <c r="C482" i="1" s="1"/>
  <c r="Z482" i="1" s="1"/>
  <c r="D482" i="1"/>
  <c r="E482" i="1"/>
  <c r="F482" i="1" s="1"/>
  <c r="AF481" i="1" s="1"/>
  <c r="G482" i="1"/>
  <c r="H482" i="1" s="1"/>
  <c r="I482" i="1"/>
  <c r="K482" i="1"/>
  <c r="L482" i="1"/>
  <c r="M482" i="1" s="1"/>
  <c r="B483" i="1"/>
  <c r="C483" i="1" s="1"/>
  <c r="Z483" i="1" s="1"/>
  <c r="D483" i="1"/>
  <c r="E483" i="1"/>
  <c r="F483" i="1" s="1"/>
  <c r="AF482" i="1" s="1"/>
  <c r="G483" i="1"/>
  <c r="H483" i="1" s="1"/>
  <c r="I483" i="1"/>
  <c r="K483" i="1"/>
  <c r="R483" i="1" s="1"/>
  <c r="L483" i="1"/>
  <c r="M483" i="1" s="1"/>
  <c r="B484" i="1"/>
  <c r="C484" i="1" s="1"/>
  <c r="Z484" i="1" s="1"/>
  <c r="D484" i="1"/>
  <c r="E484" i="1"/>
  <c r="F484" i="1" s="1"/>
  <c r="AF483" i="1" s="1"/>
  <c r="G484" i="1"/>
  <c r="H484" i="1" s="1"/>
  <c r="I484" i="1"/>
  <c r="K484" i="1"/>
  <c r="N484" i="1" s="1"/>
  <c r="L484" i="1"/>
  <c r="M484" i="1" s="1"/>
  <c r="B485" i="1"/>
  <c r="C485" i="1" s="1"/>
  <c r="Z485" i="1" s="1"/>
  <c r="D485" i="1"/>
  <c r="E485" i="1"/>
  <c r="F485" i="1" s="1"/>
  <c r="AF484" i="1" s="1"/>
  <c r="G485" i="1"/>
  <c r="H485" i="1" s="1"/>
  <c r="I485" i="1"/>
  <c r="K485" i="1"/>
  <c r="S485" i="1" s="1"/>
  <c r="L485" i="1"/>
  <c r="M485" i="1" s="1"/>
  <c r="B486" i="1"/>
  <c r="C486" i="1" s="1"/>
  <c r="Z486" i="1" s="1"/>
  <c r="D486" i="1"/>
  <c r="E486" i="1"/>
  <c r="F486" i="1" s="1"/>
  <c r="AF485" i="1" s="1"/>
  <c r="G486" i="1"/>
  <c r="H486" i="1" s="1"/>
  <c r="I486" i="1"/>
  <c r="K486" i="1"/>
  <c r="R486" i="1" s="1"/>
  <c r="L486" i="1"/>
  <c r="M486" i="1" s="1"/>
  <c r="BF485" i="1" s="1"/>
  <c r="B487" i="1"/>
  <c r="C487" i="1" s="1"/>
  <c r="Z487" i="1" s="1"/>
  <c r="D487" i="1"/>
  <c r="E487" i="1"/>
  <c r="F487" i="1" s="1"/>
  <c r="AF486" i="1" s="1"/>
  <c r="G487" i="1"/>
  <c r="H487" i="1" s="1"/>
  <c r="I487" i="1"/>
  <c r="K487" i="1"/>
  <c r="S487" i="1" s="1"/>
  <c r="L487" i="1"/>
  <c r="M487" i="1" s="1"/>
  <c r="B488" i="1"/>
  <c r="C488" i="1" s="1"/>
  <c r="Z488" i="1" s="1"/>
  <c r="D488" i="1"/>
  <c r="E488" i="1"/>
  <c r="F488" i="1" s="1"/>
  <c r="AF487" i="1" s="1"/>
  <c r="G488" i="1"/>
  <c r="H488" i="1" s="1"/>
  <c r="I488" i="1"/>
  <c r="K488" i="1"/>
  <c r="N488" i="1" s="1"/>
  <c r="L488" i="1"/>
  <c r="M488" i="1" s="1"/>
  <c r="B489" i="1"/>
  <c r="C489" i="1" s="1"/>
  <c r="Z489" i="1" s="1"/>
  <c r="D489" i="1"/>
  <c r="E489" i="1"/>
  <c r="F489" i="1" s="1"/>
  <c r="AF488" i="1" s="1"/>
  <c r="G489" i="1"/>
  <c r="H489" i="1" s="1"/>
  <c r="I489" i="1"/>
  <c r="K489" i="1"/>
  <c r="N489" i="1" s="1"/>
  <c r="O489" i="1" s="1"/>
  <c r="BB488" i="1" s="1"/>
  <c r="BC488" i="1" s="1"/>
  <c r="L489" i="1"/>
  <c r="M489" i="1" s="1"/>
  <c r="B490" i="1"/>
  <c r="C490" i="1" s="1"/>
  <c r="Z490" i="1" s="1"/>
  <c r="D490" i="1"/>
  <c r="E490" i="1"/>
  <c r="F490" i="1" s="1"/>
  <c r="AF489" i="1" s="1"/>
  <c r="G490" i="1"/>
  <c r="H490" i="1" s="1"/>
  <c r="I490" i="1"/>
  <c r="K490" i="1"/>
  <c r="S490" i="1" s="1"/>
  <c r="L490" i="1"/>
  <c r="M490" i="1" s="1"/>
  <c r="B491" i="1"/>
  <c r="C491" i="1" s="1"/>
  <c r="Z491" i="1" s="1"/>
  <c r="D491" i="1"/>
  <c r="E491" i="1"/>
  <c r="F491" i="1" s="1"/>
  <c r="AF490" i="1" s="1"/>
  <c r="G491" i="1"/>
  <c r="H491" i="1" s="1"/>
  <c r="I491" i="1"/>
  <c r="K491" i="1"/>
  <c r="N491" i="1" s="1"/>
  <c r="L491" i="1"/>
  <c r="M491" i="1" s="1"/>
  <c r="B492" i="1"/>
  <c r="C492" i="1" s="1"/>
  <c r="Z492" i="1" s="1"/>
  <c r="D492" i="1"/>
  <c r="E492" i="1"/>
  <c r="F492" i="1" s="1"/>
  <c r="AF491" i="1" s="1"/>
  <c r="G492" i="1"/>
  <c r="H492" i="1" s="1"/>
  <c r="I492" i="1"/>
  <c r="K492" i="1"/>
  <c r="N492" i="1" s="1"/>
  <c r="L492" i="1"/>
  <c r="M492" i="1" s="1"/>
  <c r="B493" i="1"/>
  <c r="C493" i="1" s="1"/>
  <c r="Z493" i="1" s="1"/>
  <c r="D493" i="1"/>
  <c r="E493" i="1"/>
  <c r="F493" i="1" s="1"/>
  <c r="AF492" i="1" s="1"/>
  <c r="G493" i="1"/>
  <c r="H493" i="1" s="1"/>
  <c r="I493" i="1"/>
  <c r="K493" i="1"/>
  <c r="S493" i="1" s="1"/>
  <c r="L493" i="1"/>
  <c r="M493" i="1" s="1"/>
  <c r="B494" i="1"/>
  <c r="C494" i="1" s="1"/>
  <c r="Z494" i="1" s="1"/>
  <c r="D494" i="1"/>
  <c r="E494" i="1"/>
  <c r="F494" i="1" s="1"/>
  <c r="AF493" i="1" s="1"/>
  <c r="G494" i="1"/>
  <c r="H494" i="1" s="1"/>
  <c r="I494" i="1"/>
  <c r="K494" i="1"/>
  <c r="R494" i="1" s="1"/>
  <c r="L494" i="1"/>
  <c r="M494" i="1" s="1"/>
  <c r="B495" i="1"/>
  <c r="C495" i="1" s="1"/>
  <c r="Z495" i="1" s="1"/>
  <c r="D495" i="1"/>
  <c r="E495" i="1"/>
  <c r="F495" i="1" s="1"/>
  <c r="AF494" i="1" s="1"/>
  <c r="G495" i="1"/>
  <c r="H495" i="1" s="1"/>
  <c r="I495" i="1"/>
  <c r="K495" i="1"/>
  <c r="S495" i="1" s="1"/>
  <c r="L495" i="1"/>
  <c r="M495" i="1" s="1"/>
  <c r="B496" i="1"/>
  <c r="C496" i="1" s="1"/>
  <c r="Z496" i="1" s="1"/>
  <c r="D496" i="1"/>
  <c r="E496" i="1"/>
  <c r="F496" i="1" s="1"/>
  <c r="AF495" i="1" s="1"/>
  <c r="G496" i="1"/>
  <c r="H496" i="1" s="1"/>
  <c r="I496" i="1"/>
  <c r="K496" i="1"/>
  <c r="N496" i="1" s="1"/>
  <c r="L496" i="1"/>
  <c r="M496" i="1" s="1"/>
  <c r="B497" i="1"/>
  <c r="C497" i="1" s="1"/>
  <c r="Z497" i="1" s="1"/>
  <c r="D497" i="1"/>
  <c r="E497" i="1"/>
  <c r="F497" i="1" s="1"/>
  <c r="AF496" i="1" s="1"/>
  <c r="G497" i="1"/>
  <c r="H497" i="1" s="1"/>
  <c r="I497" i="1"/>
  <c r="K497" i="1"/>
  <c r="N497" i="1" s="1"/>
  <c r="O497" i="1" s="1"/>
  <c r="BB496" i="1" s="1"/>
  <c r="BC496" i="1" s="1"/>
  <c r="L497" i="1"/>
  <c r="M497" i="1" s="1"/>
  <c r="B498" i="1"/>
  <c r="C498" i="1" s="1"/>
  <c r="Z498" i="1" s="1"/>
  <c r="D498" i="1"/>
  <c r="E498" i="1"/>
  <c r="F498" i="1" s="1"/>
  <c r="AF497" i="1" s="1"/>
  <c r="G498" i="1"/>
  <c r="H498" i="1" s="1"/>
  <c r="I498" i="1"/>
  <c r="K498" i="1"/>
  <c r="L498" i="1"/>
  <c r="M498" i="1" s="1"/>
  <c r="B499" i="1"/>
  <c r="C499" i="1" s="1"/>
  <c r="Z499" i="1" s="1"/>
  <c r="D499" i="1"/>
  <c r="E499" i="1"/>
  <c r="F499" i="1" s="1"/>
  <c r="AF498" i="1" s="1"/>
  <c r="G499" i="1"/>
  <c r="H499" i="1" s="1"/>
  <c r="I499" i="1"/>
  <c r="K499" i="1"/>
  <c r="R499" i="1" s="1"/>
  <c r="L499" i="1"/>
  <c r="M499" i="1" s="1"/>
  <c r="B500" i="1"/>
  <c r="C500" i="1" s="1"/>
  <c r="Z500" i="1" s="1"/>
  <c r="D500" i="1"/>
  <c r="E500" i="1"/>
  <c r="F500" i="1" s="1"/>
  <c r="AF499" i="1" s="1"/>
  <c r="G500" i="1"/>
  <c r="H500" i="1" s="1"/>
  <c r="I500" i="1"/>
  <c r="K500" i="1"/>
  <c r="N500" i="1" s="1"/>
  <c r="L500" i="1"/>
  <c r="M500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K5" i="1"/>
  <c r="N5" i="1" s="1"/>
  <c r="O5" i="1" s="1"/>
  <c r="BB4" i="1" s="1"/>
  <c r="BC4" i="1" s="1"/>
  <c r="K6" i="1"/>
  <c r="N6" i="1" s="1"/>
  <c r="O6" i="1" s="1"/>
  <c r="BB5" i="1" s="1"/>
  <c r="BC5" i="1" s="1"/>
  <c r="K7" i="1"/>
  <c r="N7" i="1" s="1"/>
  <c r="O7" i="1" s="1"/>
  <c r="BB6" i="1" s="1"/>
  <c r="BC6" i="1" s="1"/>
  <c r="K8" i="1"/>
  <c r="N8" i="1" s="1"/>
  <c r="O8" i="1" s="1"/>
  <c r="BB7" i="1" s="1"/>
  <c r="BC7" i="1" s="1"/>
  <c r="K9" i="1"/>
  <c r="N9" i="1" s="1"/>
  <c r="O9" i="1" s="1"/>
  <c r="BB8" i="1" s="1"/>
  <c r="BC8" i="1" s="1"/>
  <c r="K10" i="1"/>
  <c r="N10" i="1" s="1"/>
  <c r="O10" i="1" s="1"/>
  <c r="BB9" i="1" s="1"/>
  <c r="BC9" i="1" s="1"/>
  <c r="K11" i="1"/>
  <c r="N11" i="1" s="1"/>
  <c r="O11" i="1" s="1"/>
  <c r="BB10" i="1" s="1"/>
  <c r="BC10" i="1" s="1"/>
  <c r="K12" i="1"/>
  <c r="N12" i="1" s="1"/>
  <c r="O12" i="1" s="1"/>
  <c r="BB11" i="1" s="1"/>
  <c r="BC11" i="1" s="1"/>
  <c r="K13" i="1"/>
  <c r="N13" i="1" s="1"/>
  <c r="O13" i="1" s="1"/>
  <c r="BB12" i="1" s="1"/>
  <c r="BC12" i="1" s="1"/>
  <c r="K14" i="1"/>
  <c r="N14" i="1" s="1"/>
  <c r="O14" i="1" s="1"/>
  <c r="BB13" i="1" s="1"/>
  <c r="BC13" i="1" s="1"/>
  <c r="K15" i="1"/>
  <c r="N15" i="1" s="1"/>
  <c r="O15" i="1" s="1"/>
  <c r="BB14" i="1" s="1"/>
  <c r="BC14" i="1" s="1"/>
  <c r="K16" i="1"/>
  <c r="N16" i="1" s="1"/>
  <c r="O16" i="1" s="1"/>
  <c r="BB15" i="1" s="1"/>
  <c r="BC15" i="1" s="1"/>
  <c r="K17" i="1"/>
  <c r="N17" i="1" s="1"/>
  <c r="O17" i="1" s="1"/>
  <c r="BB16" i="1" s="1"/>
  <c r="BC16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4" i="1"/>
  <c r="F4" i="1" s="1"/>
  <c r="AF3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B5" i="1"/>
  <c r="C5" i="1" s="1"/>
  <c r="Z5" i="1" s="1"/>
  <c r="B6" i="1"/>
  <c r="C6" i="1" s="1"/>
  <c r="Z6" i="1" s="1"/>
  <c r="B7" i="1"/>
  <c r="C7" i="1" s="1"/>
  <c r="Z7" i="1" s="1"/>
  <c r="B8" i="1"/>
  <c r="C8" i="1" s="1"/>
  <c r="Z8" i="1" s="1"/>
  <c r="B9" i="1"/>
  <c r="C9" i="1" s="1"/>
  <c r="Z9" i="1" s="1"/>
  <c r="B10" i="1"/>
  <c r="C10" i="1" s="1"/>
  <c r="Z10" i="1" s="1"/>
  <c r="B11" i="1"/>
  <c r="C11" i="1" s="1"/>
  <c r="Z11" i="1" s="1"/>
  <c r="B12" i="1"/>
  <c r="C12" i="1" s="1"/>
  <c r="Z12" i="1" s="1"/>
  <c r="B13" i="1"/>
  <c r="C13" i="1" s="1"/>
  <c r="Z13" i="1" s="1"/>
  <c r="B14" i="1"/>
  <c r="C14" i="1" s="1"/>
  <c r="Z14" i="1" s="1"/>
  <c r="B15" i="1"/>
  <c r="C15" i="1" s="1"/>
  <c r="Z15" i="1" s="1"/>
  <c r="B16" i="1"/>
  <c r="C16" i="1" s="1"/>
  <c r="Z16" i="1" s="1"/>
  <c r="B17" i="1"/>
  <c r="C17" i="1" s="1"/>
  <c r="Z17" i="1" s="1"/>
  <c r="K4" i="1"/>
  <c r="N4" i="1" s="1"/>
  <c r="O4" i="1" s="1"/>
  <c r="BB3" i="1" s="1"/>
  <c r="BC3" i="1" s="1"/>
  <c r="I4" i="1"/>
  <c r="L4" i="1"/>
  <c r="M4" i="1" s="1"/>
  <c r="G4" i="1"/>
  <c r="H4" i="1" s="1"/>
  <c r="D4" i="1"/>
  <c r="B4" i="1"/>
  <c r="C4" i="1" s="1"/>
  <c r="Y4" i="1" s="1"/>
  <c r="BX341" i="1" l="1"/>
  <c r="BF477" i="1"/>
  <c r="BX325" i="1"/>
  <c r="BY323" i="1"/>
  <c r="BT327" i="1"/>
  <c r="BY338" i="1"/>
  <c r="BY332" i="1"/>
  <c r="BY339" i="1"/>
  <c r="BY329" i="1"/>
  <c r="BU337" i="1"/>
  <c r="BW344" i="1"/>
  <c r="BF489" i="1"/>
  <c r="BW331" i="1"/>
  <c r="BF497" i="1"/>
  <c r="BK441" i="1"/>
  <c r="BY322" i="1"/>
  <c r="BP448" i="1"/>
  <c r="BU340" i="1"/>
  <c r="BU324" i="1"/>
  <c r="BY336" i="1"/>
  <c r="BM447" i="1"/>
  <c r="BM473" i="1"/>
  <c r="BW328" i="1"/>
  <c r="BF480" i="1"/>
  <c r="BM471" i="1"/>
  <c r="BF484" i="1"/>
  <c r="BT343" i="1"/>
  <c r="BY335" i="1"/>
  <c r="AF342" i="1"/>
  <c r="BT342" i="1"/>
  <c r="BX342" i="1"/>
  <c r="AF334" i="1"/>
  <c r="BT334" i="1"/>
  <c r="BX334" i="1"/>
  <c r="AF326" i="1"/>
  <c r="BT326" i="1"/>
  <c r="BX326" i="1"/>
  <c r="AF318" i="1"/>
  <c r="BW318" i="1"/>
  <c r="BV318" i="1"/>
  <c r="BU318" i="1"/>
  <c r="BT318" i="1"/>
  <c r="BY318" i="1"/>
  <c r="BX318" i="1"/>
  <c r="AF310" i="1"/>
  <c r="BW310" i="1"/>
  <c r="BV310" i="1"/>
  <c r="BU310" i="1"/>
  <c r="BT310" i="1"/>
  <c r="BY310" i="1"/>
  <c r="BX310" i="1"/>
  <c r="AF302" i="1"/>
  <c r="BW302" i="1"/>
  <c r="BV302" i="1"/>
  <c r="BU302" i="1"/>
  <c r="BT302" i="1"/>
  <c r="BY302" i="1"/>
  <c r="BX302" i="1"/>
  <c r="AF294" i="1"/>
  <c r="BW294" i="1"/>
  <c r="BV294" i="1"/>
  <c r="BU294" i="1"/>
  <c r="BT294" i="1"/>
  <c r="BY294" i="1"/>
  <c r="BX294" i="1"/>
  <c r="AF286" i="1"/>
  <c r="BW286" i="1"/>
  <c r="BV286" i="1"/>
  <c r="BU286" i="1"/>
  <c r="BT286" i="1"/>
  <c r="BY286" i="1"/>
  <c r="BX286" i="1"/>
  <c r="AF278" i="1"/>
  <c r="BW278" i="1"/>
  <c r="BV278" i="1"/>
  <c r="BU278" i="1"/>
  <c r="BT278" i="1"/>
  <c r="BY278" i="1"/>
  <c r="BX278" i="1"/>
  <c r="AF270" i="1"/>
  <c r="BW270" i="1"/>
  <c r="BV270" i="1"/>
  <c r="BU270" i="1"/>
  <c r="BT270" i="1"/>
  <c r="BY270" i="1"/>
  <c r="BX270" i="1"/>
  <c r="AF262" i="1"/>
  <c r="BW262" i="1"/>
  <c r="BV262" i="1"/>
  <c r="BU262" i="1"/>
  <c r="BT262" i="1"/>
  <c r="BY262" i="1"/>
  <c r="BX262" i="1"/>
  <c r="AF254" i="1"/>
  <c r="BW254" i="1"/>
  <c r="BV254" i="1"/>
  <c r="BU254" i="1"/>
  <c r="BT254" i="1"/>
  <c r="BY254" i="1"/>
  <c r="BX254" i="1"/>
  <c r="AF246" i="1"/>
  <c r="BW246" i="1"/>
  <c r="BV246" i="1"/>
  <c r="BU246" i="1"/>
  <c r="BT246" i="1"/>
  <c r="BY246" i="1"/>
  <c r="BX246" i="1"/>
  <c r="AF238" i="1"/>
  <c r="BW238" i="1"/>
  <c r="BV238" i="1"/>
  <c r="BU238" i="1"/>
  <c r="BT238" i="1"/>
  <c r="BY238" i="1"/>
  <c r="BX238" i="1"/>
  <c r="AF230" i="1"/>
  <c r="BW230" i="1"/>
  <c r="BV230" i="1"/>
  <c r="BU230" i="1"/>
  <c r="BT230" i="1"/>
  <c r="BY230" i="1"/>
  <c r="BX230" i="1"/>
  <c r="AF222" i="1"/>
  <c r="BW222" i="1"/>
  <c r="BV222" i="1"/>
  <c r="BU222" i="1"/>
  <c r="BT222" i="1"/>
  <c r="BY222" i="1"/>
  <c r="BX222" i="1"/>
  <c r="AF214" i="1"/>
  <c r="BW214" i="1"/>
  <c r="BV214" i="1"/>
  <c r="BU214" i="1"/>
  <c r="BT214" i="1"/>
  <c r="BY214" i="1"/>
  <c r="BX214" i="1"/>
  <c r="AF206" i="1"/>
  <c r="BW206" i="1"/>
  <c r="BV206" i="1"/>
  <c r="BU206" i="1"/>
  <c r="BT206" i="1"/>
  <c r="BY206" i="1"/>
  <c r="BX206" i="1"/>
  <c r="AF198" i="1"/>
  <c r="BW198" i="1"/>
  <c r="BV198" i="1"/>
  <c r="BU198" i="1"/>
  <c r="BT198" i="1"/>
  <c r="BY198" i="1"/>
  <c r="BX198" i="1"/>
  <c r="AF190" i="1"/>
  <c r="BW190" i="1"/>
  <c r="BV190" i="1"/>
  <c r="BU190" i="1"/>
  <c r="BT190" i="1"/>
  <c r="BY190" i="1"/>
  <c r="BX190" i="1"/>
  <c r="AF182" i="1"/>
  <c r="BW182" i="1"/>
  <c r="BV182" i="1"/>
  <c r="BU182" i="1"/>
  <c r="BT182" i="1"/>
  <c r="BY182" i="1"/>
  <c r="BX182" i="1"/>
  <c r="AF174" i="1"/>
  <c r="BW174" i="1"/>
  <c r="BV174" i="1"/>
  <c r="BU174" i="1"/>
  <c r="BT174" i="1"/>
  <c r="BY174" i="1"/>
  <c r="BX174" i="1"/>
  <c r="AF166" i="1"/>
  <c r="BW166" i="1"/>
  <c r="BV166" i="1"/>
  <c r="BU166" i="1"/>
  <c r="BT166" i="1"/>
  <c r="BY166" i="1"/>
  <c r="BX166" i="1"/>
  <c r="AF158" i="1"/>
  <c r="BW158" i="1"/>
  <c r="BV158" i="1"/>
  <c r="BU158" i="1"/>
  <c r="BT158" i="1"/>
  <c r="BY158" i="1"/>
  <c r="BX158" i="1"/>
  <c r="AF150" i="1"/>
  <c r="BW150" i="1"/>
  <c r="BV150" i="1"/>
  <c r="BU150" i="1"/>
  <c r="BT150" i="1"/>
  <c r="BY150" i="1"/>
  <c r="BX150" i="1"/>
  <c r="AF142" i="1"/>
  <c r="BW142" i="1"/>
  <c r="BV142" i="1"/>
  <c r="BU142" i="1"/>
  <c r="BT142" i="1"/>
  <c r="BY142" i="1"/>
  <c r="BX142" i="1"/>
  <c r="AF134" i="1"/>
  <c r="BW134" i="1"/>
  <c r="BV134" i="1"/>
  <c r="BU134" i="1"/>
  <c r="BT134" i="1"/>
  <c r="BY134" i="1"/>
  <c r="BX134" i="1"/>
  <c r="AF126" i="1"/>
  <c r="BW126" i="1"/>
  <c r="BV126" i="1"/>
  <c r="BU126" i="1"/>
  <c r="BT126" i="1"/>
  <c r="BY126" i="1"/>
  <c r="BX126" i="1"/>
  <c r="AF118" i="1"/>
  <c r="BW118" i="1"/>
  <c r="BV118" i="1"/>
  <c r="BU118" i="1"/>
  <c r="BT118" i="1"/>
  <c r="BY118" i="1"/>
  <c r="BX118" i="1"/>
  <c r="AF110" i="1"/>
  <c r="BW110" i="1"/>
  <c r="BV110" i="1"/>
  <c r="BU110" i="1"/>
  <c r="BT110" i="1"/>
  <c r="BY110" i="1"/>
  <c r="BX110" i="1"/>
  <c r="AF102" i="1"/>
  <c r="BW102" i="1"/>
  <c r="BV102" i="1"/>
  <c r="BU102" i="1"/>
  <c r="BT102" i="1"/>
  <c r="BY102" i="1"/>
  <c r="BX102" i="1"/>
  <c r="AF94" i="1"/>
  <c r="BW94" i="1"/>
  <c r="BV94" i="1"/>
  <c r="BU94" i="1"/>
  <c r="BT94" i="1"/>
  <c r="BY94" i="1"/>
  <c r="BX94" i="1"/>
  <c r="AF86" i="1"/>
  <c r="BW86" i="1"/>
  <c r="BV86" i="1"/>
  <c r="BU86" i="1"/>
  <c r="BT86" i="1"/>
  <c r="BY86" i="1"/>
  <c r="BX86" i="1"/>
  <c r="AF78" i="1"/>
  <c r="BW78" i="1"/>
  <c r="BV78" i="1"/>
  <c r="BU78" i="1"/>
  <c r="BT78" i="1"/>
  <c r="BY78" i="1"/>
  <c r="BX78" i="1"/>
  <c r="AF70" i="1"/>
  <c r="BW70" i="1"/>
  <c r="BV70" i="1"/>
  <c r="BU70" i="1"/>
  <c r="BT70" i="1"/>
  <c r="BY70" i="1"/>
  <c r="BX70" i="1"/>
  <c r="AF62" i="1"/>
  <c r="BW62" i="1"/>
  <c r="BV62" i="1"/>
  <c r="BU62" i="1"/>
  <c r="BT62" i="1"/>
  <c r="BY62" i="1"/>
  <c r="BX62" i="1"/>
  <c r="AF54" i="1"/>
  <c r="BW54" i="1"/>
  <c r="BV54" i="1"/>
  <c r="BU54" i="1"/>
  <c r="BT54" i="1"/>
  <c r="BY54" i="1"/>
  <c r="BX54" i="1"/>
  <c r="AF46" i="1"/>
  <c r="BW46" i="1"/>
  <c r="BV46" i="1"/>
  <c r="BU46" i="1"/>
  <c r="BT46" i="1"/>
  <c r="BY46" i="1"/>
  <c r="BX46" i="1"/>
  <c r="AF38" i="1"/>
  <c r="BW38" i="1"/>
  <c r="BV38" i="1"/>
  <c r="BU38" i="1"/>
  <c r="BT38" i="1"/>
  <c r="BY38" i="1"/>
  <c r="BX38" i="1"/>
  <c r="AF30" i="1"/>
  <c r="BW30" i="1"/>
  <c r="BV30" i="1"/>
  <c r="BU30" i="1"/>
  <c r="BT30" i="1"/>
  <c r="BY30" i="1"/>
  <c r="BX30" i="1"/>
  <c r="AF22" i="1"/>
  <c r="BW22" i="1"/>
  <c r="BV22" i="1"/>
  <c r="BU22" i="1"/>
  <c r="BT22" i="1"/>
  <c r="BY22" i="1"/>
  <c r="BX22" i="1"/>
  <c r="BY499" i="1"/>
  <c r="BW498" i="1"/>
  <c r="BU497" i="1"/>
  <c r="BY495" i="1"/>
  <c r="BW494" i="1"/>
  <c r="BU493" i="1"/>
  <c r="BY491" i="1"/>
  <c r="BW490" i="1"/>
  <c r="BU489" i="1"/>
  <c r="BY487" i="1"/>
  <c r="BW486" i="1"/>
  <c r="BU485" i="1"/>
  <c r="BY483" i="1"/>
  <c r="BW482" i="1"/>
  <c r="BU481" i="1"/>
  <c r="BY479" i="1"/>
  <c r="BW478" i="1"/>
  <c r="BU477" i="1"/>
  <c r="BY475" i="1"/>
  <c r="BW474" i="1"/>
  <c r="BU473" i="1"/>
  <c r="BY471" i="1"/>
  <c r="BW470" i="1"/>
  <c r="BU469" i="1"/>
  <c r="BY467" i="1"/>
  <c r="BW466" i="1"/>
  <c r="BU465" i="1"/>
  <c r="BY463" i="1"/>
  <c r="BW462" i="1"/>
  <c r="BU461" i="1"/>
  <c r="BY459" i="1"/>
  <c r="BW458" i="1"/>
  <c r="BU457" i="1"/>
  <c r="BY455" i="1"/>
  <c r="BW454" i="1"/>
  <c r="BU453" i="1"/>
  <c r="BY451" i="1"/>
  <c r="BW450" i="1"/>
  <c r="BU449" i="1"/>
  <c r="BY447" i="1"/>
  <c r="BW446" i="1"/>
  <c r="BU445" i="1"/>
  <c r="BY443" i="1"/>
  <c r="BW442" i="1"/>
  <c r="BU441" i="1"/>
  <c r="BY439" i="1"/>
  <c r="BW438" i="1"/>
  <c r="BU437" i="1"/>
  <c r="BY435" i="1"/>
  <c r="BW434" i="1"/>
  <c r="BU433" i="1"/>
  <c r="BY431" i="1"/>
  <c r="BW430" i="1"/>
  <c r="BU429" i="1"/>
  <c r="BY427" i="1"/>
  <c r="BW426" i="1"/>
  <c r="BU425" i="1"/>
  <c r="BY423" i="1"/>
  <c r="BW422" i="1"/>
  <c r="BU421" i="1"/>
  <c r="BY419" i="1"/>
  <c r="BW418" i="1"/>
  <c r="BU417" i="1"/>
  <c r="BY415" i="1"/>
  <c r="BW414" i="1"/>
  <c r="BU413" i="1"/>
  <c r="BY411" i="1"/>
  <c r="BW410" i="1"/>
  <c r="BU409" i="1"/>
  <c r="BY407" i="1"/>
  <c r="BW406" i="1"/>
  <c r="BU405" i="1"/>
  <c r="BY403" i="1"/>
  <c r="BW402" i="1"/>
  <c r="BU401" i="1"/>
  <c r="BY399" i="1"/>
  <c r="BW398" i="1"/>
  <c r="BU397" i="1"/>
  <c r="BY395" i="1"/>
  <c r="BW394" i="1"/>
  <c r="BU393" i="1"/>
  <c r="BY391" i="1"/>
  <c r="BW390" i="1"/>
  <c r="BU389" i="1"/>
  <c r="BY387" i="1"/>
  <c r="BW386" i="1"/>
  <c r="BU385" i="1"/>
  <c r="BY383" i="1"/>
  <c r="BW382" i="1"/>
  <c r="BU381" i="1"/>
  <c r="BY379" i="1"/>
  <c r="BW378" i="1"/>
  <c r="BU377" i="1"/>
  <c r="BY375" i="1"/>
  <c r="BW374" i="1"/>
  <c r="BU373" i="1"/>
  <c r="BY371" i="1"/>
  <c r="BW370" i="1"/>
  <c r="BU369" i="1"/>
  <c r="BY367" i="1"/>
  <c r="BW366" i="1"/>
  <c r="BU365" i="1"/>
  <c r="BY363" i="1"/>
  <c r="BW362" i="1"/>
  <c r="BU361" i="1"/>
  <c r="BY359" i="1"/>
  <c r="BW358" i="1"/>
  <c r="BU357" i="1"/>
  <c r="BY355" i="1"/>
  <c r="BW354" i="1"/>
  <c r="BU353" i="1"/>
  <c r="BY351" i="1"/>
  <c r="BW350" i="1"/>
  <c r="BU349" i="1"/>
  <c r="BY347" i="1"/>
  <c r="BW346" i="1"/>
  <c r="BU345" i="1"/>
  <c r="BW343" i="1"/>
  <c r="BU338" i="1"/>
  <c r="BV336" i="1"/>
  <c r="BW334" i="1"/>
  <c r="BT331" i="1"/>
  <c r="BU329" i="1"/>
  <c r="BW327" i="1"/>
  <c r="BU322" i="1"/>
  <c r="AF9" i="1"/>
  <c r="BU9" i="1"/>
  <c r="BT9" i="1"/>
  <c r="BY9" i="1"/>
  <c r="BX9" i="1"/>
  <c r="BW9" i="1"/>
  <c r="BV9" i="1"/>
  <c r="AF341" i="1"/>
  <c r="BV341" i="1"/>
  <c r="AF333" i="1"/>
  <c r="BV333" i="1"/>
  <c r="AF325" i="1"/>
  <c r="BV325" i="1"/>
  <c r="AF317" i="1"/>
  <c r="BU317" i="1"/>
  <c r="BT317" i="1"/>
  <c r="BY317" i="1"/>
  <c r="BX317" i="1"/>
  <c r="BW317" i="1"/>
  <c r="BV317" i="1"/>
  <c r="AF309" i="1"/>
  <c r="BU309" i="1"/>
  <c r="BT309" i="1"/>
  <c r="BY309" i="1"/>
  <c r="BX309" i="1"/>
  <c r="BW309" i="1"/>
  <c r="BV309" i="1"/>
  <c r="AF301" i="1"/>
  <c r="BU301" i="1"/>
  <c r="BT301" i="1"/>
  <c r="BY301" i="1"/>
  <c r="BX301" i="1"/>
  <c r="BW301" i="1"/>
  <c r="BV301" i="1"/>
  <c r="AF293" i="1"/>
  <c r="BU293" i="1"/>
  <c r="BT293" i="1"/>
  <c r="BY293" i="1"/>
  <c r="BX293" i="1"/>
  <c r="BW293" i="1"/>
  <c r="BV293" i="1"/>
  <c r="AF285" i="1"/>
  <c r="BU285" i="1"/>
  <c r="BT285" i="1"/>
  <c r="BY285" i="1"/>
  <c r="BX285" i="1"/>
  <c r="BW285" i="1"/>
  <c r="BV285" i="1"/>
  <c r="AF277" i="1"/>
  <c r="BU277" i="1"/>
  <c r="BT277" i="1"/>
  <c r="BY277" i="1"/>
  <c r="BX277" i="1"/>
  <c r="BW277" i="1"/>
  <c r="BV277" i="1"/>
  <c r="AF269" i="1"/>
  <c r="BU269" i="1"/>
  <c r="BT269" i="1"/>
  <c r="BY269" i="1"/>
  <c r="BX269" i="1"/>
  <c r="BW269" i="1"/>
  <c r="BV269" i="1"/>
  <c r="AF261" i="1"/>
  <c r="BU261" i="1"/>
  <c r="BT261" i="1"/>
  <c r="BY261" i="1"/>
  <c r="BX261" i="1"/>
  <c r="BW261" i="1"/>
  <c r="BV261" i="1"/>
  <c r="AF253" i="1"/>
  <c r="BU253" i="1"/>
  <c r="BT253" i="1"/>
  <c r="BY253" i="1"/>
  <c r="BX253" i="1"/>
  <c r="BW253" i="1"/>
  <c r="BV253" i="1"/>
  <c r="AF245" i="1"/>
  <c r="BU245" i="1"/>
  <c r="BT245" i="1"/>
  <c r="BY245" i="1"/>
  <c r="BX245" i="1"/>
  <c r="BW245" i="1"/>
  <c r="BV245" i="1"/>
  <c r="AF237" i="1"/>
  <c r="BU237" i="1"/>
  <c r="BT237" i="1"/>
  <c r="BY237" i="1"/>
  <c r="BX237" i="1"/>
  <c r="BW237" i="1"/>
  <c r="BV237" i="1"/>
  <c r="AF229" i="1"/>
  <c r="BU229" i="1"/>
  <c r="BT229" i="1"/>
  <c r="BY229" i="1"/>
  <c r="BX229" i="1"/>
  <c r="BW229" i="1"/>
  <c r="BV229" i="1"/>
  <c r="AF221" i="1"/>
  <c r="BU221" i="1"/>
  <c r="BT221" i="1"/>
  <c r="BY221" i="1"/>
  <c r="BX221" i="1"/>
  <c r="BW221" i="1"/>
  <c r="BV221" i="1"/>
  <c r="AF213" i="1"/>
  <c r="BU213" i="1"/>
  <c r="BT213" i="1"/>
  <c r="BY213" i="1"/>
  <c r="BX213" i="1"/>
  <c r="BW213" i="1"/>
  <c r="BV213" i="1"/>
  <c r="AF205" i="1"/>
  <c r="BU205" i="1"/>
  <c r="BT205" i="1"/>
  <c r="BY205" i="1"/>
  <c r="BX205" i="1"/>
  <c r="BW205" i="1"/>
  <c r="BV205" i="1"/>
  <c r="AF197" i="1"/>
  <c r="BU197" i="1"/>
  <c r="BT197" i="1"/>
  <c r="BY197" i="1"/>
  <c r="BX197" i="1"/>
  <c r="BW197" i="1"/>
  <c r="BV197" i="1"/>
  <c r="AF189" i="1"/>
  <c r="BU189" i="1"/>
  <c r="BT189" i="1"/>
  <c r="BY189" i="1"/>
  <c r="BX189" i="1"/>
  <c r="BW189" i="1"/>
  <c r="BV189" i="1"/>
  <c r="AF181" i="1"/>
  <c r="BU181" i="1"/>
  <c r="BT181" i="1"/>
  <c r="BY181" i="1"/>
  <c r="BX181" i="1"/>
  <c r="BW181" i="1"/>
  <c r="BV181" i="1"/>
  <c r="AF173" i="1"/>
  <c r="BU173" i="1"/>
  <c r="BT173" i="1"/>
  <c r="BY173" i="1"/>
  <c r="BX173" i="1"/>
  <c r="BW173" i="1"/>
  <c r="BV173" i="1"/>
  <c r="AF165" i="1"/>
  <c r="BU165" i="1"/>
  <c r="BT165" i="1"/>
  <c r="BY165" i="1"/>
  <c r="BX165" i="1"/>
  <c r="BW165" i="1"/>
  <c r="BV165" i="1"/>
  <c r="AF157" i="1"/>
  <c r="BU157" i="1"/>
  <c r="BT157" i="1"/>
  <c r="BY157" i="1"/>
  <c r="BX157" i="1"/>
  <c r="BW157" i="1"/>
  <c r="BV157" i="1"/>
  <c r="AF149" i="1"/>
  <c r="BU149" i="1"/>
  <c r="BT149" i="1"/>
  <c r="BY149" i="1"/>
  <c r="BX149" i="1"/>
  <c r="BW149" i="1"/>
  <c r="BV149" i="1"/>
  <c r="AF141" i="1"/>
  <c r="BU141" i="1"/>
  <c r="BT141" i="1"/>
  <c r="BY141" i="1"/>
  <c r="BX141" i="1"/>
  <c r="BW141" i="1"/>
  <c r="BV141" i="1"/>
  <c r="AF133" i="1"/>
  <c r="BU133" i="1"/>
  <c r="BT133" i="1"/>
  <c r="BY133" i="1"/>
  <c r="BX133" i="1"/>
  <c r="BW133" i="1"/>
  <c r="BV133" i="1"/>
  <c r="AF125" i="1"/>
  <c r="BU125" i="1"/>
  <c r="BT125" i="1"/>
  <c r="BY125" i="1"/>
  <c r="BX125" i="1"/>
  <c r="BW125" i="1"/>
  <c r="BV125" i="1"/>
  <c r="AF117" i="1"/>
  <c r="BU117" i="1"/>
  <c r="BT117" i="1"/>
  <c r="BY117" i="1"/>
  <c r="BX117" i="1"/>
  <c r="BW117" i="1"/>
  <c r="BV117" i="1"/>
  <c r="AF109" i="1"/>
  <c r="BU109" i="1"/>
  <c r="BT109" i="1"/>
  <c r="BY109" i="1"/>
  <c r="BX109" i="1"/>
  <c r="BW109" i="1"/>
  <c r="BV109" i="1"/>
  <c r="AF101" i="1"/>
  <c r="BU101" i="1"/>
  <c r="BT101" i="1"/>
  <c r="BY101" i="1"/>
  <c r="BX101" i="1"/>
  <c r="BW101" i="1"/>
  <c r="BV101" i="1"/>
  <c r="AF93" i="1"/>
  <c r="BU93" i="1"/>
  <c r="BT93" i="1"/>
  <c r="BY93" i="1"/>
  <c r="BX93" i="1"/>
  <c r="BW93" i="1"/>
  <c r="BV93" i="1"/>
  <c r="AF85" i="1"/>
  <c r="BU85" i="1"/>
  <c r="BT85" i="1"/>
  <c r="BY85" i="1"/>
  <c r="BX85" i="1"/>
  <c r="BW85" i="1"/>
  <c r="BV85" i="1"/>
  <c r="AF77" i="1"/>
  <c r="BU77" i="1"/>
  <c r="BT77" i="1"/>
  <c r="BY77" i="1"/>
  <c r="BX77" i="1"/>
  <c r="BW77" i="1"/>
  <c r="BV77" i="1"/>
  <c r="AF69" i="1"/>
  <c r="BU69" i="1"/>
  <c r="BT69" i="1"/>
  <c r="BY69" i="1"/>
  <c r="BX69" i="1"/>
  <c r="BW69" i="1"/>
  <c r="BV69" i="1"/>
  <c r="AF61" i="1"/>
  <c r="BU61" i="1"/>
  <c r="BT61" i="1"/>
  <c r="BY61" i="1"/>
  <c r="BX61" i="1"/>
  <c r="BW61" i="1"/>
  <c r="BV61" i="1"/>
  <c r="AF53" i="1"/>
  <c r="BU53" i="1"/>
  <c r="BT53" i="1"/>
  <c r="BY53" i="1"/>
  <c r="BX53" i="1"/>
  <c r="BW53" i="1"/>
  <c r="BV53" i="1"/>
  <c r="AF45" i="1"/>
  <c r="BU45" i="1"/>
  <c r="BT45" i="1"/>
  <c r="BY45" i="1"/>
  <c r="BX45" i="1"/>
  <c r="BW45" i="1"/>
  <c r="BV45" i="1"/>
  <c r="AF37" i="1"/>
  <c r="BU37" i="1"/>
  <c r="BT37" i="1"/>
  <c r="BY37" i="1"/>
  <c r="BX37" i="1"/>
  <c r="BW37" i="1"/>
  <c r="BV37" i="1"/>
  <c r="AF29" i="1"/>
  <c r="BU29" i="1"/>
  <c r="BT29" i="1"/>
  <c r="BY29" i="1"/>
  <c r="BX29" i="1"/>
  <c r="BW29" i="1"/>
  <c r="BV29" i="1"/>
  <c r="AF21" i="1"/>
  <c r="BU21" i="1"/>
  <c r="BT21" i="1"/>
  <c r="BY21" i="1"/>
  <c r="BX21" i="1"/>
  <c r="BW21" i="1"/>
  <c r="BV21" i="1"/>
  <c r="BO457" i="1"/>
  <c r="BX498" i="1"/>
  <c r="BV497" i="1"/>
  <c r="BT496" i="1"/>
  <c r="BX494" i="1"/>
  <c r="BV493" i="1"/>
  <c r="BT492" i="1"/>
  <c r="BX490" i="1"/>
  <c r="BV489" i="1"/>
  <c r="BT488" i="1"/>
  <c r="BX486" i="1"/>
  <c r="BV485" i="1"/>
  <c r="BT484" i="1"/>
  <c r="BX482" i="1"/>
  <c r="BV481" i="1"/>
  <c r="BT480" i="1"/>
  <c r="BX478" i="1"/>
  <c r="BV477" i="1"/>
  <c r="BT476" i="1"/>
  <c r="BX474" i="1"/>
  <c r="BV473" i="1"/>
  <c r="BT472" i="1"/>
  <c r="BX470" i="1"/>
  <c r="BV469" i="1"/>
  <c r="BT468" i="1"/>
  <c r="BX466" i="1"/>
  <c r="BV465" i="1"/>
  <c r="BT464" i="1"/>
  <c r="BX462" i="1"/>
  <c r="BV461" i="1"/>
  <c r="BT460" i="1"/>
  <c r="BX458" i="1"/>
  <c r="BV457" i="1"/>
  <c r="BT456" i="1"/>
  <c r="BX454" i="1"/>
  <c r="BV453" i="1"/>
  <c r="BT452" i="1"/>
  <c r="BX450" i="1"/>
  <c r="BV449" i="1"/>
  <c r="BT448" i="1"/>
  <c r="BX446" i="1"/>
  <c r="BV445" i="1"/>
  <c r="BT444" i="1"/>
  <c r="BX442" i="1"/>
  <c r="BV441" i="1"/>
  <c r="BT440" i="1"/>
  <c r="BX438" i="1"/>
  <c r="BV437" i="1"/>
  <c r="BT436" i="1"/>
  <c r="BX434" i="1"/>
  <c r="BV433" i="1"/>
  <c r="BT432" i="1"/>
  <c r="BX430" i="1"/>
  <c r="BV429" i="1"/>
  <c r="BT428" i="1"/>
  <c r="BX426" i="1"/>
  <c r="BV425" i="1"/>
  <c r="BT424" i="1"/>
  <c r="BX422" i="1"/>
  <c r="BV421" i="1"/>
  <c r="BT420" i="1"/>
  <c r="BX418" i="1"/>
  <c r="BV417" i="1"/>
  <c r="BT416" i="1"/>
  <c r="BX414" i="1"/>
  <c r="BV413" i="1"/>
  <c r="BT412" i="1"/>
  <c r="BX410" i="1"/>
  <c r="BV409" i="1"/>
  <c r="BT408" i="1"/>
  <c r="BX406" i="1"/>
  <c r="BV405" i="1"/>
  <c r="BT404" i="1"/>
  <c r="BX402" i="1"/>
  <c r="BV401" i="1"/>
  <c r="BT400" i="1"/>
  <c r="BX398" i="1"/>
  <c r="BV397" i="1"/>
  <c r="BT396" i="1"/>
  <c r="BX394" i="1"/>
  <c r="BV393" i="1"/>
  <c r="BT392" i="1"/>
  <c r="BX390" i="1"/>
  <c r="BV389" i="1"/>
  <c r="BT388" i="1"/>
  <c r="BX386" i="1"/>
  <c r="BV385" i="1"/>
  <c r="BT384" i="1"/>
  <c r="BX382" i="1"/>
  <c r="BV381" i="1"/>
  <c r="BT380" i="1"/>
  <c r="BX378" i="1"/>
  <c r="BV377" i="1"/>
  <c r="BT376" i="1"/>
  <c r="BX374" i="1"/>
  <c r="BV373" i="1"/>
  <c r="BT372" i="1"/>
  <c r="BX370" i="1"/>
  <c r="BV369" i="1"/>
  <c r="BT368" i="1"/>
  <c r="BX366" i="1"/>
  <c r="BV365" i="1"/>
  <c r="BT364" i="1"/>
  <c r="BX362" i="1"/>
  <c r="BV361" i="1"/>
  <c r="BT360" i="1"/>
  <c r="BX358" i="1"/>
  <c r="BV357" i="1"/>
  <c r="BT356" i="1"/>
  <c r="BX354" i="1"/>
  <c r="BV353" i="1"/>
  <c r="BT352" i="1"/>
  <c r="BX350" i="1"/>
  <c r="BV349" i="1"/>
  <c r="BT348" i="1"/>
  <c r="BX346" i="1"/>
  <c r="BV345" i="1"/>
  <c r="BX343" i="1"/>
  <c r="BY341" i="1"/>
  <c r="BV338" i="1"/>
  <c r="BW336" i="1"/>
  <c r="BY334" i="1"/>
  <c r="BT333" i="1"/>
  <c r="BU331" i="1"/>
  <c r="BW329" i="1"/>
  <c r="BX327" i="1"/>
  <c r="BY325" i="1"/>
  <c r="BV322" i="1"/>
  <c r="AF10" i="1"/>
  <c r="BW10" i="1"/>
  <c r="BV10" i="1"/>
  <c r="BU10" i="1"/>
  <c r="BT10" i="1"/>
  <c r="BY10" i="1"/>
  <c r="BX10" i="1"/>
  <c r="AF340" i="1"/>
  <c r="BX340" i="1"/>
  <c r="BT340" i="1"/>
  <c r="AF332" i="1"/>
  <c r="BX332" i="1"/>
  <c r="BT332" i="1"/>
  <c r="AF324" i="1"/>
  <c r="BX324" i="1"/>
  <c r="BT324" i="1"/>
  <c r="AF316" i="1"/>
  <c r="BY316" i="1"/>
  <c r="BX316" i="1"/>
  <c r="BW316" i="1"/>
  <c r="BV316" i="1"/>
  <c r="BU316" i="1"/>
  <c r="BT316" i="1"/>
  <c r="AF308" i="1"/>
  <c r="BY308" i="1"/>
  <c r="BX308" i="1"/>
  <c r="BW308" i="1"/>
  <c r="BV308" i="1"/>
  <c r="BU308" i="1"/>
  <c r="BT308" i="1"/>
  <c r="AF300" i="1"/>
  <c r="BY300" i="1"/>
  <c r="BX300" i="1"/>
  <c r="BW300" i="1"/>
  <c r="BV300" i="1"/>
  <c r="BU300" i="1"/>
  <c r="BT300" i="1"/>
  <c r="AF292" i="1"/>
  <c r="BY292" i="1"/>
  <c r="BX292" i="1"/>
  <c r="BW292" i="1"/>
  <c r="BV292" i="1"/>
  <c r="BU292" i="1"/>
  <c r="BT292" i="1"/>
  <c r="AF284" i="1"/>
  <c r="BY284" i="1"/>
  <c r="BX284" i="1"/>
  <c r="BW284" i="1"/>
  <c r="BV284" i="1"/>
  <c r="BU284" i="1"/>
  <c r="BT284" i="1"/>
  <c r="AF276" i="1"/>
  <c r="BY276" i="1"/>
  <c r="BX276" i="1"/>
  <c r="BW276" i="1"/>
  <c r="BV276" i="1"/>
  <c r="BU276" i="1"/>
  <c r="BT276" i="1"/>
  <c r="AF268" i="1"/>
  <c r="BY268" i="1"/>
  <c r="BX268" i="1"/>
  <c r="BW268" i="1"/>
  <c r="BV268" i="1"/>
  <c r="BU268" i="1"/>
  <c r="BT268" i="1"/>
  <c r="AF260" i="1"/>
  <c r="BY260" i="1"/>
  <c r="BX260" i="1"/>
  <c r="BW260" i="1"/>
  <c r="BV260" i="1"/>
  <c r="BU260" i="1"/>
  <c r="BT260" i="1"/>
  <c r="AF252" i="1"/>
  <c r="BY252" i="1"/>
  <c r="BX252" i="1"/>
  <c r="BW252" i="1"/>
  <c r="BV252" i="1"/>
  <c r="BU252" i="1"/>
  <c r="BT252" i="1"/>
  <c r="AF244" i="1"/>
  <c r="BY244" i="1"/>
  <c r="BX244" i="1"/>
  <c r="BW244" i="1"/>
  <c r="BV244" i="1"/>
  <c r="BU244" i="1"/>
  <c r="BT244" i="1"/>
  <c r="AF236" i="1"/>
  <c r="BY236" i="1"/>
  <c r="BX236" i="1"/>
  <c r="BW236" i="1"/>
  <c r="BV236" i="1"/>
  <c r="BU236" i="1"/>
  <c r="BT236" i="1"/>
  <c r="AF228" i="1"/>
  <c r="BY228" i="1"/>
  <c r="BX228" i="1"/>
  <c r="BW228" i="1"/>
  <c r="BV228" i="1"/>
  <c r="BU228" i="1"/>
  <c r="BT228" i="1"/>
  <c r="AF220" i="1"/>
  <c r="BY220" i="1"/>
  <c r="BX220" i="1"/>
  <c r="BW220" i="1"/>
  <c r="BV220" i="1"/>
  <c r="BU220" i="1"/>
  <c r="BT220" i="1"/>
  <c r="AF212" i="1"/>
  <c r="BY212" i="1"/>
  <c r="BX212" i="1"/>
  <c r="BW212" i="1"/>
  <c r="BV212" i="1"/>
  <c r="BU212" i="1"/>
  <c r="BT212" i="1"/>
  <c r="AF204" i="1"/>
  <c r="BY204" i="1"/>
  <c r="BX204" i="1"/>
  <c r="BW204" i="1"/>
  <c r="BV204" i="1"/>
  <c r="BU204" i="1"/>
  <c r="BT204" i="1"/>
  <c r="AF196" i="1"/>
  <c r="BY196" i="1"/>
  <c r="BX196" i="1"/>
  <c r="BW196" i="1"/>
  <c r="BV196" i="1"/>
  <c r="BU196" i="1"/>
  <c r="BT196" i="1"/>
  <c r="AF188" i="1"/>
  <c r="BY188" i="1"/>
  <c r="BX188" i="1"/>
  <c r="BW188" i="1"/>
  <c r="BV188" i="1"/>
  <c r="BU188" i="1"/>
  <c r="BT188" i="1"/>
  <c r="AF180" i="1"/>
  <c r="BY180" i="1"/>
  <c r="BX180" i="1"/>
  <c r="BW180" i="1"/>
  <c r="BV180" i="1"/>
  <c r="BU180" i="1"/>
  <c r="BT180" i="1"/>
  <c r="AF172" i="1"/>
  <c r="BY172" i="1"/>
  <c r="BX172" i="1"/>
  <c r="BW172" i="1"/>
  <c r="BV172" i="1"/>
  <c r="BU172" i="1"/>
  <c r="BT172" i="1"/>
  <c r="AF164" i="1"/>
  <c r="BY164" i="1"/>
  <c r="BX164" i="1"/>
  <c r="BW164" i="1"/>
  <c r="BV164" i="1"/>
  <c r="BU164" i="1"/>
  <c r="BT164" i="1"/>
  <c r="AF156" i="1"/>
  <c r="BY156" i="1"/>
  <c r="BX156" i="1"/>
  <c r="BW156" i="1"/>
  <c r="BV156" i="1"/>
  <c r="BU156" i="1"/>
  <c r="BT156" i="1"/>
  <c r="AF148" i="1"/>
  <c r="BY148" i="1"/>
  <c r="BX148" i="1"/>
  <c r="BW148" i="1"/>
  <c r="BV148" i="1"/>
  <c r="BU148" i="1"/>
  <c r="BT148" i="1"/>
  <c r="AF140" i="1"/>
  <c r="BY140" i="1"/>
  <c r="BX140" i="1"/>
  <c r="BW140" i="1"/>
  <c r="BV140" i="1"/>
  <c r="BU140" i="1"/>
  <c r="BT140" i="1"/>
  <c r="AF132" i="1"/>
  <c r="BY132" i="1"/>
  <c r="BX132" i="1"/>
  <c r="BW132" i="1"/>
  <c r="BV132" i="1"/>
  <c r="BU132" i="1"/>
  <c r="BT132" i="1"/>
  <c r="AF124" i="1"/>
  <c r="BY124" i="1"/>
  <c r="BX124" i="1"/>
  <c r="BW124" i="1"/>
  <c r="BV124" i="1"/>
  <c r="BU124" i="1"/>
  <c r="BT124" i="1"/>
  <c r="AF116" i="1"/>
  <c r="BY116" i="1"/>
  <c r="BX116" i="1"/>
  <c r="BW116" i="1"/>
  <c r="BV116" i="1"/>
  <c r="BU116" i="1"/>
  <c r="BT116" i="1"/>
  <c r="AF108" i="1"/>
  <c r="BY108" i="1"/>
  <c r="BX108" i="1"/>
  <c r="BW108" i="1"/>
  <c r="BV108" i="1"/>
  <c r="BU108" i="1"/>
  <c r="BT108" i="1"/>
  <c r="AF100" i="1"/>
  <c r="BY100" i="1"/>
  <c r="BX100" i="1"/>
  <c r="BW100" i="1"/>
  <c r="BV100" i="1"/>
  <c r="BU100" i="1"/>
  <c r="BT100" i="1"/>
  <c r="AF92" i="1"/>
  <c r="BY92" i="1"/>
  <c r="BX92" i="1"/>
  <c r="BW92" i="1"/>
  <c r="BV92" i="1"/>
  <c r="BU92" i="1"/>
  <c r="BT92" i="1"/>
  <c r="AF84" i="1"/>
  <c r="BY84" i="1"/>
  <c r="BX84" i="1"/>
  <c r="BW84" i="1"/>
  <c r="BV84" i="1"/>
  <c r="BU84" i="1"/>
  <c r="BT84" i="1"/>
  <c r="AF76" i="1"/>
  <c r="BY76" i="1"/>
  <c r="BX76" i="1"/>
  <c r="BW76" i="1"/>
  <c r="BV76" i="1"/>
  <c r="BU76" i="1"/>
  <c r="BT76" i="1"/>
  <c r="AF68" i="1"/>
  <c r="BY68" i="1"/>
  <c r="BX68" i="1"/>
  <c r="BW68" i="1"/>
  <c r="BV68" i="1"/>
  <c r="BU68" i="1"/>
  <c r="BT68" i="1"/>
  <c r="AF60" i="1"/>
  <c r="BY60" i="1"/>
  <c r="BX60" i="1"/>
  <c r="BW60" i="1"/>
  <c r="BV60" i="1"/>
  <c r="BU60" i="1"/>
  <c r="BT60" i="1"/>
  <c r="AF52" i="1"/>
  <c r="BY52" i="1"/>
  <c r="BX52" i="1"/>
  <c r="BW52" i="1"/>
  <c r="BV52" i="1"/>
  <c r="BU52" i="1"/>
  <c r="BT52" i="1"/>
  <c r="AF44" i="1"/>
  <c r="BY44" i="1"/>
  <c r="BX44" i="1"/>
  <c r="BW44" i="1"/>
  <c r="BV44" i="1"/>
  <c r="BU44" i="1"/>
  <c r="BT44" i="1"/>
  <c r="AF36" i="1"/>
  <c r="BY36" i="1"/>
  <c r="BX36" i="1"/>
  <c r="BW36" i="1"/>
  <c r="BV36" i="1"/>
  <c r="BU36" i="1"/>
  <c r="BT36" i="1"/>
  <c r="AF28" i="1"/>
  <c r="BY28" i="1"/>
  <c r="BX28" i="1"/>
  <c r="BW28" i="1"/>
  <c r="BV28" i="1"/>
  <c r="BU28" i="1"/>
  <c r="BT28" i="1"/>
  <c r="AF20" i="1"/>
  <c r="BY20" i="1"/>
  <c r="BX20" i="1"/>
  <c r="BW20" i="1"/>
  <c r="BV20" i="1"/>
  <c r="BU20" i="1"/>
  <c r="BT20" i="1"/>
  <c r="BY498" i="1"/>
  <c r="BW497" i="1"/>
  <c r="BU496" i="1"/>
  <c r="BY494" i="1"/>
  <c r="BW493" i="1"/>
  <c r="BU492" i="1"/>
  <c r="BY490" i="1"/>
  <c r="BW489" i="1"/>
  <c r="BU488" i="1"/>
  <c r="BY486" i="1"/>
  <c r="BW485" i="1"/>
  <c r="BU484" i="1"/>
  <c r="BY482" i="1"/>
  <c r="BW481" i="1"/>
  <c r="BU480" i="1"/>
  <c r="BY478" i="1"/>
  <c r="BW477" i="1"/>
  <c r="BU476" i="1"/>
  <c r="BY474" i="1"/>
  <c r="BW473" i="1"/>
  <c r="BU472" i="1"/>
  <c r="BY470" i="1"/>
  <c r="BW469" i="1"/>
  <c r="BU468" i="1"/>
  <c r="BY466" i="1"/>
  <c r="BW465" i="1"/>
  <c r="BU464" i="1"/>
  <c r="BY462" i="1"/>
  <c r="BW461" i="1"/>
  <c r="BU460" i="1"/>
  <c r="BY458" i="1"/>
  <c r="BW457" i="1"/>
  <c r="BU456" i="1"/>
  <c r="BY454" i="1"/>
  <c r="BW453" i="1"/>
  <c r="BU452" i="1"/>
  <c r="BY450" i="1"/>
  <c r="BW449" i="1"/>
  <c r="BU448" i="1"/>
  <c r="BY446" i="1"/>
  <c r="BW445" i="1"/>
  <c r="BU444" i="1"/>
  <c r="BY442" i="1"/>
  <c r="BW441" i="1"/>
  <c r="BU440" i="1"/>
  <c r="BY438" i="1"/>
  <c r="BW437" i="1"/>
  <c r="BU436" i="1"/>
  <c r="BY434" i="1"/>
  <c r="BW433" i="1"/>
  <c r="BU432" i="1"/>
  <c r="BY430" i="1"/>
  <c r="BW429" i="1"/>
  <c r="BU428" i="1"/>
  <c r="BY426" i="1"/>
  <c r="BW425" i="1"/>
  <c r="BU424" i="1"/>
  <c r="BY422" i="1"/>
  <c r="BW421" i="1"/>
  <c r="BU420" i="1"/>
  <c r="BY418" i="1"/>
  <c r="BW417" i="1"/>
  <c r="BU416" i="1"/>
  <c r="BY414" i="1"/>
  <c r="BW413" i="1"/>
  <c r="BU412" i="1"/>
  <c r="BY410" i="1"/>
  <c r="BW409" i="1"/>
  <c r="BU408" i="1"/>
  <c r="BY406" i="1"/>
  <c r="BW405" i="1"/>
  <c r="BU404" i="1"/>
  <c r="BY402" i="1"/>
  <c r="BW401" i="1"/>
  <c r="BU400" i="1"/>
  <c r="BY398" i="1"/>
  <c r="BW397" i="1"/>
  <c r="BU396" i="1"/>
  <c r="BY394" i="1"/>
  <c r="BW393" i="1"/>
  <c r="BU392" i="1"/>
  <c r="BY390" i="1"/>
  <c r="BW389" i="1"/>
  <c r="BU388" i="1"/>
  <c r="BY386" i="1"/>
  <c r="BW385" i="1"/>
  <c r="BU384" i="1"/>
  <c r="BY382" i="1"/>
  <c r="BW381" i="1"/>
  <c r="BU380" i="1"/>
  <c r="BY378" i="1"/>
  <c r="BW377" i="1"/>
  <c r="BU376" i="1"/>
  <c r="BY374" i="1"/>
  <c r="BW373" i="1"/>
  <c r="BU372" i="1"/>
  <c r="BY370" i="1"/>
  <c r="BW369" i="1"/>
  <c r="BU368" i="1"/>
  <c r="BY366" i="1"/>
  <c r="BW365" i="1"/>
  <c r="BU364" i="1"/>
  <c r="BY362" i="1"/>
  <c r="BW361" i="1"/>
  <c r="BU360" i="1"/>
  <c r="BY358" i="1"/>
  <c r="BW357" i="1"/>
  <c r="BU356" i="1"/>
  <c r="BY354" i="1"/>
  <c r="BW353" i="1"/>
  <c r="BU352" i="1"/>
  <c r="BY350" i="1"/>
  <c r="BW349" i="1"/>
  <c r="BU348" i="1"/>
  <c r="BY346" i="1"/>
  <c r="BW345" i="1"/>
  <c r="BY343" i="1"/>
  <c r="BU342" i="1"/>
  <c r="BV340" i="1"/>
  <c r="BW338" i="1"/>
  <c r="BT335" i="1"/>
  <c r="BU333" i="1"/>
  <c r="BX329" i="1"/>
  <c r="BY327" i="1"/>
  <c r="BU326" i="1"/>
  <c r="BV324" i="1"/>
  <c r="BW322" i="1"/>
  <c r="AF8" i="1"/>
  <c r="BY8" i="1"/>
  <c r="BX8" i="1"/>
  <c r="BW8" i="1"/>
  <c r="BV8" i="1"/>
  <c r="BU8" i="1"/>
  <c r="BT8" i="1"/>
  <c r="AF11" i="1"/>
  <c r="BY11" i="1"/>
  <c r="BX11" i="1"/>
  <c r="BW11" i="1"/>
  <c r="BV11" i="1"/>
  <c r="BU11" i="1"/>
  <c r="BT11" i="1"/>
  <c r="AF339" i="1"/>
  <c r="BV339" i="1"/>
  <c r="AF331" i="1"/>
  <c r="BV331" i="1"/>
  <c r="AF323" i="1"/>
  <c r="BV323" i="1"/>
  <c r="AF315" i="1"/>
  <c r="BY315" i="1"/>
  <c r="BX315" i="1"/>
  <c r="BW315" i="1"/>
  <c r="BV315" i="1"/>
  <c r="BU315" i="1"/>
  <c r="BT315" i="1"/>
  <c r="AF307" i="1"/>
  <c r="BY307" i="1"/>
  <c r="BX307" i="1"/>
  <c r="BW307" i="1"/>
  <c r="BV307" i="1"/>
  <c r="BU307" i="1"/>
  <c r="BT307" i="1"/>
  <c r="AF299" i="1"/>
  <c r="BY299" i="1"/>
  <c r="BX299" i="1"/>
  <c r="BW299" i="1"/>
  <c r="BV299" i="1"/>
  <c r="BU299" i="1"/>
  <c r="BT299" i="1"/>
  <c r="AF291" i="1"/>
  <c r="BY291" i="1"/>
  <c r="BX291" i="1"/>
  <c r="BW291" i="1"/>
  <c r="BV291" i="1"/>
  <c r="BU291" i="1"/>
  <c r="BT291" i="1"/>
  <c r="AF283" i="1"/>
  <c r="BY283" i="1"/>
  <c r="BX283" i="1"/>
  <c r="BW283" i="1"/>
  <c r="BV283" i="1"/>
  <c r="BU283" i="1"/>
  <c r="BT283" i="1"/>
  <c r="AF275" i="1"/>
  <c r="BY275" i="1"/>
  <c r="BX275" i="1"/>
  <c r="BW275" i="1"/>
  <c r="BV275" i="1"/>
  <c r="BU275" i="1"/>
  <c r="BT275" i="1"/>
  <c r="AF267" i="1"/>
  <c r="BY267" i="1"/>
  <c r="BX267" i="1"/>
  <c r="BW267" i="1"/>
  <c r="BV267" i="1"/>
  <c r="BU267" i="1"/>
  <c r="BT267" i="1"/>
  <c r="AF259" i="1"/>
  <c r="BY259" i="1"/>
  <c r="BX259" i="1"/>
  <c r="BW259" i="1"/>
  <c r="BV259" i="1"/>
  <c r="BU259" i="1"/>
  <c r="BT259" i="1"/>
  <c r="AF251" i="1"/>
  <c r="BY251" i="1"/>
  <c r="BX251" i="1"/>
  <c r="BW251" i="1"/>
  <c r="BV251" i="1"/>
  <c r="BU251" i="1"/>
  <c r="BT251" i="1"/>
  <c r="AF243" i="1"/>
  <c r="BY243" i="1"/>
  <c r="BX243" i="1"/>
  <c r="BW243" i="1"/>
  <c r="BV243" i="1"/>
  <c r="BU243" i="1"/>
  <c r="BT243" i="1"/>
  <c r="AF235" i="1"/>
  <c r="BY235" i="1"/>
  <c r="BX235" i="1"/>
  <c r="BW235" i="1"/>
  <c r="BV235" i="1"/>
  <c r="BU235" i="1"/>
  <c r="BT235" i="1"/>
  <c r="AF227" i="1"/>
  <c r="BY227" i="1"/>
  <c r="BX227" i="1"/>
  <c r="BW227" i="1"/>
  <c r="BV227" i="1"/>
  <c r="BU227" i="1"/>
  <c r="BT227" i="1"/>
  <c r="AF219" i="1"/>
  <c r="BY219" i="1"/>
  <c r="BX219" i="1"/>
  <c r="BW219" i="1"/>
  <c r="BV219" i="1"/>
  <c r="BU219" i="1"/>
  <c r="BT219" i="1"/>
  <c r="AF211" i="1"/>
  <c r="BY211" i="1"/>
  <c r="BX211" i="1"/>
  <c r="BW211" i="1"/>
  <c r="BV211" i="1"/>
  <c r="BU211" i="1"/>
  <c r="BT211" i="1"/>
  <c r="AF203" i="1"/>
  <c r="BY203" i="1"/>
  <c r="BX203" i="1"/>
  <c r="BW203" i="1"/>
  <c r="BV203" i="1"/>
  <c r="BU203" i="1"/>
  <c r="BT203" i="1"/>
  <c r="AF195" i="1"/>
  <c r="BY195" i="1"/>
  <c r="BX195" i="1"/>
  <c r="BW195" i="1"/>
  <c r="BV195" i="1"/>
  <c r="BU195" i="1"/>
  <c r="BT195" i="1"/>
  <c r="AF187" i="1"/>
  <c r="BY187" i="1"/>
  <c r="BX187" i="1"/>
  <c r="BW187" i="1"/>
  <c r="BV187" i="1"/>
  <c r="BU187" i="1"/>
  <c r="BT187" i="1"/>
  <c r="AF179" i="1"/>
  <c r="BY179" i="1"/>
  <c r="BX179" i="1"/>
  <c r="BW179" i="1"/>
  <c r="BV179" i="1"/>
  <c r="BU179" i="1"/>
  <c r="BT179" i="1"/>
  <c r="AF171" i="1"/>
  <c r="BY171" i="1"/>
  <c r="BX171" i="1"/>
  <c r="BW171" i="1"/>
  <c r="BV171" i="1"/>
  <c r="BU171" i="1"/>
  <c r="BT171" i="1"/>
  <c r="AF163" i="1"/>
  <c r="BY163" i="1"/>
  <c r="BX163" i="1"/>
  <c r="BW163" i="1"/>
  <c r="BV163" i="1"/>
  <c r="BU163" i="1"/>
  <c r="BT163" i="1"/>
  <c r="AF155" i="1"/>
  <c r="BY155" i="1"/>
  <c r="BX155" i="1"/>
  <c r="BW155" i="1"/>
  <c r="BV155" i="1"/>
  <c r="BU155" i="1"/>
  <c r="BT155" i="1"/>
  <c r="AF147" i="1"/>
  <c r="BY147" i="1"/>
  <c r="BX147" i="1"/>
  <c r="BW147" i="1"/>
  <c r="BV147" i="1"/>
  <c r="BU147" i="1"/>
  <c r="BT147" i="1"/>
  <c r="AF139" i="1"/>
  <c r="BY139" i="1"/>
  <c r="BX139" i="1"/>
  <c r="BW139" i="1"/>
  <c r="BV139" i="1"/>
  <c r="BU139" i="1"/>
  <c r="BT139" i="1"/>
  <c r="AF131" i="1"/>
  <c r="BY131" i="1"/>
  <c r="BX131" i="1"/>
  <c r="BW131" i="1"/>
  <c r="BV131" i="1"/>
  <c r="BU131" i="1"/>
  <c r="BT131" i="1"/>
  <c r="AF123" i="1"/>
  <c r="BY123" i="1"/>
  <c r="BX123" i="1"/>
  <c r="BW123" i="1"/>
  <c r="BV123" i="1"/>
  <c r="BU123" i="1"/>
  <c r="BT123" i="1"/>
  <c r="AF115" i="1"/>
  <c r="BY115" i="1"/>
  <c r="BX115" i="1"/>
  <c r="BW115" i="1"/>
  <c r="BV115" i="1"/>
  <c r="BU115" i="1"/>
  <c r="BT115" i="1"/>
  <c r="AF107" i="1"/>
  <c r="BY107" i="1"/>
  <c r="BX107" i="1"/>
  <c r="BW107" i="1"/>
  <c r="BV107" i="1"/>
  <c r="BU107" i="1"/>
  <c r="BT107" i="1"/>
  <c r="AF99" i="1"/>
  <c r="BY99" i="1"/>
  <c r="BX99" i="1"/>
  <c r="BW99" i="1"/>
  <c r="BV99" i="1"/>
  <c r="BU99" i="1"/>
  <c r="BT99" i="1"/>
  <c r="AF91" i="1"/>
  <c r="BY91" i="1"/>
  <c r="BX91" i="1"/>
  <c r="BW91" i="1"/>
  <c r="BV91" i="1"/>
  <c r="BU91" i="1"/>
  <c r="BT91" i="1"/>
  <c r="AF83" i="1"/>
  <c r="BY83" i="1"/>
  <c r="BX83" i="1"/>
  <c r="BW83" i="1"/>
  <c r="BV83" i="1"/>
  <c r="BU83" i="1"/>
  <c r="BT83" i="1"/>
  <c r="AF75" i="1"/>
  <c r="BY75" i="1"/>
  <c r="BX75" i="1"/>
  <c r="BW75" i="1"/>
  <c r="BV75" i="1"/>
  <c r="BU75" i="1"/>
  <c r="BT75" i="1"/>
  <c r="AF67" i="1"/>
  <c r="BY67" i="1"/>
  <c r="BX67" i="1"/>
  <c r="BW67" i="1"/>
  <c r="BV67" i="1"/>
  <c r="BU67" i="1"/>
  <c r="BT67" i="1"/>
  <c r="AF59" i="1"/>
  <c r="BY59" i="1"/>
  <c r="BX59" i="1"/>
  <c r="BW59" i="1"/>
  <c r="BV59" i="1"/>
  <c r="BU59" i="1"/>
  <c r="BT59" i="1"/>
  <c r="AF51" i="1"/>
  <c r="BY51" i="1"/>
  <c r="BX51" i="1"/>
  <c r="BW51" i="1"/>
  <c r="BV51" i="1"/>
  <c r="BU51" i="1"/>
  <c r="BT51" i="1"/>
  <c r="AF43" i="1"/>
  <c r="BY43" i="1"/>
  <c r="BX43" i="1"/>
  <c r="BW43" i="1"/>
  <c r="BV43" i="1"/>
  <c r="BU43" i="1"/>
  <c r="BT43" i="1"/>
  <c r="AF35" i="1"/>
  <c r="BY35" i="1"/>
  <c r="BX35" i="1"/>
  <c r="BW35" i="1"/>
  <c r="BV35" i="1"/>
  <c r="BU35" i="1"/>
  <c r="BT35" i="1"/>
  <c r="AF27" i="1"/>
  <c r="BY27" i="1"/>
  <c r="BX27" i="1"/>
  <c r="BW27" i="1"/>
  <c r="BV27" i="1"/>
  <c r="BU27" i="1"/>
  <c r="BT27" i="1"/>
  <c r="AF19" i="1"/>
  <c r="BY19" i="1"/>
  <c r="BX19" i="1"/>
  <c r="BW19" i="1"/>
  <c r="BV19" i="1"/>
  <c r="BU19" i="1"/>
  <c r="BT19" i="1"/>
  <c r="BF7" i="1"/>
  <c r="BT499" i="1"/>
  <c r="BX497" i="1"/>
  <c r="BV496" i="1"/>
  <c r="BT495" i="1"/>
  <c r="BX493" i="1"/>
  <c r="BV492" i="1"/>
  <c r="BT491" i="1"/>
  <c r="BX489" i="1"/>
  <c r="BV488" i="1"/>
  <c r="BT487" i="1"/>
  <c r="BX485" i="1"/>
  <c r="BV484" i="1"/>
  <c r="BT483" i="1"/>
  <c r="BX481" i="1"/>
  <c r="BV480" i="1"/>
  <c r="BT479" i="1"/>
  <c r="BX477" i="1"/>
  <c r="BV476" i="1"/>
  <c r="BT475" i="1"/>
  <c r="BX473" i="1"/>
  <c r="BV472" i="1"/>
  <c r="BT471" i="1"/>
  <c r="BX469" i="1"/>
  <c r="BV468" i="1"/>
  <c r="BT467" i="1"/>
  <c r="BX465" i="1"/>
  <c r="BV464" i="1"/>
  <c r="BT463" i="1"/>
  <c r="BX461" i="1"/>
  <c r="BV460" i="1"/>
  <c r="BT459" i="1"/>
  <c r="BX457" i="1"/>
  <c r="BV456" i="1"/>
  <c r="BT455" i="1"/>
  <c r="BX453" i="1"/>
  <c r="BV452" i="1"/>
  <c r="BT451" i="1"/>
  <c r="BX449" i="1"/>
  <c r="BV448" i="1"/>
  <c r="BT447" i="1"/>
  <c r="BX445" i="1"/>
  <c r="BV444" i="1"/>
  <c r="BT443" i="1"/>
  <c r="BX441" i="1"/>
  <c r="BV440" i="1"/>
  <c r="BT439" i="1"/>
  <c r="BX437" i="1"/>
  <c r="BV436" i="1"/>
  <c r="BT435" i="1"/>
  <c r="BX433" i="1"/>
  <c r="BV432" i="1"/>
  <c r="BT431" i="1"/>
  <c r="BX429" i="1"/>
  <c r="BV428" i="1"/>
  <c r="BT427" i="1"/>
  <c r="BX425" i="1"/>
  <c r="BV424" i="1"/>
  <c r="BT423" i="1"/>
  <c r="BX421" i="1"/>
  <c r="BV420" i="1"/>
  <c r="BT419" i="1"/>
  <c r="BX417" i="1"/>
  <c r="BV416" i="1"/>
  <c r="BT415" i="1"/>
  <c r="BX413" i="1"/>
  <c r="BV412" i="1"/>
  <c r="BT411" i="1"/>
  <c r="BX409" i="1"/>
  <c r="BV408" i="1"/>
  <c r="BT407" i="1"/>
  <c r="BX405" i="1"/>
  <c r="BV404" i="1"/>
  <c r="BT403" i="1"/>
  <c r="BX401" i="1"/>
  <c r="BV400" i="1"/>
  <c r="BT399" i="1"/>
  <c r="BX397" i="1"/>
  <c r="BV396" i="1"/>
  <c r="BT395" i="1"/>
  <c r="BX393" i="1"/>
  <c r="BV392" i="1"/>
  <c r="BT391" i="1"/>
  <c r="BX389" i="1"/>
  <c r="BV388" i="1"/>
  <c r="BT387" i="1"/>
  <c r="BX385" i="1"/>
  <c r="BV384" i="1"/>
  <c r="BT383" i="1"/>
  <c r="BX381" i="1"/>
  <c r="BV380" i="1"/>
  <c r="BT379" i="1"/>
  <c r="BX377" i="1"/>
  <c r="BV376" i="1"/>
  <c r="BT375" i="1"/>
  <c r="BX373" i="1"/>
  <c r="BV372" i="1"/>
  <c r="BT371" i="1"/>
  <c r="BX369" i="1"/>
  <c r="BV368" i="1"/>
  <c r="BT367" i="1"/>
  <c r="BX365" i="1"/>
  <c r="BV364" i="1"/>
  <c r="BT363" i="1"/>
  <c r="BX361" i="1"/>
  <c r="BV360" i="1"/>
  <c r="BT359" i="1"/>
  <c r="BX357" i="1"/>
  <c r="BV356" i="1"/>
  <c r="BT355" i="1"/>
  <c r="BX353" i="1"/>
  <c r="BV352" i="1"/>
  <c r="BT351" i="1"/>
  <c r="BX349" i="1"/>
  <c r="BV348" i="1"/>
  <c r="BT347" i="1"/>
  <c r="BX345" i="1"/>
  <c r="BU344" i="1"/>
  <c r="BV342" i="1"/>
  <c r="BW340" i="1"/>
  <c r="BT337" i="1"/>
  <c r="BU335" i="1"/>
  <c r="BW333" i="1"/>
  <c r="BX331" i="1"/>
  <c r="BU328" i="1"/>
  <c r="BV326" i="1"/>
  <c r="BW324" i="1"/>
  <c r="AF12" i="1"/>
  <c r="BY12" i="1"/>
  <c r="BX12" i="1"/>
  <c r="BW12" i="1"/>
  <c r="BV12" i="1"/>
  <c r="BU12" i="1"/>
  <c r="BT12" i="1"/>
  <c r="AF4" i="1"/>
  <c r="BY4" i="1"/>
  <c r="BX4" i="1"/>
  <c r="BW4" i="1"/>
  <c r="BV4" i="1"/>
  <c r="BU4" i="1"/>
  <c r="BT4" i="1"/>
  <c r="AF338" i="1"/>
  <c r="BT338" i="1"/>
  <c r="BX338" i="1"/>
  <c r="AF330" i="1"/>
  <c r="BT330" i="1"/>
  <c r="BX330" i="1"/>
  <c r="AF322" i="1"/>
  <c r="BT322" i="1"/>
  <c r="BX322" i="1"/>
  <c r="AF314" i="1"/>
  <c r="BW314" i="1"/>
  <c r="BV314" i="1"/>
  <c r="BU314" i="1"/>
  <c r="BT314" i="1"/>
  <c r="BY314" i="1"/>
  <c r="BX314" i="1"/>
  <c r="AF306" i="1"/>
  <c r="BW306" i="1"/>
  <c r="BV306" i="1"/>
  <c r="BU306" i="1"/>
  <c r="BT306" i="1"/>
  <c r="BY306" i="1"/>
  <c r="BX306" i="1"/>
  <c r="AF298" i="1"/>
  <c r="BW298" i="1"/>
  <c r="BV298" i="1"/>
  <c r="BU298" i="1"/>
  <c r="BT298" i="1"/>
  <c r="BY298" i="1"/>
  <c r="BX298" i="1"/>
  <c r="AF290" i="1"/>
  <c r="BW290" i="1"/>
  <c r="BV290" i="1"/>
  <c r="BU290" i="1"/>
  <c r="BT290" i="1"/>
  <c r="BY290" i="1"/>
  <c r="BX290" i="1"/>
  <c r="AF282" i="1"/>
  <c r="BW282" i="1"/>
  <c r="BV282" i="1"/>
  <c r="BU282" i="1"/>
  <c r="BT282" i="1"/>
  <c r="BY282" i="1"/>
  <c r="BX282" i="1"/>
  <c r="AF274" i="1"/>
  <c r="BW274" i="1"/>
  <c r="BV274" i="1"/>
  <c r="BU274" i="1"/>
  <c r="BT274" i="1"/>
  <c r="BY274" i="1"/>
  <c r="BX274" i="1"/>
  <c r="AF266" i="1"/>
  <c r="BW266" i="1"/>
  <c r="BV266" i="1"/>
  <c r="BU266" i="1"/>
  <c r="BT266" i="1"/>
  <c r="BY266" i="1"/>
  <c r="BX266" i="1"/>
  <c r="AF258" i="1"/>
  <c r="BW258" i="1"/>
  <c r="BV258" i="1"/>
  <c r="BU258" i="1"/>
  <c r="BT258" i="1"/>
  <c r="BY258" i="1"/>
  <c r="BX258" i="1"/>
  <c r="AF250" i="1"/>
  <c r="BW250" i="1"/>
  <c r="BV250" i="1"/>
  <c r="BU250" i="1"/>
  <c r="BT250" i="1"/>
  <c r="BY250" i="1"/>
  <c r="BX250" i="1"/>
  <c r="AF242" i="1"/>
  <c r="BW242" i="1"/>
  <c r="BV242" i="1"/>
  <c r="BU242" i="1"/>
  <c r="BT242" i="1"/>
  <c r="BY242" i="1"/>
  <c r="BX242" i="1"/>
  <c r="AF234" i="1"/>
  <c r="BW234" i="1"/>
  <c r="BV234" i="1"/>
  <c r="BU234" i="1"/>
  <c r="BT234" i="1"/>
  <c r="BY234" i="1"/>
  <c r="BX234" i="1"/>
  <c r="AF226" i="1"/>
  <c r="BW226" i="1"/>
  <c r="BV226" i="1"/>
  <c r="BU226" i="1"/>
  <c r="BT226" i="1"/>
  <c r="BY226" i="1"/>
  <c r="BX226" i="1"/>
  <c r="AF218" i="1"/>
  <c r="BW218" i="1"/>
  <c r="BV218" i="1"/>
  <c r="BU218" i="1"/>
  <c r="BT218" i="1"/>
  <c r="BY218" i="1"/>
  <c r="BX218" i="1"/>
  <c r="AF210" i="1"/>
  <c r="BW210" i="1"/>
  <c r="BV210" i="1"/>
  <c r="BU210" i="1"/>
  <c r="BT210" i="1"/>
  <c r="BY210" i="1"/>
  <c r="BX210" i="1"/>
  <c r="AF202" i="1"/>
  <c r="BW202" i="1"/>
  <c r="BV202" i="1"/>
  <c r="BU202" i="1"/>
  <c r="BT202" i="1"/>
  <c r="BY202" i="1"/>
  <c r="BX202" i="1"/>
  <c r="AF194" i="1"/>
  <c r="BW194" i="1"/>
  <c r="BV194" i="1"/>
  <c r="BU194" i="1"/>
  <c r="BT194" i="1"/>
  <c r="BY194" i="1"/>
  <c r="BX194" i="1"/>
  <c r="AF186" i="1"/>
  <c r="BW186" i="1"/>
  <c r="BV186" i="1"/>
  <c r="BU186" i="1"/>
  <c r="BT186" i="1"/>
  <c r="BY186" i="1"/>
  <c r="BX186" i="1"/>
  <c r="AF178" i="1"/>
  <c r="BW178" i="1"/>
  <c r="BV178" i="1"/>
  <c r="BU178" i="1"/>
  <c r="BT178" i="1"/>
  <c r="BY178" i="1"/>
  <c r="BX178" i="1"/>
  <c r="AF170" i="1"/>
  <c r="BW170" i="1"/>
  <c r="BV170" i="1"/>
  <c r="BU170" i="1"/>
  <c r="BT170" i="1"/>
  <c r="BY170" i="1"/>
  <c r="BX170" i="1"/>
  <c r="AF162" i="1"/>
  <c r="BW162" i="1"/>
  <c r="BV162" i="1"/>
  <c r="BU162" i="1"/>
  <c r="BT162" i="1"/>
  <c r="BY162" i="1"/>
  <c r="BX162" i="1"/>
  <c r="AF154" i="1"/>
  <c r="BW154" i="1"/>
  <c r="BV154" i="1"/>
  <c r="BU154" i="1"/>
  <c r="BT154" i="1"/>
  <c r="BY154" i="1"/>
  <c r="BX154" i="1"/>
  <c r="AF146" i="1"/>
  <c r="BW146" i="1"/>
  <c r="BV146" i="1"/>
  <c r="BU146" i="1"/>
  <c r="BT146" i="1"/>
  <c r="BY146" i="1"/>
  <c r="BX146" i="1"/>
  <c r="AF138" i="1"/>
  <c r="BW138" i="1"/>
  <c r="BV138" i="1"/>
  <c r="BU138" i="1"/>
  <c r="BT138" i="1"/>
  <c r="BY138" i="1"/>
  <c r="BX138" i="1"/>
  <c r="AF130" i="1"/>
  <c r="BW130" i="1"/>
  <c r="BV130" i="1"/>
  <c r="BU130" i="1"/>
  <c r="BT130" i="1"/>
  <c r="BY130" i="1"/>
  <c r="BX130" i="1"/>
  <c r="AF122" i="1"/>
  <c r="BW122" i="1"/>
  <c r="BV122" i="1"/>
  <c r="BU122" i="1"/>
  <c r="BT122" i="1"/>
  <c r="BY122" i="1"/>
  <c r="BX122" i="1"/>
  <c r="AF114" i="1"/>
  <c r="BW114" i="1"/>
  <c r="BV114" i="1"/>
  <c r="BU114" i="1"/>
  <c r="BT114" i="1"/>
  <c r="BY114" i="1"/>
  <c r="BX114" i="1"/>
  <c r="AF106" i="1"/>
  <c r="BW106" i="1"/>
  <c r="BV106" i="1"/>
  <c r="BU106" i="1"/>
  <c r="BT106" i="1"/>
  <c r="BY106" i="1"/>
  <c r="BX106" i="1"/>
  <c r="AF98" i="1"/>
  <c r="BW98" i="1"/>
  <c r="BV98" i="1"/>
  <c r="BU98" i="1"/>
  <c r="BT98" i="1"/>
  <c r="BY98" i="1"/>
  <c r="BX98" i="1"/>
  <c r="AF90" i="1"/>
  <c r="BW90" i="1"/>
  <c r="BV90" i="1"/>
  <c r="BU90" i="1"/>
  <c r="BT90" i="1"/>
  <c r="BY90" i="1"/>
  <c r="BX90" i="1"/>
  <c r="AF82" i="1"/>
  <c r="BW82" i="1"/>
  <c r="BV82" i="1"/>
  <c r="BU82" i="1"/>
  <c r="BT82" i="1"/>
  <c r="BY82" i="1"/>
  <c r="BX82" i="1"/>
  <c r="AF74" i="1"/>
  <c r="BW74" i="1"/>
  <c r="BV74" i="1"/>
  <c r="BU74" i="1"/>
  <c r="BT74" i="1"/>
  <c r="BY74" i="1"/>
  <c r="BX74" i="1"/>
  <c r="AF66" i="1"/>
  <c r="BW66" i="1"/>
  <c r="BV66" i="1"/>
  <c r="BU66" i="1"/>
  <c r="BT66" i="1"/>
  <c r="BY66" i="1"/>
  <c r="BX66" i="1"/>
  <c r="AF58" i="1"/>
  <c r="BW58" i="1"/>
  <c r="BV58" i="1"/>
  <c r="BU58" i="1"/>
  <c r="BT58" i="1"/>
  <c r="BY58" i="1"/>
  <c r="BX58" i="1"/>
  <c r="AF50" i="1"/>
  <c r="BW50" i="1"/>
  <c r="BV50" i="1"/>
  <c r="BU50" i="1"/>
  <c r="BT50" i="1"/>
  <c r="BY50" i="1"/>
  <c r="BX50" i="1"/>
  <c r="AF42" i="1"/>
  <c r="BW42" i="1"/>
  <c r="BV42" i="1"/>
  <c r="BU42" i="1"/>
  <c r="BT42" i="1"/>
  <c r="BY42" i="1"/>
  <c r="BX42" i="1"/>
  <c r="AF34" i="1"/>
  <c r="BW34" i="1"/>
  <c r="BV34" i="1"/>
  <c r="BU34" i="1"/>
  <c r="BT34" i="1"/>
  <c r="BY34" i="1"/>
  <c r="BX34" i="1"/>
  <c r="AF26" i="1"/>
  <c r="BW26" i="1"/>
  <c r="BV26" i="1"/>
  <c r="BU26" i="1"/>
  <c r="BT26" i="1"/>
  <c r="BY26" i="1"/>
  <c r="BX26" i="1"/>
  <c r="AF18" i="1"/>
  <c r="BW18" i="1"/>
  <c r="BV18" i="1"/>
  <c r="BU18" i="1"/>
  <c r="BT18" i="1"/>
  <c r="BY18" i="1"/>
  <c r="BX18" i="1"/>
  <c r="BU499" i="1"/>
  <c r="BY497" i="1"/>
  <c r="BW496" i="1"/>
  <c r="BU495" i="1"/>
  <c r="BY493" i="1"/>
  <c r="BW492" i="1"/>
  <c r="BU491" i="1"/>
  <c r="BY489" i="1"/>
  <c r="BW488" i="1"/>
  <c r="BU487" i="1"/>
  <c r="BY485" i="1"/>
  <c r="BW484" i="1"/>
  <c r="BU483" i="1"/>
  <c r="BY481" i="1"/>
  <c r="BW480" i="1"/>
  <c r="BU479" i="1"/>
  <c r="BY477" i="1"/>
  <c r="BW476" i="1"/>
  <c r="BU475" i="1"/>
  <c r="BY473" i="1"/>
  <c r="BW472" i="1"/>
  <c r="BU471" i="1"/>
  <c r="BY469" i="1"/>
  <c r="BW468" i="1"/>
  <c r="BU467" i="1"/>
  <c r="BY465" i="1"/>
  <c r="BW464" i="1"/>
  <c r="BU463" i="1"/>
  <c r="BY461" i="1"/>
  <c r="BW460" i="1"/>
  <c r="BU459" i="1"/>
  <c r="BY457" i="1"/>
  <c r="BW456" i="1"/>
  <c r="BU455" i="1"/>
  <c r="BY453" i="1"/>
  <c r="BW452" i="1"/>
  <c r="BU451" i="1"/>
  <c r="BY449" i="1"/>
  <c r="BW448" i="1"/>
  <c r="BU447" i="1"/>
  <c r="BY445" i="1"/>
  <c r="BW444" i="1"/>
  <c r="BU443" i="1"/>
  <c r="BY441" i="1"/>
  <c r="BW440" i="1"/>
  <c r="BU439" i="1"/>
  <c r="BY437" i="1"/>
  <c r="BW436" i="1"/>
  <c r="BU435" i="1"/>
  <c r="BY433" i="1"/>
  <c r="BW432" i="1"/>
  <c r="BU431" i="1"/>
  <c r="BY429" i="1"/>
  <c r="BW428" i="1"/>
  <c r="BU427" i="1"/>
  <c r="BY425" i="1"/>
  <c r="BW424" i="1"/>
  <c r="BU423" i="1"/>
  <c r="BY421" i="1"/>
  <c r="BW420" i="1"/>
  <c r="BU419" i="1"/>
  <c r="BY417" i="1"/>
  <c r="BW416" i="1"/>
  <c r="BU415" i="1"/>
  <c r="BY413" i="1"/>
  <c r="BW412" i="1"/>
  <c r="BU411" i="1"/>
  <c r="BY409" i="1"/>
  <c r="BW408" i="1"/>
  <c r="BU407" i="1"/>
  <c r="BY405" i="1"/>
  <c r="BW404" i="1"/>
  <c r="BU403" i="1"/>
  <c r="BY401" i="1"/>
  <c r="BW400" i="1"/>
  <c r="BU399" i="1"/>
  <c r="BY397" i="1"/>
  <c r="BW396" i="1"/>
  <c r="BU395" i="1"/>
  <c r="BY393" i="1"/>
  <c r="BW392" i="1"/>
  <c r="BU391" i="1"/>
  <c r="BY389" i="1"/>
  <c r="BW388" i="1"/>
  <c r="BU387" i="1"/>
  <c r="BY385" i="1"/>
  <c r="BW384" i="1"/>
  <c r="BU383" i="1"/>
  <c r="BY381" i="1"/>
  <c r="BW380" i="1"/>
  <c r="BU379" i="1"/>
  <c r="BY377" i="1"/>
  <c r="BW376" i="1"/>
  <c r="BU375" i="1"/>
  <c r="BY373" i="1"/>
  <c r="BW372" i="1"/>
  <c r="BU371" i="1"/>
  <c r="BY369" i="1"/>
  <c r="BW368" i="1"/>
  <c r="BU367" i="1"/>
  <c r="BY365" i="1"/>
  <c r="BW364" i="1"/>
  <c r="BU363" i="1"/>
  <c r="BY361" i="1"/>
  <c r="BW360" i="1"/>
  <c r="BU359" i="1"/>
  <c r="BY357" i="1"/>
  <c r="BW356" i="1"/>
  <c r="BU355" i="1"/>
  <c r="BY353" i="1"/>
  <c r="BW352" i="1"/>
  <c r="BU351" i="1"/>
  <c r="BY349" i="1"/>
  <c r="BW348" i="1"/>
  <c r="BU347" i="1"/>
  <c r="BY345" i="1"/>
  <c r="BV344" i="1"/>
  <c r="BW342" i="1"/>
  <c r="BY340" i="1"/>
  <c r="BT339" i="1"/>
  <c r="BW335" i="1"/>
  <c r="BX333" i="1"/>
  <c r="BY331" i="1"/>
  <c r="BU330" i="1"/>
  <c r="BV328" i="1"/>
  <c r="BW326" i="1"/>
  <c r="BY324" i="1"/>
  <c r="BT323" i="1"/>
  <c r="AF13" i="1"/>
  <c r="BU13" i="1"/>
  <c r="BT13" i="1"/>
  <c r="BY13" i="1"/>
  <c r="BX13" i="1"/>
  <c r="BW13" i="1"/>
  <c r="BV13" i="1"/>
  <c r="AF337" i="1"/>
  <c r="BV337" i="1"/>
  <c r="AF329" i="1"/>
  <c r="BV329" i="1"/>
  <c r="AF321" i="1"/>
  <c r="BU321" i="1"/>
  <c r="BT321" i="1"/>
  <c r="BY321" i="1"/>
  <c r="BX321" i="1"/>
  <c r="BW321" i="1"/>
  <c r="BV321" i="1"/>
  <c r="AF313" i="1"/>
  <c r="BU313" i="1"/>
  <c r="BT313" i="1"/>
  <c r="BY313" i="1"/>
  <c r="BX313" i="1"/>
  <c r="BW313" i="1"/>
  <c r="BV313" i="1"/>
  <c r="AF305" i="1"/>
  <c r="BU305" i="1"/>
  <c r="BT305" i="1"/>
  <c r="BY305" i="1"/>
  <c r="BX305" i="1"/>
  <c r="BW305" i="1"/>
  <c r="BV305" i="1"/>
  <c r="AF297" i="1"/>
  <c r="BU297" i="1"/>
  <c r="BT297" i="1"/>
  <c r="BY297" i="1"/>
  <c r="BX297" i="1"/>
  <c r="BW297" i="1"/>
  <c r="BV297" i="1"/>
  <c r="AF289" i="1"/>
  <c r="BU289" i="1"/>
  <c r="BT289" i="1"/>
  <c r="BY289" i="1"/>
  <c r="BX289" i="1"/>
  <c r="BW289" i="1"/>
  <c r="BV289" i="1"/>
  <c r="AF281" i="1"/>
  <c r="BU281" i="1"/>
  <c r="BT281" i="1"/>
  <c r="BY281" i="1"/>
  <c r="BX281" i="1"/>
  <c r="BW281" i="1"/>
  <c r="BV281" i="1"/>
  <c r="AF273" i="1"/>
  <c r="BU273" i="1"/>
  <c r="BT273" i="1"/>
  <c r="BY273" i="1"/>
  <c r="BX273" i="1"/>
  <c r="BW273" i="1"/>
  <c r="BV273" i="1"/>
  <c r="AF265" i="1"/>
  <c r="BU265" i="1"/>
  <c r="BT265" i="1"/>
  <c r="BY265" i="1"/>
  <c r="BX265" i="1"/>
  <c r="BW265" i="1"/>
  <c r="BV265" i="1"/>
  <c r="AF257" i="1"/>
  <c r="BU257" i="1"/>
  <c r="BT257" i="1"/>
  <c r="BY257" i="1"/>
  <c r="BX257" i="1"/>
  <c r="BW257" i="1"/>
  <c r="BV257" i="1"/>
  <c r="AF249" i="1"/>
  <c r="BU249" i="1"/>
  <c r="BT249" i="1"/>
  <c r="BY249" i="1"/>
  <c r="BX249" i="1"/>
  <c r="BW249" i="1"/>
  <c r="BV249" i="1"/>
  <c r="AF241" i="1"/>
  <c r="BU241" i="1"/>
  <c r="BT241" i="1"/>
  <c r="BY241" i="1"/>
  <c r="BX241" i="1"/>
  <c r="BW241" i="1"/>
  <c r="BV241" i="1"/>
  <c r="AF233" i="1"/>
  <c r="BU233" i="1"/>
  <c r="BT233" i="1"/>
  <c r="BY233" i="1"/>
  <c r="BX233" i="1"/>
  <c r="BW233" i="1"/>
  <c r="BV233" i="1"/>
  <c r="AF225" i="1"/>
  <c r="BU225" i="1"/>
  <c r="BT225" i="1"/>
  <c r="BY225" i="1"/>
  <c r="BX225" i="1"/>
  <c r="BW225" i="1"/>
  <c r="BV225" i="1"/>
  <c r="AF217" i="1"/>
  <c r="BU217" i="1"/>
  <c r="BT217" i="1"/>
  <c r="BY217" i="1"/>
  <c r="BX217" i="1"/>
  <c r="BW217" i="1"/>
  <c r="BV217" i="1"/>
  <c r="AF209" i="1"/>
  <c r="BU209" i="1"/>
  <c r="BT209" i="1"/>
  <c r="BY209" i="1"/>
  <c r="BX209" i="1"/>
  <c r="BW209" i="1"/>
  <c r="BV209" i="1"/>
  <c r="AF201" i="1"/>
  <c r="BU201" i="1"/>
  <c r="BT201" i="1"/>
  <c r="BY201" i="1"/>
  <c r="BX201" i="1"/>
  <c r="BW201" i="1"/>
  <c r="BV201" i="1"/>
  <c r="AF193" i="1"/>
  <c r="BU193" i="1"/>
  <c r="BT193" i="1"/>
  <c r="BY193" i="1"/>
  <c r="BX193" i="1"/>
  <c r="BW193" i="1"/>
  <c r="BV193" i="1"/>
  <c r="AF185" i="1"/>
  <c r="BU185" i="1"/>
  <c r="BT185" i="1"/>
  <c r="BY185" i="1"/>
  <c r="BX185" i="1"/>
  <c r="BW185" i="1"/>
  <c r="BV185" i="1"/>
  <c r="AF177" i="1"/>
  <c r="BU177" i="1"/>
  <c r="BT177" i="1"/>
  <c r="BY177" i="1"/>
  <c r="BX177" i="1"/>
  <c r="BW177" i="1"/>
  <c r="BV177" i="1"/>
  <c r="AF169" i="1"/>
  <c r="BU169" i="1"/>
  <c r="BT169" i="1"/>
  <c r="BY169" i="1"/>
  <c r="BX169" i="1"/>
  <c r="BW169" i="1"/>
  <c r="BV169" i="1"/>
  <c r="AF161" i="1"/>
  <c r="BU161" i="1"/>
  <c r="BT161" i="1"/>
  <c r="BY161" i="1"/>
  <c r="BX161" i="1"/>
  <c r="BW161" i="1"/>
  <c r="BV161" i="1"/>
  <c r="AF153" i="1"/>
  <c r="BU153" i="1"/>
  <c r="BT153" i="1"/>
  <c r="BY153" i="1"/>
  <c r="BX153" i="1"/>
  <c r="BW153" i="1"/>
  <c r="BV153" i="1"/>
  <c r="AF145" i="1"/>
  <c r="BU145" i="1"/>
  <c r="BT145" i="1"/>
  <c r="BY145" i="1"/>
  <c r="BX145" i="1"/>
  <c r="BW145" i="1"/>
  <c r="BV145" i="1"/>
  <c r="AF137" i="1"/>
  <c r="BU137" i="1"/>
  <c r="BT137" i="1"/>
  <c r="BY137" i="1"/>
  <c r="BX137" i="1"/>
  <c r="BW137" i="1"/>
  <c r="BV137" i="1"/>
  <c r="AF129" i="1"/>
  <c r="BU129" i="1"/>
  <c r="BT129" i="1"/>
  <c r="BY129" i="1"/>
  <c r="BX129" i="1"/>
  <c r="BW129" i="1"/>
  <c r="BV129" i="1"/>
  <c r="AF121" i="1"/>
  <c r="BU121" i="1"/>
  <c r="BT121" i="1"/>
  <c r="BY121" i="1"/>
  <c r="BX121" i="1"/>
  <c r="BW121" i="1"/>
  <c r="BV121" i="1"/>
  <c r="AF113" i="1"/>
  <c r="BU113" i="1"/>
  <c r="BT113" i="1"/>
  <c r="BY113" i="1"/>
  <c r="BX113" i="1"/>
  <c r="BW113" i="1"/>
  <c r="BV113" i="1"/>
  <c r="AF105" i="1"/>
  <c r="BU105" i="1"/>
  <c r="BT105" i="1"/>
  <c r="BY105" i="1"/>
  <c r="BX105" i="1"/>
  <c r="BW105" i="1"/>
  <c r="BV105" i="1"/>
  <c r="AF97" i="1"/>
  <c r="BU97" i="1"/>
  <c r="BT97" i="1"/>
  <c r="BY97" i="1"/>
  <c r="BX97" i="1"/>
  <c r="BW97" i="1"/>
  <c r="BV97" i="1"/>
  <c r="AF89" i="1"/>
  <c r="BU89" i="1"/>
  <c r="BT89" i="1"/>
  <c r="BY89" i="1"/>
  <c r="BX89" i="1"/>
  <c r="BW89" i="1"/>
  <c r="BV89" i="1"/>
  <c r="AF81" i="1"/>
  <c r="BU81" i="1"/>
  <c r="BT81" i="1"/>
  <c r="BY81" i="1"/>
  <c r="BX81" i="1"/>
  <c r="BW81" i="1"/>
  <c r="BV81" i="1"/>
  <c r="AF73" i="1"/>
  <c r="BU73" i="1"/>
  <c r="BT73" i="1"/>
  <c r="BY73" i="1"/>
  <c r="BX73" i="1"/>
  <c r="BW73" i="1"/>
  <c r="BV73" i="1"/>
  <c r="AF65" i="1"/>
  <c r="BU65" i="1"/>
  <c r="BT65" i="1"/>
  <c r="BY65" i="1"/>
  <c r="BX65" i="1"/>
  <c r="BW65" i="1"/>
  <c r="BV65" i="1"/>
  <c r="AF57" i="1"/>
  <c r="BU57" i="1"/>
  <c r="BT57" i="1"/>
  <c r="BY57" i="1"/>
  <c r="BX57" i="1"/>
  <c r="BW57" i="1"/>
  <c r="BV57" i="1"/>
  <c r="AF49" i="1"/>
  <c r="BU49" i="1"/>
  <c r="BT49" i="1"/>
  <c r="BY49" i="1"/>
  <c r="BX49" i="1"/>
  <c r="BW49" i="1"/>
  <c r="BV49" i="1"/>
  <c r="AF41" i="1"/>
  <c r="BU41" i="1"/>
  <c r="BT41" i="1"/>
  <c r="BY41" i="1"/>
  <c r="BX41" i="1"/>
  <c r="BW41" i="1"/>
  <c r="BV41" i="1"/>
  <c r="AF33" i="1"/>
  <c r="BU33" i="1"/>
  <c r="BT33" i="1"/>
  <c r="BY33" i="1"/>
  <c r="BX33" i="1"/>
  <c r="BW33" i="1"/>
  <c r="BV33" i="1"/>
  <c r="AF25" i="1"/>
  <c r="BU25" i="1"/>
  <c r="BT25" i="1"/>
  <c r="BY25" i="1"/>
  <c r="BX25" i="1"/>
  <c r="BW25" i="1"/>
  <c r="BV25" i="1"/>
  <c r="AF17" i="1"/>
  <c r="BU17" i="1"/>
  <c r="BT17" i="1"/>
  <c r="BY17" i="1"/>
  <c r="BX17" i="1"/>
  <c r="BW17" i="1"/>
  <c r="BV17" i="1"/>
  <c r="BV499" i="1"/>
  <c r="BT498" i="1"/>
  <c r="BX496" i="1"/>
  <c r="BV495" i="1"/>
  <c r="BT494" i="1"/>
  <c r="BX492" i="1"/>
  <c r="BV491" i="1"/>
  <c r="BT490" i="1"/>
  <c r="BX488" i="1"/>
  <c r="BV487" i="1"/>
  <c r="BT486" i="1"/>
  <c r="BX484" i="1"/>
  <c r="BV483" i="1"/>
  <c r="BT482" i="1"/>
  <c r="BX480" i="1"/>
  <c r="BV479" i="1"/>
  <c r="BT478" i="1"/>
  <c r="BX476" i="1"/>
  <c r="BV475" i="1"/>
  <c r="BT474" i="1"/>
  <c r="BX472" i="1"/>
  <c r="BV471" i="1"/>
  <c r="BT470" i="1"/>
  <c r="BX468" i="1"/>
  <c r="BV467" i="1"/>
  <c r="BT466" i="1"/>
  <c r="BX464" i="1"/>
  <c r="BV463" i="1"/>
  <c r="BT462" i="1"/>
  <c r="BX460" i="1"/>
  <c r="BV459" i="1"/>
  <c r="BT458" i="1"/>
  <c r="BX456" i="1"/>
  <c r="BV455" i="1"/>
  <c r="BT454" i="1"/>
  <c r="BX452" i="1"/>
  <c r="BV451" i="1"/>
  <c r="BT450" i="1"/>
  <c r="BX448" i="1"/>
  <c r="BV447" i="1"/>
  <c r="BT446" i="1"/>
  <c r="BX444" i="1"/>
  <c r="BV443" i="1"/>
  <c r="BT442" i="1"/>
  <c r="BX440" i="1"/>
  <c r="BV439" i="1"/>
  <c r="BT438" i="1"/>
  <c r="BX436" i="1"/>
  <c r="BV435" i="1"/>
  <c r="BT434" i="1"/>
  <c r="BX432" i="1"/>
  <c r="BV431" i="1"/>
  <c r="BT430" i="1"/>
  <c r="BX428" i="1"/>
  <c r="BV427" i="1"/>
  <c r="BT426" i="1"/>
  <c r="BX424" i="1"/>
  <c r="BV423" i="1"/>
  <c r="BT422" i="1"/>
  <c r="BX420" i="1"/>
  <c r="BV419" i="1"/>
  <c r="BT418" i="1"/>
  <c r="BX416" i="1"/>
  <c r="BV415" i="1"/>
  <c r="BT414" i="1"/>
  <c r="BX412" i="1"/>
  <c r="BV411" i="1"/>
  <c r="BT410" i="1"/>
  <c r="BX408" i="1"/>
  <c r="BV407" i="1"/>
  <c r="BT406" i="1"/>
  <c r="BX404" i="1"/>
  <c r="BV403" i="1"/>
  <c r="BT402" i="1"/>
  <c r="BX400" i="1"/>
  <c r="BV399" i="1"/>
  <c r="BT398" i="1"/>
  <c r="BX396" i="1"/>
  <c r="BV395" i="1"/>
  <c r="BT394" i="1"/>
  <c r="BX392" i="1"/>
  <c r="BV391" i="1"/>
  <c r="BT390" i="1"/>
  <c r="BX388" i="1"/>
  <c r="BV387" i="1"/>
  <c r="BT386" i="1"/>
  <c r="BX384" i="1"/>
  <c r="BV383" i="1"/>
  <c r="BT382" i="1"/>
  <c r="BX380" i="1"/>
  <c r="BV379" i="1"/>
  <c r="BT378" i="1"/>
  <c r="BX376" i="1"/>
  <c r="BV375" i="1"/>
  <c r="BT374" i="1"/>
  <c r="BX372" i="1"/>
  <c r="BV371" i="1"/>
  <c r="BT370" i="1"/>
  <c r="BX368" i="1"/>
  <c r="BV367" i="1"/>
  <c r="BT366" i="1"/>
  <c r="BX364" i="1"/>
  <c r="BV363" i="1"/>
  <c r="BT362" i="1"/>
  <c r="BX360" i="1"/>
  <c r="BV359" i="1"/>
  <c r="BT358" i="1"/>
  <c r="BX356" i="1"/>
  <c r="BV355" i="1"/>
  <c r="BT354" i="1"/>
  <c r="BX352" i="1"/>
  <c r="BV351" i="1"/>
  <c r="BT350" i="1"/>
  <c r="BX348" i="1"/>
  <c r="BV347" i="1"/>
  <c r="BT346" i="1"/>
  <c r="BY342" i="1"/>
  <c r="BT341" i="1"/>
  <c r="BU339" i="1"/>
  <c r="BW337" i="1"/>
  <c r="BX335" i="1"/>
  <c r="BY333" i="1"/>
  <c r="BU332" i="1"/>
  <c r="BV330" i="1"/>
  <c r="BY326" i="1"/>
  <c r="BT325" i="1"/>
  <c r="BU323" i="1"/>
  <c r="AF16" i="1"/>
  <c r="BY16" i="1"/>
  <c r="BX16" i="1"/>
  <c r="BW16" i="1"/>
  <c r="BV16" i="1"/>
  <c r="BU16" i="1"/>
  <c r="BT16" i="1"/>
  <c r="AF5" i="1"/>
  <c r="BU5" i="1"/>
  <c r="BT5" i="1"/>
  <c r="BY5" i="1"/>
  <c r="BX5" i="1"/>
  <c r="BW5" i="1"/>
  <c r="BV5" i="1"/>
  <c r="AF14" i="1"/>
  <c r="BW14" i="1"/>
  <c r="BV14" i="1"/>
  <c r="BU14" i="1"/>
  <c r="BT14" i="1"/>
  <c r="BY14" i="1"/>
  <c r="BX14" i="1"/>
  <c r="AF6" i="1"/>
  <c r="BW6" i="1"/>
  <c r="BV6" i="1"/>
  <c r="BU6" i="1"/>
  <c r="BT6" i="1"/>
  <c r="BY6" i="1"/>
  <c r="BX6" i="1"/>
  <c r="AF344" i="1"/>
  <c r="BX344" i="1"/>
  <c r="BT344" i="1"/>
  <c r="AF336" i="1"/>
  <c r="BX336" i="1"/>
  <c r="BT336" i="1"/>
  <c r="AF328" i="1"/>
  <c r="BX328" i="1"/>
  <c r="BT328" i="1"/>
  <c r="AF320" i="1"/>
  <c r="BY320" i="1"/>
  <c r="BX320" i="1"/>
  <c r="BW320" i="1"/>
  <c r="BV320" i="1"/>
  <c r="BU320" i="1"/>
  <c r="BT320" i="1"/>
  <c r="AF312" i="1"/>
  <c r="BY312" i="1"/>
  <c r="BX312" i="1"/>
  <c r="BW312" i="1"/>
  <c r="BV312" i="1"/>
  <c r="BU312" i="1"/>
  <c r="BT312" i="1"/>
  <c r="AF304" i="1"/>
  <c r="BY304" i="1"/>
  <c r="BX304" i="1"/>
  <c r="BW304" i="1"/>
  <c r="BV304" i="1"/>
  <c r="BU304" i="1"/>
  <c r="BT304" i="1"/>
  <c r="AF296" i="1"/>
  <c r="BY296" i="1"/>
  <c r="BX296" i="1"/>
  <c r="BW296" i="1"/>
  <c r="BV296" i="1"/>
  <c r="BU296" i="1"/>
  <c r="BT296" i="1"/>
  <c r="AF288" i="1"/>
  <c r="BY288" i="1"/>
  <c r="BX288" i="1"/>
  <c r="BW288" i="1"/>
  <c r="BV288" i="1"/>
  <c r="BU288" i="1"/>
  <c r="BT288" i="1"/>
  <c r="AF280" i="1"/>
  <c r="BY280" i="1"/>
  <c r="BX280" i="1"/>
  <c r="BW280" i="1"/>
  <c r="BV280" i="1"/>
  <c r="BU280" i="1"/>
  <c r="BT280" i="1"/>
  <c r="AF272" i="1"/>
  <c r="BY272" i="1"/>
  <c r="BX272" i="1"/>
  <c r="BW272" i="1"/>
  <c r="BV272" i="1"/>
  <c r="BU272" i="1"/>
  <c r="BT272" i="1"/>
  <c r="AF264" i="1"/>
  <c r="BY264" i="1"/>
  <c r="BX264" i="1"/>
  <c r="BW264" i="1"/>
  <c r="BV264" i="1"/>
  <c r="BU264" i="1"/>
  <c r="BT264" i="1"/>
  <c r="AF256" i="1"/>
  <c r="BY256" i="1"/>
  <c r="BX256" i="1"/>
  <c r="BW256" i="1"/>
  <c r="BV256" i="1"/>
  <c r="BU256" i="1"/>
  <c r="BT256" i="1"/>
  <c r="AF248" i="1"/>
  <c r="BY248" i="1"/>
  <c r="BX248" i="1"/>
  <c r="BW248" i="1"/>
  <c r="BV248" i="1"/>
  <c r="BU248" i="1"/>
  <c r="BT248" i="1"/>
  <c r="AF240" i="1"/>
  <c r="BY240" i="1"/>
  <c r="BX240" i="1"/>
  <c r="BW240" i="1"/>
  <c r="BV240" i="1"/>
  <c r="BU240" i="1"/>
  <c r="BT240" i="1"/>
  <c r="AF232" i="1"/>
  <c r="BY232" i="1"/>
  <c r="BX232" i="1"/>
  <c r="BW232" i="1"/>
  <c r="BV232" i="1"/>
  <c r="BU232" i="1"/>
  <c r="BT232" i="1"/>
  <c r="AF224" i="1"/>
  <c r="BY224" i="1"/>
  <c r="BX224" i="1"/>
  <c r="BW224" i="1"/>
  <c r="BV224" i="1"/>
  <c r="BU224" i="1"/>
  <c r="BT224" i="1"/>
  <c r="AF216" i="1"/>
  <c r="BY216" i="1"/>
  <c r="BX216" i="1"/>
  <c r="BW216" i="1"/>
  <c r="BV216" i="1"/>
  <c r="BU216" i="1"/>
  <c r="BT216" i="1"/>
  <c r="AF208" i="1"/>
  <c r="BY208" i="1"/>
  <c r="BX208" i="1"/>
  <c r="BW208" i="1"/>
  <c r="BV208" i="1"/>
  <c r="BU208" i="1"/>
  <c r="BT208" i="1"/>
  <c r="AF200" i="1"/>
  <c r="BY200" i="1"/>
  <c r="BX200" i="1"/>
  <c r="BW200" i="1"/>
  <c r="BV200" i="1"/>
  <c r="BU200" i="1"/>
  <c r="BT200" i="1"/>
  <c r="AF192" i="1"/>
  <c r="BY192" i="1"/>
  <c r="BX192" i="1"/>
  <c r="BW192" i="1"/>
  <c r="BV192" i="1"/>
  <c r="BU192" i="1"/>
  <c r="BT192" i="1"/>
  <c r="AF184" i="1"/>
  <c r="BY184" i="1"/>
  <c r="BX184" i="1"/>
  <c r="BW184" i="1"/>
  <c r="BV184" i="1"/>
  <c r="BU184" i="1"/>
  <c r="BT184" i="1"/>
  <c r="AF176" i="1"/>
  <c r="BY176" i="1"/>
  <c r="BX176" i="1"/>
  <c r="BW176" i="1"/>
  <c r="BV176" i="1"/>
  <c r="BU176" i="1"/>
  <c r="BT176" i="1"/>
  <c r="AF168" i="1"/>
  <c r="BY168" i="1"/>
  <c r="BX168" i="1"/>
  <c r="BW168" i="1"/>
  <c r="BV168" i="1"/>
  <c r="BU168" i="1"/>
  <c r="BT168" i="1"/>
  <c r="AF160" i="1"/>
  <c r="BY160" i="1"/>
  <c r="BX160" i="1"/>
  <c r="BW160" i="1"/>
  <c r="BV160" i="1"/>
  <c r="BU160" i="1"/>
  <c r="BT160" i="1"/>
  <c r="AF152" i="1"/>
  <c r="BY152" i="1"/>
  <c r="BX152" i="1"/>
  <c r="BW152" i="1"/>
  <c r="BV152" i="1"/>
  <c r="BU152" i="1"/>
  <c r="BT152" i="1"/>
  <c r="AF144" i="1"/>
  <c r="BY144" i="1"/>
  <c r="BX144" i="1"/>
  <c r="BW144" i="1"/>
  <c r="BV144" i="1"/>
  <c r="BU144" i="1"/>
  <c r="BT144" i="1"/>
  <c r="AF136" i="1"/>
  <c r="BY136" i="1"/>
  <c r="BX136" i="1"/>
  <c r="BW136" i="1"/>
  <c r="BV136" i="1"/>
  <c r="BU136" i="1"/>
  <c r="BT136" i="1"/>
  <c r="AF128" i="1"/>
  <c r="BY128" i="1"/>
  <c r="BX128" i="1"/>
  <c r="BW128" i="1"/>
  <c r="BV128" i="1"/>
  <c r="BU128" i="1"/>
  <c r="BT128" i="1"/>
  <c r="AF120" i="1"/>
  <c r="BY120" i="1"/>
  <c r="BX120" i="1"/>
  <c r="BW120" i="1"/>
  <c r="BV120" i="1"/>
  <c r="BU120" i="1"/>
  <c r="BT120" i="1"/>
  <c r="AF112" i="1"/>
  <c r="BY112" i="1"/>
  <c r="BX112" i="1"/>
  <c r="BW112" i="1"/>
  <c r="BV112" i="1"/>
  <c r="BU112" i="1"/>
  <c r="BT112" i="1"/>
  <c r="AF104" i="1"/>
  <c r="BY104" i="1"/>
  <c r="BX104" i="1"/>
  <c r="BW104" i="1"/>
  <c r="BV104" i="1"/>
  <c r="BU104" i="1"/>
  <c r="BT104" i="1"/>
  <c r="AF96" i="1"/>
  <c r="BY96" i="1"/>
  <c r="BX96" i="1"/>
  <c r="BW96" i="1"/>
  <c r="BV96" i="1"/>
  <c r="BU96" i="1"/>
  <c r="BT96" i="1"/>
  <c r="AF88" i="1"/>
  <c r="BY88" i="1"/>
  <c r="BX88" i="1"/>
  <c r="BW88" i="1"/>
  <c r="BV88" i="1"/>
  <c r="BU88" i="1"/>
  <c r="BT88" i="1"/>
  <c r="AF80" i="1"/>
  <c r="BY80" i="1"/>
  <c r="BX80" i="1"/>
  <c r="BW80" i="1"/>
  <c r="BV80" i="1"/>
  <c r="BU80" i="1"/>
  <c r="BT80" i="1"/>
  <c r="AF72" i="1"/>
  <c r="BY72" i="1"/>
  <c r="BX72" i="1"/>
  <c r="BW72" i="1"/>
  <c r="BV72" i="1"/>
  <c r="BU72" i="1"/>
  <c r="BT72" i="1"/>
  <c r="AF64" i="1"/>
  <c r="BY64" i="1"/>
  <c r="BX64" i="1"/>
  <c r="BW64" i="1"/>
  <c r="BV64" i="1"/>
  <c r="BU64" i="1"/>
  <c r="BT64" i="1"/>
  <c r="AF56" i="1"/>
  <c r="BY56" i="1"/>
  <c r="BX56" i="1"/>
  <c r="BW56" i="1"/>
  <c r="BV56" i="1"/>
  <c r="BU56" i="1"/>
  <c r="BT56" i="1"/>
  <c r="AF48" i="1"/>
  <c r="BY48" i="1"/>
  <c r="BX48" i="1"/>
  <c r="BW48" i="1"/>
  <c r="BV48" i="1"/>
  <c r="BU48" i="1"/>
  <c r="BT48" i="1"/>
  <c r="AF40" i="1"/>
  <c r="BY40" i="1"/>
  <c r="BX40" i="1"/>
  <c r="BW40" i="1"/>
  <c r="BV40" i="1"/>
  <c r="BU40" i="1"/>
  <c r="BT40" i="1"/>
  <c r="AF32" i="1"/>
  <c r="BY32" i="1"/>
  <c r="BX32" i="1"/>
  <c r="BW32" i="1"/>
  <c r="BV32" i="1"/>
  <c r="BU32" i="1"/>
  <c r="BT32" i="1"/>
  <c r="AF24" i="1"/>
  <c r="BY24" i="1"/>
  <c r="BX24" i="1"/>
  <c r="BW24" i="1"/>
  <c r="BV24" i="1"/>
  <c r="BU24" i="1"/>
  <c r="BT24" i="1"/>
  <c r="BF492" i="1"/>
  <c r="BW499" i="1"/>
  <c r="BU498" i="1"/>
  <c r="BY496" i="1"/>
  <c r="BW495" i="1"/>
  <c r="BU494" i="1"/>
  <c r="BY492" i="1"/>
  <c r="BW491" i="1"/>
  <c r="BU490" i="1"/>
  <c r="BY488" i="1"/>
  <c r="BW487" i="1"/>
  <c r="BU486" i="1"/>
  <c r="BY484" i="1"/>
  <c r="BW483" i="1"/>
  <c r="BU482" i="1"/>
  <c r="BY480" i="1"/>
  <c r="BW479" i="1"/>
  <c r="BU478" i="1"/>
  <c r="BY476" i="1"/>
  <c r="BW475" i="1"/>
  <c r="BU474" i="1"/>
  <c r="BY472" i="1"/>
  <c r="BW471" i="1"/>
  <c r="BU470" i="1"/>
  <c r="BY468" i="1"/>
  <c r="BW467" i="1"/>
  <c r="BU466" i="1"/>
  <c r="BY464" i="1"/>
  <c r="BW463" i="1"/>
  <c r="BU462" i="1"/>
  <c r="BY460" i="1"/>
  <c r="BW459" i="1"/>
  <c r="BU458" i="1"/>
  <c r="BY456" i="1"/>
  <c r="BW455" i="1"/>
  <c r="BU454" i="1"/>
  <c r="BY452" i="1"/>
  <c r="BW451" i="1"/>
  <c r="BU450" i="1"/>
  <c r="BY448" i="1"/>
  <c r="BW447" i="1"/>
  <c r="BU446" i="1"/>
  <c r="BY444" i="1"/>
  <c r="BW443" i="1"/>
  <c r="BU442" i="1"/>
  <c r="BY440" i="1"/>
  <c r="BW439" i="1"/>
  <c r="BU438" i="1"/>
  <c r="BY436" i="1"/>
  <c r="BW435" i="1"/>
  <c r="BU434" i="1"/>
  <c r="BY432" i="1"/>
  <c r="BW431" i="1"/>
  <c r="BU430" i="1"/>
  <c r="BY428" i="1"/>
  <c r="BW427" i="1"/>
  <c r="BU426" i="1"/>
  <c r="BY424" i="1"/>
  <c r="BW423" i="1"/>
  <c r="BU422" i="1"/>
  <c r="BY420" i="1"/>
  <c r="BW419" i="1"/>
  <c r="BU418" i="1"/>
  <c r="BY416" i="1"/>
  <c r="BW415" i="1"/>
  <c r="BU414" i="1"/>
  <c r="BY412" i="1"/>
  <c r="BW411" i="1"/>
  <c r="BU410" i="1"/>
  <c r="BY408" i="1"/>
  <c r="BW407" i="1"/>
  <c r="BU406" i="1"/>
  <c r="BY404" i="1"/>
  <c r="BW403" i="1"/>
  <c r="BU402" i="1"/>
  <c r="BY400" i="1"/>
  <c r="BW399" i="1"/>
  <c r="BU398" i="1"/>
  <c r="BY396" i="1"/>
  <c r="BW395" i="1"/>
  <c r="BU394" i="1"/>
  <c r="BY392" i="1"/>
  <c r="BW391" i="1"/>
  <c r="BU390" i="1"/>
  <c r="BY388" i="1"/>
  <c r="BW387" i="1"/>
  <c r="BU386" i="1"/>
  <c r="BY384" i="1"/>
  <c r="BW383" i="1"/>
  <c r="BU382" i="1"/>
  <c r="BY380" i="1"/>
  <c r="BW379" i="1"/>
  <c r="BU378" i="1"/>
  <c r="BY376" i="1"/>
  <c r="BW375" i="1"/>
  <c r="BU374" i="1"/>
  <c r="BY372" i="1"/>
  <c r="BW371" i="1"/>
  <c r="BU370" i="1"/>
  <c r="BY368" i="1"/>
  <c r="BW367" i="1"/>
  <c r="BU366" i="1"/>
  <c r="BY364" i="1"/>
  <c r="BW363" i="1"/>
  <c r="BU362" i="1"/>
  <c r="BY360" i="1"/>
  <c r="BW359" i="1"/>
  <c r="BU358" i="1"/>
  <c r="BY356" i="1"/>
  <c r="BW355" i="1"/>
  <c r="BU354" i="1"/>
  <c r="BY352" i="1"/>
  <c r="BW351" i="1"/>
  <c r="BU350" i="1"/>
  <c r="BY348" i="1"/>
  <c r="BW347" i="1"/>
  <c r="BU346" i="1"/>
  <c r="BY344" i="1"/>
  <c r="BU341" i="1"/>
  <c r="BW339" i="1"/>
  <c r="BX337" i="1"/>
  <c r="BU334" i="1"/>
  <c r="BV332" i="1"/>
  <c r="BW330" i="1"/>
  <c r="BY328" i="1"/>
  <c r="BU325" i="1"/>
  <c r="BW323" i="1"/>
  <c r="AF15" i="1"/>
  <c r="BY15" i="1"/>
  <c r="BX15" i="1"/>
  <c r="BW15" i="1"/>
  <c r="BV15" i="1"/>
  <c r="BU15" i="1"/>
  <c r="BT15" i="1"/>
  <c r="AF7" i="1"/>
  <c r="BY7" i="1"/>
  <c r="BX7" i="1"/>
  <c r="BW7" i="1"/>
  <c r="BV7" i="1"/>
  <c r="BU7" i="1"/>
  <c r="BT7" i="1"/>
  <c r="AF343" i="1"/>
  <c r="BV343" i="1"/>
  <c r="AF335" i="1"/>
  <c r="BV335" i="1"/>
  <c r="AF327" i="1"/>
  <c r="BV327" i="1"/>
  <c r="AF319" i="1"/>
  <c r="BY319" i="1"/>
  <c r="BX319" i="1"/>
  <c r="BW319" i="1"/>
  <c r="BV319" i="1"/>
  <c r="BU319" i="1"/>
  <c r="BT319" i="1"/>
  <c r="AF311" i="1"/>
  <c r="BY311" i="1"/>
  <c r="BX311" i="1"/>
  <c r="BW311" i="1"/>
  <c r="BV311" i="1"/>
  <c r="BU311" i="1"/>
  <c r="BT311" i="1"/>
  <c r="AF303" i="1"/>
  <c r="BY303" i="1"/>
  <c r="BX303" i="1"/>
  <c r="BW303" i="1"/>
  <c r="BV303" i="1"/>
  <c r="BU303" i="1"/>
  <c r="BT303" i="1"/>
  <c r="AF295" i="1"/>
  <c r="BY295" i="1"/>
  <c r="BX295" i="1"/>
  <c r="BW295" i="1"/>
  <c r="BV295" i="1"/>
  <c r="BU295" i="1"/>
  <c r="BT295" i="1"/>
  <c r="AF287" i="1"/>
  <c r="BY287" i="1"/>
  <c r="BX287" i="1"/>
  <c r="BW287" i="1"/>
  <c r="BV287" i="1"/>
  <c r="BU287" i="1"/>
  <c r="BT287" i="1"/>
  <c r="AF279" i="1"/>
  <c r="BY279" i="1"/>
  <c r="BX279" i="1"/>
  <c r="BW279" i="1"/>
  <c r="BV279" i="1"/>
  <c r="BU279" i="1"/>
  <c r="BT279" i="1"/>
  <c r="AF271" i="1"/>
  <c r="BY271" i="1"/>
  <c r="BX271" i="1"/>
  <c r="BW271" i="1"/>
  <c r="BV271" i="1"/>
  <c r="BU271" i="1"/>
  <c r="BT271" i="1"/>
  <c r="AF263" i="1"/>
  <c r="BY263" i="1"/>
  <c r="BX263" i="1"/>
  <c r="BW263" i="1"/>
  <c r="BV263" i="1"/>
  <c r="BU263" i="1"/>
  <c r="BT263" i="1"/>
  <c r="AF255" i="1"/>
  <c r="BY255" i="1"/>
  <c r="BX255" i="1"/>
  <c r="BW255" i="1"/>
  <c r="BV255" i="1"/>
  <c r="BU255" i="1"/>
  <c r="BT255" i="1"/>
  <c r="AF247" i="1"/>
  <c r="BY247" i="1"/>
  <c r="BX247" i="1"/>
  <c r="BW247" i="1"/>
  <c r="BV247" i="1"/>
  <c r="BU247" i="1"/>
  <c r="BT247" i="1"/>
  <c r="AF239" i="1"/>
  <c r="BY239" i="1"/>
  <c r="BX239" i="1"/>
  <c r="BW239" i="1"/>
  <c r="BV239" i="1"/>
  <c r="BU239" i="1"/>
  <c r="BT239" i="1"/>
  <c r="AF231" i="1"/>
  <c r="BY231" i="1"/>
  <c r="BX231" i="1"/>
  <c r="BW231" i="1"/>
  <c r="BV231" i="1"/>
  <c r="BU231" i="1"/>
  <c r="BT231" i="1"/>
  <c r="AF223" i="1"/>
  <c r="BY223" i="1"/>
  <c r="BX223" i="1"/>
  <c r="BW223" i="1"/>
  <c r="BV223" i="1"/>
  <c r="BU223" i="1"/>
  <c r="BT223" i="1"/>
  <c r="AF215" i="1"/>
  <c r="BY215" i="1"/>
  <c r="BX215" i="1"/>
  <c r="BW215" i="1"/>
  <c r="BV215" i="1"/>
  <c r="BU215" i="1"/>
  <c r="BT215" i="1"/>
  <c r="AF207" i="1"/>
  <c r="BY207" i="1"/>
  <c r="BX207" i="1"/>
  <c r="BW207" i="1"/>
  <c r="BV207" i="1"/>
  <c r="BU207" i="1"/>
  <c r="BT207" i="1"/>
  <c r="AF199" i="1"/>
  <c r="BY199" i="1"/>
  <c r="BX199" i="1"/>
  <c r="BW199" i="1"/>
  <c r="BV199" i="1"/>
  <c r="BU199" i="1"/>
  <c r="BT199" i="1"/>
  <c r="AF191" i="1"/>
  <c r="BY191" i="1"/>
  <c r="BX191" i="1"/>
  <c r="BW191" i="1"/>
  <c r="BV191" i="1"/>
  <c r="BU191" i="1"/>
  <c r="BT191" i="1"/>
  <c r="AF183" i="1"/>
  <c r="BY183" i="1"/>
  <c r="BX183" i="1"/>
  <c r="BW183" i="1"/>
  <c r="BV183" i="1"/>
  <c r="BU183" i="1"/>
  <c r="BT183" i="1"/>
  <c r="AF175" i="1"/>
  <c r="BY175" i="1"/>
  <c r="BX175" i="1"/>
  <c r="BW175" i="1"/>
  <c r="BV175" i="1"/>
  <c r="BU175" i="1"/>
  <c r="BT175" i="1"/>
  <c r="AF167" i="1"/>
  <c r="BY167" i="1"/>
  <c r="BX167" i="1"/>
  <c r="BW167" i="1"/>
  <c r="BV167" i="1"/>
  <c r="BU167" i="1"/>
  <c r="BT167" i="1"/>
  <c r="AF159" i="1"/>
  <c r="BY159" i="1"/>
  <c r="BX159" i="1"/>
  <c r="BW159" i="1"/>
  <c r="BV159" i="1"/>
  <c r="BU159" i="1"/>
  <c r="BT159" i="1"/>
  <c r="AF151" i="1"/>
  <c r="BY151" i="1"/>
  <c r="BX151" i="1"/>
  <c r="BW151" i="1"/>
  <c r="BV151" i="1"/>
  <c r="BU151" i="1"/>
  <c r="BT151" i="1"/>
  <c r="AF143" i="1"/>
  <c r="BY143" i="1"/>
  <c r="BX143" i="1"/>
  <c r="BW143" i="1"/>
  <c r="BV143" i="1"/>
  <c r="BU143" i="1"/>
  <c r="BT143" i="1"/>
  <c r="AF135" i="1"/>
  <c r="BY135" i="1"/>
  <c r="BX135" i="1"/>
  <c r="BW135" i="1"/>
  <c r="BV135" i="1"/>
  <c r="BU135" i="1"/>
  <c r="BT135" i="1"/>
  <c r="AF127" i="1"/>
  <c r="BY127" i="1"/>
  <c r="BX127" i="1"/>
  <c r="BW127" i="1"/>
  <c r="BV127" i="1"/>
  <c r="BU127" i="1"/>
  <c r="BT127" i="1"/>
  <c r="AF119" i="1"/>
  <c r="BY119" i="1"/>
  <c r="BX119" i="1"/>
  <c r="BW119" i="1"/>
  <c r="BV119" i="1"/>
  <c r="BU119" i="1"/>
  <c r="BT119" i="1"/>
  <c r="AF111" i="1"/>
  <c r="BY111" i="1"/>
  <c r="BX111" i="1"/>
  <c r="BW111" i="1"/>
  <c r="BV111" i="1"/>
  <c r="BU111" i="1"/>
  <c r="BT111" i="1"/>
  <c r="AF103" i="1"/>
  <c r="BY103" i="1"/>
  <c r="BX103" i="1"/>
  <c r="BW103" i="1"/>
  <c r="BV103" i="1"/>
  <c r="BU103" i="1"/>
  <c r="BT103" i="1"/>
  <c r="AF95" i="1"/>
  <c r="BY95" i="1"/>
  <c r="BX95" i="1"/>
  <c r="BW95" i="1"/>
  <c r="BV95" i="1"/>
  <c r="BU95" i="1"/>
  <c r="BT95" i="1"/>
  <c r="AF87" i="1"/>
  <c r="BY87" i="1"/>
  <c r="BX87" i="1"/>
  <c r="BW87" i="1"/>
  <c r="BV87" i="1"/>
  <c r="BU87" i="1"/>
  <c r="BT87" i="1"/>
  <c r="AF79" i="1"/>
  <c r="BY79" i="1"/>
  <c r="BX79" i="1"/>
  <c r="BW79" i="1"/>
  <c r="BV79" i="1"/>
  <c r="BU79" i="1"/>
  <c r="BT79" i="1"/>
  <c r="AF71" i="1"/>
  <c r="BY71" i="1"/>
  <c r="BX71" i="1"/>
  <c r="BW71" i="1"/>
  <c r="BV71" i="1"/>
  <c r="BU71" i="1"/>
  <c r="BT71" i="1"/>
  <c r="AF63" i="1"/>
  <c r="BY63" i="1"/>
  <c r="BX63" i="1"/>
  <c r="BW63" i="1"/>
  <c r="BV63" i="1"/>
  <c r="BU63" i="1"/>
  <c r="BT63" i="1"/>
  <c r="AF55" i="1"/>
  <c r="BY55" i="1"/>
  <c r="BX55" i="1"/>
  <c r="BW55" i="1"/>
  <c r="BV55" i="1"/>
  <c r="BU55" i="1"/>
  <c r="BT55" i="1"/>
  <c r="AF47" i="1"/>
  <c r="BY47" i="1"/>
  <c r="BX47" i="1"/>
  <c r="BW47" i="1"/>
  <c r="BV47" i="1"/>
  <c r="BU47" i="1"/>
  <c r="BT47" i="1"/>
  <c r="AF39" i="1"/>
  <c r="BY39" i="1"/>
  <c r="BX39" i="1"/>
  <c r="BW39" i="1"/>
  <c r="BV39" i="1"/>
  <c r="BU39" i="1"/>
  <c r="BT39" i="1"/>
  <c r="AF31" i="1"/>
  <c r="BY31" i="1"/>
  <c r="BX31" i="1"/>
  <c r="BW31" i="1"/>
  <c r="BV31" i="1"/>
  <c r="BU31" i="1"/>
  <c r="BT31" i="1"/>
  <c r="AF23" i="1"/>
  <c r="BY23" i="1"/>
  <c r="BX23" i="1"/>
  <c r="BW23" i="1"/>
  <c r="BV23" i="1"/>
  <c r="BU23" i="1"/>
  <c r="BT23" i="1"/>
  <c r="BX499" i="1"/>
  <c r="BV498" i="1"/>
  <c r="BT497" i="1"/>
  <c r="BX495" i="1"/>
  <c r="BV494" i="1"/>
  <c r="BT493" i="1"/>
  <c r="BX491" i="1"/>
  <c r="BV490" i="1"/>
  <c r="BT489" i="1"/>
  <c r="BX487" i="1"/>
  <c r="BV486" i="1"/>
  <c r="BT485" i="1"/>
  <c r="BX483" i="1"/>
  <c r="BV482" i="1"/>
  <c r="BT481" i="1"/>
  <c r="BX479" i="1"/>
  <c r="BV478" i="1"/>
  <c r="BT477" i="1"/>
  <c r="BX475" i="1"/>
  <c r="BV474" i="1"/>
  <c r="BT473" i="1"/>
  <c r="BX471" i="1"/>
  <c r="BV470" i="1"/>
  <c r="BT469" i="1"/>
  <c r="BX467" i="1"/>
  <c r="BV466" i="1"/>
  <c r="BT465" i="1"/>
  <c r="BX463" i="1"/>
  <c r="BV462" i="1"/>
  <c r="BT461" i="1"/>
  <c r="BX459" i="1"/>
  <c r="BV458" i="1"/>
  <c r="BT457" i="1"/>
  <c r="BX455" i="1"/>
  <c r="BV454" i="1"/>
  <c r="BT453" i="1"/>
  <c r="BX451" i="1"/>
  <c r="BV450" i="1"/>
  <c r="BT449" i="1"/>
  <c r="BX447" i="1"/>
  <c r="BV446" i="1"/>
  <c r="BT445" i="1"/>
  <c r="BX443" i="1"/>
  <c r="BV442" i="1"/>
  <c r="BT441" i="1"/>
  <c r="BX439" i="1"/>
  <c r="BV438" i="1"/>
  <c r="BT437" i="1"/>
  <c r="BX435" i="1"/>
  <c r="BV434" i="1"/>
  <c r="BT433" i="1"/>
  <c r="BX431" i="1"/>
  <c r="BV430" i="1"/>
  <c r="BT429" i="1"/>
  <c r="BX427" i="1"/>
  <c r="BV426" i="1"/>
  <c r="BT425" i="1"/>
  <c r="BX423" i="1"/>
  <c r="BV422" i="1"/>
  <c r="BT421" i="1"/>
  <c r="BX419" i="1"/>
  <c r="BV418" i="1"/>
  <c r="BT417" i="1"/>
  <c r="BX415" i="1"/>
  <c r="BV414" i="1"/>
  <c r="BT413" i="1"/>
  <c r="BX411" i="1"/>
  <c r="BV410" i="1"/>
  <c r="BT409" i="1"/>
  <c r="BX407" i="1"/>
  <c r="BV406" i="1"/>
  <c r="BT405" i="1"/>
  <c r="BX403" i="1"/>
  <c r="BV402" i="1"/>
  <c r="BT401" i="1"/>
  <c r="BX399" i="1"/>
  <c r="BV398" i="1"/>
  <c r="BT397" i="1"/>
  <c r="BX395" i="1"/>
  <c r="BV394" i="1"/>
  <c r="BT393" i="1"/>
  <c r="BX391" i="1"/>
  <c r="BV390" i="1"/>
  <c r="BT389" i="1"/>
  <c r="BX387" i="1"/>
  <c r="BV386" i="1"/>
  <c r="BT385" i="1"/>
  <c r="BX383" i="1"/>
  <c r="BV382" i="1"/>
  <c r="BT381" i="1"/>
  <c r="BX379" i="1"/>
  <c r="BV378" i="1"/>
  <c r="BT377" i="1"/>
  <c r="BX375" i="1"/>
  <c r="BV374" i="1"/>
  <c r="BT373" i="1"/>
  <c r="BX371" i="1"/>
  <c r="BV370" i="1"/>
  <c r="BT369" i="1"/>
  <c r="BX367" i="1"/>
  <c r="BV366" i="1"/>
  <c r="BT365" i="1"/>
  <c r="BX363" i="1"/>
  <c r="BV362" i="1"/>
  <c r="BT361" i="1"/>
  <c r="BX359" i="1"/>
  <c r="BV358" i="1"/>
  <c r="BT357" i="1"/>
  <c r="BX355" i="1"/>
  <c r="BV354" i="1"/>
  <c r="BT353" i="1"/>
  <c r="BX351" i="1"/>
  <c r="BV350" i="1"/>
  <c r="BT349" i="1"/>
  <c r="BX347" i="1"/>
  <c r="BV346" i="1"/>
  <c r="BT345" i="1"/>
  <c r="BU343" i="1"/>
  <c r="BW341" i="1"/>
  <c r="BX339" i="1"/>
  <c r="BY337" i="1"/>
  <c r="BU336" i="1"/>
  <c r="BV334" i="1"/>
  <c r="BW332" i="1"/>
  <c r="BY330" i="1"/>
  <c r="BT329" i="1"/>
  <c r="BU327" i="1"/>
  <c r="BW325" i="1"/>
  <c r="BX323" i="1"/>
  <c r="BY3" i="1"/>
  <c r="BX3" i="1"/>
  <c r="BW3" i="1"/>
  <c r="BF481" i="1"/>
  <c r="BV3" i="1"/>
  <c r="BM5" i="1"/>
  <c r="BU3" i="1"/>
  <c r="BF16" i="1"/>
  <c r="BT3" i="1"/>
  <c r="BJ446" i="1"/>
  <c r="BF10" i="1"/>
  <c r="BH456" i="1"/>
  <c r="BI451" i="1"/>
  <c r="BM11" i="1"/>
  <c r="BF482" i="1"/>
  <c r="BF493" i="1"/>
  <c r="BF487" i="1"/>
  <c r="BF486" i="1"/>
  <c r="BF4" i="1"/>
  <c r="BN475" i="1"/>
  <c r="BM443" i="1"/>
  <c r="BF488" i="1"/>
  <c r="BM472" i="1"/>
  <c r="BF9" i="1"/>
  <c r="BN450" i="1"/>
  <c r="BF479" i="1"/>
  <c r="BN458" i="1"/>
  <c r="BP464" i="1"/>
  <c r="BF494" i="1"/>
  <c r="BN462" i="1"/>
  <c r="BM463" i="1"/>
  <c r="BF495" i="1"/>
  <c r="BM455" i="1"/>
  <c r="BN476" i="1"/>
  <c r="BL468" i="1"/>
  <c r="BF13" i="1"/>
  <c r="BF490" i="1"/>
  <c r="BL470" i="1"/>
  <c r="BN454" i="1"/>
  <c r="BF483" i="1"/>
  <c r="BF12" i="1"/>
  <c r="BF498" i="1"/>
  <c r="BN474" i="1"/>
  <c r="BF499" i="1"/>
  <c r="BF15" i="1"/>
  <c r="BF8" i="1"/>
  <c r="BF14" i="1"/>
  <c r="BF6" i="1"/>
  <c r="BF496" i="1"/>
  <c r="BF478" i="1"/>
  <c r="BF491" i="1"/>
  <c r="BO465" i="1"/>
  <c r="BP440" i="1"/>
  <c r="BF469" i="1"/>
  <c r="BI469" i="1"/>
  <c r="BH469" i="1"/>
  <c r="BP469" i="1"/>
  <c r="BN469" i="1"/>
  <c r="BM469" i="1"/>
  <c r="BL469" i="1"/>
  <c r="BJ469" i="1"/>
  <c r="BF461" i="1"/>
  <c r="BI461" i="1"/>
  <c r="BH461" i="1"/>
  <c r="BP461" i="1"/>
  <c r="BN461" i="1"/>
  <c r="BM461" i="1"/>
  <c r="BL461" i="1"/>
  <c r="BJ461" i="1"/>
  <c r="BF453" i="1"/>
  <c r="BI453" i="1"/>
  <c r="BH453" i="1"/>
  <c r="BP453" i="1"/>
  <c r="BN453" i="1"/>
  <c r="BM453" i="1"/>
  <c r="BL453" i="1"/>
  <c r="BJ453" i="1"/>
  <c r="BF445" i="1"/>
  <c r="BI445" i="1"/>
  <c r="BH445" i="1"/>
  <c r="BP445" i="1"/>
  <c r="BN445" i="1"/>
  <c r="BM445" i="1"/>
  <c r="BL445" i="1"/>
  <c r="BJ445" i="1"/>
  <c r="BF437" i="1"/>
  <c r="BI437" i="1"/>
  <c r="BH437" i="1"/>
  <c r="BP437" i="1"/>
  <c r="BO437" i="1"/>
  <c r="BN437" i="1"/>
  <c r="BM437" i="1"/>
  <c r="BL437" i="1"/>
  <c r="BK437" i="1"/>
  <c r="BJ437" i="1"/>
  <c r="BF429" i="1"/>
  <c r="BI429" i="1"/>
  <c r="BH429" i="1"/>
  <c r="BP429" i="1"/>
  <c r="BO429" i="1"/>
  <c r="BN429" i="1"/>
  <c r="BM429" i="1"/>
  <c r="BL429" i="1"/>
  <c r="BK429" i="1"/>
  <c r="BJ429" i="1"/>
  <c r="BF421" i="1"/>
  <c r="BI421" i="1"/>
  <c r="BH421" i="1"/>
  <c r="BP421" i="1"/>
  <c r="BO421" i="1"/>
  <c r="BN421" i="1"/>
  <c r="BM421" i="1"/>
  <c r="BL421" i="1"/>
  <c r="BK421" i="1"/>
  <c r="BJ421" i="1"/>
  <c r="BF413" i="1"/>
  <c r="BI413" i="1"/>
  <c r="BH413" i="1"/>
  <c r="BP413" i="1"/>
  <c r="BO413" i="1"/>
  <c r="BN413" i="1"/>
  <c r="BM413" i="1"/>
  <c r="BL413" i="1"/>
  <c r="BK413" i="1"/>
  <c r="BJ413" i="1"/>
  <c r="BF405" i="1"/>
  <c r="BI405" i="1"/>
  <c r="BH405" i="1"/>
  <c r="BP405" i="1"/>
  <c r="BO405" i="1"/>
  <c r="BN405" i="1"/>
  <c r="BM405" i="1"/>
  <c r="BL405" i="1"/>
  <c r="BK405" i="1"/>
  <c r="BJ405" i="1"/>
  <c r="BF397" i="1"/>
  <c r="BI397" i="1"/>
  <c r="BH397" i="1"/>
  <c r="BP397" i="1"/>
  <c r="BO397" i="1"/>
  <c r="BN397" i="1"/>
  <c r="BM397" i="1"/>
  <c r="BL397" i="1"/>
  <c r="BK397" i="1"/>
  <c r="BJ397" i="1"/>
  <c r="BF389" i="1"/>
  <c r="BI389" i="1"/>
  <c r="BH389" i="1"/>
  <c r="BP389" i="1"/>
  <c r="BO389" i="1"/>
  <c r="BN389" i="1"/>
  <c r="BM389" i="1"/>
  <c r="BL389" i="1"/>
  <c r="BK389" i="1"/>
  <c r="BJ389" i="1"/>
  <c r="BF381" i="1"/>
  <c r="BI381" i="1"/>
  <c r="BH381" i="1"/>
  <c r="BP381" i="1"/>
  <c r="BO381" i="1"/>
  <c r="BN381" i="1"/>
  <c r="BM381" i="1"/>
  <c r="BL381" i="1"/>
  <c r="BK381" i="1"/>
  <c r="BJ381" i="1"/>
  <c r="BF373" i="1"/>
  <c r="BI373" i="1"/>
  <c r="BH373" i="1"/>
  <c r="BP373" i="1"/>
  <c r="BO373" i="1"/>
  <c r="BN373" i="1"/>
  <c r="BM373" i="1"/>
  <c r="BL373" i="1"/>
  <c r="BK373" i="1"/>
  <c r="BJ373" i="1"/>
  <c r="BF365" i="1"/>
  <c r="BI365" i="1"/>
  <c r="BH365" i="1"/>
  <c r="BP365" i="1"/>
  <c r="BO365" i="1"/>
  <c r="BN365" i="1"/>
  <c r="BM365" i="1"/>
  <c r="BL365" i="1"/>
  <c r="BK365" i="1"/>
  <c r="BJ365" i="1"/>
  <c r="BF357" i="1"/>
  <c r="BI357" i="1"/>
  <c r="BH357" i="1"/>
  <c r="BP357" i="1"/>
  <c r="BO357" i="1"/>
  <c r="BN357" i="1"/>
  <c r="BM357" i="1"/>
  <c r="BL357" i="1"/>
  <c r="BK357" i="1"/>
  <c r="BJ357" i="1"/>
  <c r="BF349" i="1"/>
  <c r="BI349" i="1"/>
  <c r="BH349" i="1"/>
  <c r="BP349" i="1"/>
  <c r="BO349" i="1"/>
  <c r="BN349" i="1"/>
  <c r="BM349" i="1"/>
  <c r="BL349" i="1"/>
  <c r="BK349" i="1"/>
  <c r="BJ349" i="1"/>
  <c r="BF341" i="1"/>
  <c r="BI341" i="1"/>
  <c r="BH341" i="1"/>
  <c r="BP341" i="1"/>
  <c r="BO341" i="1"/>
  <c r="BN341" i="1"/>
  <c r="BM341" i="1"/>
  <c r="BL341" i="1"/>
  <c r="BK341" i="1"/>
  <c r="BJ341" i="1"/>
  <c r="BF333" i="1"/>
  <c r="BI333" i="1"/>
  <c r="BH333" i="1"/>
  <c r="BP333" i="1"/>
  <c r="BO333" i="1"/>
  <c r="BN333" i="1"/>
  <c r="BM333" i="1"/>
  <c r="BL333" i="1"/>
  <c r="BK333" i="1"/>
  <c r="BJ333" i="1"/>
  <c r="BF325" i="1"/>
  <c r="BI325" i="1"/>
  <c r="BH325" i="1"/>
  <c r="BP325" i="1"/>
  <c r="BO325" i="1"/>
  <c r="BN325" i="1"/>
  <c r="BM325" i="1"/>
  <c r="BL325" i="1"/>
  <c r="BK325" i="1"/>
  <c r="BJ325" i="1"/>
  <c r="BF317" i="1"/>
  <c r="BI317" i="1"/>
  <c r="BH317" i="1"/>
  <c r="BP317" i="1"/>
  <c r="BO317" i="1"/>
  <c r="BN317" i="1"/>
  <c r="BM317" i="1"/>
  <c r="BL317" i="1"/>
  <c r="BK317" i="1"/>
  <c r="BJ317" i="1"/>
  <c r="BF309" i="1"/>
  <c r="BI309" i="1"/>
  <c r="BH309" i="1"/>
  <c r="BP309" i="1"/>
  <c r="BO309" i="1"/>
  <c r="BN309" i="1"/>
  <c r="BM309" i="1"/>
  <c r="BL309" i="1"/>
  <c r="BK309" i="1"/>
  <c r="BJ309" i="1"/>
  <c r="BF301" i="1"/>
  <c r="BI301" i="1"/>
  <c r="BH301" i="1"/>
  <c r="BP301" i="1"/>
  <c r="BO301" i="1"/>
  <c r="BN301" i="1"/>
  <c r="BM301" i="1"/>
  <c r="BL301" i="1"/>
  <c r="BK301" i="1"/>
  <c r="BJ301" i="1"/>
  <c r="BF293" i="1"/>
  <c r="BI293" i="1"/>
  <c r="BH293" i="1"/>
  <c r="BP293" i="1"/>
  <c r="BO293" i="1"/>
  <c r="BN293" i="1"/>
  <c r="BM293" i="1"/>
  <c r="BL293" i="1"/>
  <c r="BK293" i="1"/>
  <c r="BJ293" i="1"/>
  <c r="BF285" i="1"/>
  <c r="BI285" i="1"/>
  <c r="BH285" i="1"/>
  <c r="BP285" i="1"/>
  <c r="BO285" i="1"/>
  <c r="BN285" i="1"/>
  <c r="BM285" i="1"/>
  <c r="BL285" i="1"/>
  <c r="BK285" i="1"/>
  <c r="BJ285" i="1"/>
  <c r="BF277" i="1"/>
  <c r="BI277" i="1"/>
  <c r="BH277" i="1"/>
  <c r="BP277" i="1"/>
  <c r="BO277" i="1"/>
  <c r="BN277" i="1"/>
  <c r="BM277" i="1"/>
  <c r="BL277" i="1"/>
  <c r="BK277" i="1"/>
  <c r="BJ277" i="1"/>
  <c r="BF269" i="1"/>
  <c r="BI269" i="1"/>
  <c r="BH269" i="1"/>
  <c r="BP269" i="1"/>
  <c r="BO269" i="1"/>
  <c r="BN269" i="1"/>
  <c r="BM269" i="1"/>
  <c r="BL269" i="1"/>
  <c r="BK269" i="1"/>
  <c r="BJ269" i="1"/>
  <c r="BF261" i="1"/>
  <c r="BI261" i="1"/>
  <c r="BH261" i="1"/>
  <c r="BP261" i="1"/>
  <c r="BO261" i="1"/>
  <c r="BN261" i="1"/>
  <c r="BM261" i="1"/>
  <c r="BL261" i="1"/>
  <c r="BK261" i="1"/>
  <c r="BJ261" i="1"/>
  <c r="BF253" i="1"/>
  <c r="BI253" i="1"/>
  <c r="BH253" i="1"/>
  <c r="BP253" i="1"/>
  <c r="BO253" i="1"/>
  <c r="BN253" i="1"/>
  <c r="BM253" i="1"/>
  <c r="BL253" i="1"/>
  <c r="BK253" i="1"/>
  <c r="BJ253" i="1"/>
  <c r="BF245" i="1"/>
  <c r="BI245" i="1"/>
  <c r="BH245" i="1"/>
  <c r="BP245" i="1"/>
  <c r="BO245" i="1"/>
  <c r="BN245" i="1"/>
  <c r="BM245" i="1"/>
  <c r="BL245" i="1"/>
  <c r="BK245" i="1"/>
  <c r="BJ245" i="1"/>
  <c r="BF237" i="1"/>
  <c r="BL237" i="1"/>
  <c r="BK237" i="1"/>
  <c r="BJ237" i="1"/>
  <c r="BI237" i="1"/>
  <c r="BH237" i="1"/>
  <c r="BP237" i="1"/>
  <c r="BO237" i="1"/>
  <c r="BN237" i="1"/>
  <c r="BM237" i="1"/>
  <c r="BF229" i="1"/>
  <c r="BL229" i="1"/>
  <c r="BK229" i="1"/>
  <c r="BJ229" i="1"/>
  <c r="BI229" i="1"/>
  <c r="BH229" i="1"/>
  <c r="BP229" i="1"/>
  <c r="BO229" i="1"/>
  <c r="BN229" i="1"/>
  <c r="BM229" i="1"/>
  <c r="BF221" i="1"/>
  <c r="BL221" i="1"/>
  <c r="BK221" i="1"/>
  <c r="BJ221" i="1"/>
  <c r="BI221" i="1"/>
  <c r="BH221" i="1"/>
  <c r="BP221" i="1"/>
  <c r="BO221" i="1"/>
  <c r="BN221" i="1"/>
  <c r="BM221" i="1"/>
  <c r="BF213" i="1"/>
  <c r="BL213" i="1"/>
  <c r="BK213" i="1"/>
  <c r="BJ213" i="1"/>
  <c r="BI213" i="1"/>
  <c r="BH213" i="1"/>
  <c r="BP213" i="1"/>
  <c r="BO213" i="1"/>
  <c r="BN213" i="1"/>
  <c r="BM213" i="1"/>
  <c r="BF205" i="1"/>
  <c r="BL205" i="1"/>
  <c r="BK205" i="1"/>
  <c r="BJ205" i="1"/>
  <c r="BI205" i="1"/>
  <c r="BH205" i="1"/>
  <c r="BP205" i="1"/>
  <c r="BO205" i="1"/>
  <c r="BN205" i="1"/>
  <c r="BM205" i="1"/>
  <c r="BF197" i="1"/>
  <c r="BL197" i="1"/>
  <c r="BK197" i="1"/>
  <c r="BJ197" i="1"/>
  <c r="BI197" i="1"/>
  <c r="BH197" i="1"/>
  <c r="BP197" i="1"/>
  <c r="BO197" i="1"/>
  <c r="BN197" i="1"/>
  <c r="BM197" i="1"/>
  <c r="BF189" i="1"/>
  <c r="BL189" i="1"/>
  <c r="BK189" i="1"/>
  <c r="BJ189" i="1"/>
  <c r="BI189" i="1"/>
  <c r="BH189" i="1"/>
  <c r="BP189" i="1"/>
  <c r="BO189" i="1"/>
  <c r="BN189" i="1"/>
  <c r="BM189" i="1"/>
  <c r="BF181" i="1"/>
  <c r="BL181" i="1"/>
  <c r="BK181" i="1"/>
  <c r="BJ181" i="1"/>
  <c r="BI181" i="1"/>
  <c r="BH181" i="1"/>
  <c r="BP181" i="1"/>
  <c r="BO181" i="1"/>
  <c r="BN181" i="1"/>
  <c r="BM181" i="1"/>
  <c r="BF173" i="1"/>
  <c r="BL173" i="1"/>
  <c r="BK173" i="1"/>
  <c r="BJ173" i="1"/>
  <c r="BI173" i="1"/>
  <c r="BH173" i="1"/>
  <c r="BP173" i="1"/>
  <c r="BO173" i="1"/>
  <c r="BN173" i="1"/>
  <c r="BM173" i="1"/>
  <c r="BF165" i="1"/>
  <c r="BL165" i="1"/>
  <c r="BK165" i="1"/>
  <c r="BJ165" i="1"/>
  <c r="BI165" i="1"/>
  <c r="BH165" i="1"/>
  <c r="BP165" i="1"/>
  <c r="BO165" i="1"/>
  <c r="BN165" i="1"/>
  <c r="BM165" i="1"/>
  <c r="BF157" i="1"/>
  <c r="BL157" i="1"/>
  <c r="BK157" i="1"/>
  <c r="BJ157" i="1"/>
  <c r="BI157" i="1"/>
  <c r="BH157" i="1"/>
  <c r="BP157" i="1"/>
  <c r="BO157" i="1"/>
  <c r="BN157" i="1"/>
  <c r="BM157" i="1"/>
  <c r="BF149" i="1"/>
  <c r="BL149" i="1"/>
  <c r="BK149" i="1"/>
  <c r="BJ149" i="1"/>
  <c r="BI149" i="1"/>
  <c r="BH149" i="1"/>
  <c r="BP149" i="1"/>
  <c r="BO149" i="1"/>
  <c r="BN149" i="1"/>
  <c r="BM149" i="1"/>
  <c r="BF141" i="1"/>
  <c r="BL141" i="1"/>
  <c r="BK141" i="1"/>
  <c r="BJ141" i="1"/>
  <c r="BI141" i="1"/>
  <c r="BH141" i="1"/>
  <c r="BP141" i="1"/>
  <c r="BO141" i="1"/>
  <c r="BN141" i="1"/>
  <c r="BM141" i="1"/>
  <c r="BF133" i="1"/>
  <c r="BL133" i="1"/>
  <c r="BK133" i="1"/>
  <c r="BJ133" i="1"/>
  <c r="BI133" i="1"/>
  <c r="BH133" i="1"/>
  <c r="BP133" i="1"/>
  <c r="BO133" i="1"/>
  <c r="BN133" i="1"/>
  <c r="BM133" i="1"/>
  <c r="BF125" i="1"/>
  <c r="BL125" i="1"/>
  <c r="BK125" i="1"/>
  <c r="BJ125" i="1"/>
  <c r="BI125" i="1"/>
  <c r="BH125" i="1"/>
  <c r="BP125" i="1"/>
  <c r="BO125" i="1"/>
  <c r="BN125" i="1"/>
  <c r="BM125" i="1"/>
  <c r="BF117" i="1"/>
  <c r="BL117" i="1"/>
  <c r="BK117" i="1"/>
  <c r="BJ117" i="1"/>
  <c r="BI117" i="1"/>
  <c r="BH117" i="1"/>
  <c r="BP117" i="1"/>
  <c r="BO117" i="1"/>
  <c r="BN117" i="1"/>
  <c r="BM117" i="1"/>
  <c r="BF109" i="1"/>
  <c r="BL109" i="1"/>
  <c r="BK109" i="1"/>
  <c r="BJ109" i="1"/>
  <c r="BI109" i="1"/>
  <c r="BH109" i="1"/>
  <c r="BP109" i="1"/>
  <c r="BO109" i="1"/>
  <c r="BN109" i="1"/>
  <c r="BM109" i="1"/>
  <c r="BF101" i="1"/>
  <c r="BL101" i="1"/>
  <c r="BK101" i="1"/>
  <c r="BJ101" i="1"/>
  <c r="BI101" i="1"/>
  <c r="BH101" i="1"/>
  <c r="BP101" i="1"/>
  <c r="BO101" i="1"/>
  <c r="BN101" i="1"/>
  <c r="BM101" i="1"/>
  <c r="BF93" i="1"/>
  <c r="BL93" i="1"/>
  <c r="BK93" i="1"/>
  <c r="BJ93" i="1"/>
  <c r="BI93" i="1"/>
  <c r="BH93" i="1"/>
  <c r="BP93" i="1"/>
  <c r="BO93" i="1"/>
  <c r="BN93" i="1"/>
  <c r="BM93" i="1"/>
  <c r="BF85" i="1"/>
  <c r="BL85" i="1"/>
  <c r="BK85" i="1"/>
  <c r="BJ85" i="1"/>
  <c r="BI85" i="1"/>
  <c r="BH85" i="1"/>
  <c r="BP85" i="1"/>
  <c r="BO85" i="1"/>
  <c r="BN85" i="1"/>
  <c r="BM85" i="1"/>
  <c r="BF77" i="1"/>
  <c r="BL77" i="1"/>
  <c r="BK77" i="1"/>
  <c r="BJ77" i="1"/>
  <c r="BI77" i="1"/>
  <c r="BH77" i="1"/>
  <c r="BP77" i="1"/>
  <c r="BO77" i="1"/>
  <c r="BN77" i="1"/>
  <c r="BM77" i="1"/>
  <c r="BF69" i="1"/>
  <c r="BL69" i="1"/>
  <c r="BK69" i="1"/>
  <c r="BJ69" i="1"/>
  <c r="BI69" i="1"/>
  <c r="BH69" i="1"/>
  <c r="BP69" i="1"/>
  <c r="BO69" i="1"/>
  <c r="BN69" i="1"/>
  <c r="BM69" i="1"/>
  <c r="BF61" i="1"/>
  <c r="BL61" i="1"/>
  <c r="BK61" i="1"/>
  <c r="BJ61" i="1"/>
  <c r="BI61" i="1"/>
  <c r="BH61" i="1"/>
  <c r="BP61" i="1"/>
  <c r="BO61" i="1"/>
  <c r="BN61" i="1"/>
  <c r="BM61" i="1"/>
  <c r="BF53" i="1"/>
  <c r="BL53" i="1"/>
  <c r="BK53" i="1"/>
  <c r="BJ53" i="1"/>
  <c r="BI53" i="1"/>
  <c r="BH53" i="1"/>
  <c r="BP53" i="1"/>
  <c r="BO53" i="1"/>
  <c r="BN53" i="1"/>
  <c r="BM53" i="1"/>
  <c r="BF45" i="1"/>
  <c r="BL45" i="1"/>
  <c r="BK45" i="1"/>
  <c r="BJ45" i="1"/>
  <c r="BI45" i="1"/>
  <c r="BH45" i="1"/>
  <c r="BP45" i="1"/>
  <c r="BO45" i="1"/>
  <c r="BN45" i="1"/>
  <c r="BM45" i="1"/>
  <c r="BF37" i="1"/>
  <c r="BL37" i="1"/>
  <c r="BK37" i="1"/>
  <c r="BJ37" i="1"/>
  <c r="BI37" i="1"/>
  <c r="BH37" i="1"/>
  <c r="BP37" i="1"/>
  <c r="BO37" i="1"/>
  <c r="BN37" i="1"/>
  <c r="BM37" i="1"/>
  <c r="BF29" i="1"/>
  <c r="BL29" i="1"/>
  <c r="BK29" i="1"/>
  <c r="BJ29" i="1"/>
  <c r="BI29" i="1"/>
  <c r="BH29" i="1"/>
  <c r="BP29" i="1"/>
  <c r="BO29" i="1"/>
  <c r="BN29" i="1"/>
  <c r="BM29" i="1"/>
  <c r="BF21" i="1"/>
  <c r="BL21" i="1"/>
  <c r="BK21" i="1"/>
  <c r="BJ21" i="1"/>
  <c r="BI21" i="1"/>
  <c r="BH21" i="1"/>
  <c r="BP21" i="1"/>
  <c r="BO21" i="1"/>
  <c r="BN21" i="1"/>
  <c r="BM21" i="1"/>
  <c r="BO499" i="1"/>
  <c r="BP498" i="1"/>
  <c r="BH498" i="1"/>
  <c r="BI497" i="1"/>
  <c r="BJ496" i="1"/>
  <c r="BK495" i="1"/>
  <c r="BL494" i="1"/>
  <c r="BM493" i="1"/>
  <c r="BN492" i="1"/>
  <c r="BO491" i="1"/>
  <c r="BP490" i="1"/>
  <c r="BH490" i="1"/>
  <c r="BI489" i="1"/>
  <c r="BJ488" i="1"/>
  <c r="BK487" i="1"/>
  <c r="BL486" i="1"/>
  <c r="BM485" i="1"/>
  <c r="BN484" i="1"/>
  <c r="BO483" i="1"/>
  <c r="BP482" i="1"/>
  <c r="BH482" i="1"/>
  <c r="BI481" i="1"/>
  <c r="BJ480" i="1"/>
  <c r="BK479" i="1"/>
  <c r="BL478" i="1"/>
  <c r="BM477" i="1"/>
  <c r="BM475" i="1"/>
  <c r="BK474" i="1"/>
  <c r="BI473" i="1"/>
  <c r="BH472" i="1"/>
  <c r="BO470" i="1"/>
  <c r="BK461" i="1"/>
  <c r="BJ454" i="1"/>
  <c r="BI447" i="1"/>
  <c r="BH440" i="1"/>
  <c r="BF476" i="1"/>
  <c r="BK476" i="1"/>
  <c r="BF468" i="1"/>
  <c r="BJ468" i="1"/>
  <c r="BI468" i="1"/>
  <c r="BO468" i="1"/>
  <c r="BN468" i="1"/>
  <c r="BM468" i="1"/>
  <c r="BK468" i="1"/>
  <c r="BF460" i="1"/>
  <c r="BJ460" i="1"/>
  <c r="BI460" i="1"/>
  <c r="BO460" i="1"/>
  <c r="BN460" i="1"/>
  <c r="BM460" i="1"/>
  <c r="BK460" i="1"/>
  <c r="BF452" i="1"/>
  <c r="BJ452" i="1"/>
  <c r="BI452" i="1"/>
  <c r="BO452" i="1"/>
  <c r="BN452" i="1"/>
  <c r="BM452" i="1"/>
  <c r="BK452" i="1"/>
  <c r="BF444" i="1"/>
  <c r="BJ444" i="1"/>
  <c r="BI444" i="1"/>
  <c r="BO444" i="1"/>
  <c r="BN444" i="1"/>
  <c r="BM444" i="1"/>
  <c r="BK444" i="1"/>
  <c r="BF436" i="1"/>
  <c r="BJ436" i="1"/>
  <c r="BI436" i="1"/>
  <c r="BH436" i="1"/>
  <c r="BP436" i="1"/>
  <c r="BO436" i="1"/>
  <c r="BN436" i="1"/>
  <c r="BM436" i="1"/>
  <c r="BL436" i="1"/>
  <c r="BK436" i="1"/>
  <c r="BF428" i="1"/>
  <c r="BJ428" i="1"/>
  <c r="BI428" i="1"/>
  <c r="BH428" i="1"/>
  <c r="BP428" i="1"/>
  <c r="BO428" i="1"/>
  <c r="BN428" i="1"/>
  <c r="BM428" i="1"/>
  <c r="BL428" i="1"/>
  <c r="BK428" i="1"/>
  <c r="BF420" i="1"/>
  <c r="BJ420" i="1"/>
  <c r="BI420" i="1"/>
  <c r="BH420" i="1"/>
  <c r="BP420" i="1"/>
  <c r="BO420" i="1"/>
  <c r="BN420" i="1"/>
  <c r="BM420" i="1"/>
  <c r="BL420" i="1"/>
  <c r="BK420" i="1"/>
  <c r="BF412" i="1"/>
  <c r="BJ412" i="1"/>
  <c r="BI412" i="1"/>
  <c r="BH412" i="1"/>
  <c r="BP412" i="1"/>
  <c r="BO412" i="1"/>
  <c r="BN412" i="1"/>
  <c r="BM412" i="1"/>
  <c r="BL412" i="1"/>
  <c r="BK412" i="1"/>
  <c r="BF404" i="1"/>
  <c r="BJ404" i="1"/>
  <c r="BI404" i="1"/>
  <c r="BH404" i="1"/>
  <c r="BP404" i="1"/>
  <c r="BO404" i="1"/>
  <c r="BN404" i="1"/>
  <c r="BM404" i="1"/>
  <c r="BL404" i="1"/>
  <c r="BK404" i="1"/>
  <c r="BF396" i="1"/>
  <c r="BJ396" i="1"/>
  <c r="BI396" i="1"/>
  <c r="BH396" i="1"/>
  <c r="BP396" i="1"/>
  <c r="BO396" i="1"/>
  <c r="BN396" i="1"/>
  <c r="BM396" i="1"/>
  <c r="BL396" i="1"/>
  <c r="BK396" i="1"/>
  <c r="BF388" i="1"/>
  <c r="BJ388" i="1"/>
  <c r="BI388" i="1"/>
  <c r="BH388" i="1"/>
  <c r="BP388" i="1"/>
  <c r="BO388" i="1"/>
  <c r="BN388" i="1"/>
  <c r="BM388" i="1"/>
  <c r="BL388" i="1"/>
  <c r="BK388" i="1"/>
  <c r="BF380" i="1"/>
  <c r="BJ380" i="1"/>
  <c r="BI380" i="1"/>
  <c r="BH380" i="1"/>
  <c r="BP380" i="1"/>
  <c r="BO380" i="1"/>
  <c r="BN380" i="1"/>
  <c r="BM380" i="1"/>
  <c r="BL380" i="1"/>
  <c r="BK380" i="1"/>
  <c r="BG372" i="1"/>
  <c r="BJ372" i="1"/>
  <c r="BI372" i="1"/>
  <c r="BH372" i="1"/>
  <c r="BP372" i="1"/>
  <c r="BO372" i="1"/>
  <c r="BN372" i="1"/>
  <c r="BM372" i="1"/>
  <c r="BL372" i="1"/>
  <c r="BK372" i="1"/>
  <c r="BF364" i="1"/>
  <c r="BJ364" i="1"/>
  <c r="BI364" i="1"/>
  <c r="BH364" i="1"/>
  <c r="BP364" i="1"/>
  <c r="BO364" i="1"/>
  <c r="BN364" i="1"/>
  <c r="BM364" i="1"/>
  <c r="BL364" i="1"/>
  <c r="BK364" i="1"/>
  <c r="BF356" i="1"/>
  <c r="BJ356" i="1"/>
  <c r="BI356" i="1"/>
  <c r="BH356" i="1"/>
  <c r="BP356" i="1"/>
  <c r="BO356" i="1"/>
  <c r="BN356" i="1"/>
  <c r="BM356" i="1"/>
  <c r="BL356" i="1"/>
  <c r="BK356" i="1"/>
  <c r="BF348" i="1"/>
  <c r="BJ348" i="1"/>
  <c r="BI348" i="1"/>
  <c r="BH348" i="1"/>
  <c r="BP348" i="1"/>
  <c r="BO348" i="1"/>
  <c r="BN348" i="1"/>
  <c r="BM348" i="1"/>
  <c r="BL348" i="1"/>
  <c r="BK348" i="1"/>
  <c r="BF340" i="1"/>
  <c r="BJ340" i="1"/>
  <c r="BI340" i="1"/>
  <c r="BH340" i="1"/>
  <c r="BP340" i="1"/>
  <c r="BO340" i="1"/>
  <c r="BN340" i="1"/>
  <c r="BM340" i="1"/>
  <c r="BL340" i="1"/>
  <c r="BK340" i="1"/>
  <c r="BF332" i="1"/>
  <c r="BJ332" i="1"/>
  <c r="BI332" i="1"/>
  <c r="BH332" i="1"/>
  <c r="BP332" i="1"/>
  <c r="BO332" i="1"/>
  <c r="BN332" i="1"/>
  <c r="BM332" i="1"/>
  <c r="BL332" i="1"/>
  <c r="BK332" i="1"/>
  <c r="BF324" i="1"/>
  <c r="BJ324" i="1"/>
  <c r="BI324" i="1"/>
  <c r="BH324" i="1"/>
  <c r="BP324" i="1"/>
  <c r="BO324" i="1"/>
  <c r="BN324" i="1"/>
  <c r="BM324" i="1"/>
  <c r="BL324" i="1"/>
  <c r="BK324" i="1"/>
  <c r="BF316" i="1"/>
  <c r="BJ316" i="1"/>
  <c r="BI316" i="1"/>
  <c r="BH316" i="1"/>
  <c r="BP316" i="1"/>
  <c r="BO316" i="1"/>
  <c r="BN316" i="1"/>
  <c r="BM316" i="1"/>
  <c r="BL316" i="1"/>
  <c r="BK316" i="1"/>
  <c r="BF308" i="1"/>
  <c r="BJ308" i="1"/>
  <c r="BI308" i="1"/>
  <c r="BH308" i="1"/>
  <c r="BP308" i="1"/>
  <c r="BO308" i="1"/>
  <c r="BN308" i="1"/>
  <c r="BM308" i="1"/>
  <c r="BL308" i="1"/>
  <c r="BK308" i="1"/>
  <c r="BF300" i="1"/>
  <c r="BJ300" i="1"/>
  <c r="BI300" i="1"/>
  <c r="BH300" i="1"/>
  <c r="BP300" i="1"/>
  <c r="BO300" i="1"/>
  <c r="BN300" i="1"/>
  <c r="BM300" i="1"/>
  <c r="BL300" i="1"/>
  <c r="BK300" i="1"/>
  <c r="BF292" i="1"/>
  <c r="BJ292" i="1"/>
  <c r="BI292" i="1"/>
  <c r="BH292" i="1"/>
  <c r="BP292" i="1"/>
  <c r="BO292" i="1"/>
  <c r="BN292" i="1"/>
  <c r="BM292" i="1"/>
  <c r="BL292" i="1"/>
  <c r="BK292" i="1"/>
  <c r="BF284" i="1"/>
  <c r="BJ284" i="1"/>
  <c r="BI284" i="1"/>
  <c r="BH284" i="1"/>
  <c r="BP284" i="1"/>
  <c r="BO284" i="1"/>
  <c r="BN284" i="1"/>
  <c r="BM284" i="1"/>
  <c r="BL284" i="1"/>
  <c r="BK284" i="1"/>
  <c r="BG276" i="1"/>
  <c r="BJ276" i="1"/>
  <c r="BI276" i="1"/>
  <c r="BH276" i="1"/>
  <c r="BP276" i="1"/>
  <c r="BO276" i="1"/>
  <c r="BN276" i="1"/>
  <c r="BM276" i="1"/>
  <c r="BL276" i="1"/>
  <c r="BK276" i="1"/>
  <c r="BF268" i="1"/>
  <c r="BJ268" i="1"/>
  <c r="BI268" i="1"/>
  <c r="BH268" i="1"/>
  <c r="BP268" i="1"/>
  <c r="BO268" i="1"/>
  <c r="BN268" i="1"/>
  <c r="BM268" i="1"/>
  <c r="BL268" i="1"/>
  <c r="BK268" i="1"/>
  <c r="BF260" i="1"/>
  <c r="BJ260" i="1"/>
  <c r="BI260" i="1"/>
  <c r="BH260" i="1"/>
  <c r="BP260" i="1"/>
  <c r="BO260" i="1"/>
  <c r="BN260" i="1"/>
  <c r="BM260" i="1"/>
  <c r="BL260" i="1"/>
  <c r="BK260" i="1"/>
  <c r="BG252" i="1"/>
  <c r="BJ252" i="1"/>
  <c r="BI252" i="1"/>
  <c r="BH252" i="1"/>
  <c r="BP252" i="1"/>
  <c r="BO252" i="1"/>
  <c r="BN252" i="1"/>
  <c r="BM252" i="1"/>
  <c r="BL252" i="1"/>
  <c r="BK252" i="1"/>
  <c r="BF244" i="1"/>
  <c r="BJ244" i="1"/>
  <c r="BN244" i="1"/>
  <c r="BP244" i="1"/>
  <c r="BO244" i="1"/>
  <c r="BM244" i="1"/>
  <c r="BL244" i="1"/>
  <c r="BK244" i="1"/>
  <c r="BI244" i="1"/>
  <c r="BH244" i="1"/>
  <c r="BF236" i="1"/>
  <c r="BM236" i="1"/>
  <c r="BL236" i="1"/>
  <c r="BK236" i="1"/>
  <c r="BJ236" i="1"/>
  <c r="BI236" i="1"/>
  <c r="BH236" i="1"/>
  <c r="BP236" i="1"/>
  <c r="BO236" i="1"/>
  <c r="BN236" i="1"/>
  <c r="BF228" i="1"/>
  <c r="BM228" i="1"/>
  <c r="BL228" i="1"/>
  <c r="BK228" i="1"/>
  <c r="BJ228" i="1"/>
  <c r="BI228" i="1"/>
  <c r="BH228" i="1"/>
  <c r="BP228" i="1"/>
  <c r="BO228" i="1"/>
  <c r="BN228" i="1"/>
  <c r="BF220" i="1"/>
  <c r="BM220" i="1"/>
  <c r="BL220" i="1"/>
  <c r="BK220" i="1"/>
  <c r="BJ220" i="1"/>
  <c r="BI220" i="1"/>
  <c r="BH220" i="1"/>
  <c r="BP220" i="1"/>
  <c r="BO220" i="1"/>
  <c r="BN220" i="1"/>
  <c r="BF212" i="1"/>
  <c r="BM212" i="1"/>
  <c r="BL212" i="1"/>
  <c r="BK212" i="1"/>
  <c r="BJ212" i="1"/>
  <c r="BI212" i="1"/>
  <c r="BH212" i="1"/>
  <c r="BP212" i="1"/>
  <c r="BO212" i="1"/>
  <c r="BN212" i="1"/>
  <c r="BF204" i="1"/>
  <c r="BM204" i="1"/>
  <c r="BL204" i="1"/>
  <c r="BK204" i="1"/>
  <c r="BJ204" i="1"/>
  <c r="BI204" i="1"/>
  <c r="BH204" i="1"/>
  <c r="BP204" i="1"/>
  <c r="BO204" i="1"/>
  <c r="BN204" i="1"/>
  <c r="BF196" i="1"/>
  <c r="BM196" i="1"/>
  <c r="BL196" i="1"/>
  <c r="BK196" i="1"/>
  <c r="BJ196" i="1"/>
  <c r="BI196" i="1"/>
  <c r="BH196" i="1"/>
  <c r="BP196" i="1"/>
  <c r="BO196" i="1"/>
  <c r="BN196" i="1"/>
  <c r="BF188" i="1"/>
  <c r="BM188" i="1"/>
  <c r="BL188" i="1"/>
  <c r="BK188" i="1"/>
  <c r="BJ188" i="1"/>
  <c r="BI188" i="1"/>
  <c r="BH188" i="1"/>
  <c r="BP188" i="1"/>
  <c r="BO188" i="1"/>
  <c r="BN188" i="1"/>
  <c r="BF180" i="1"/>
  <c r="BM180" i="1"/>
  <c r="BL180" i="1"/>
  <c r="BK180" i="1"/>
  <c r="BJ180" i="1"/>
  <c r="BI180" i="1"/>
  <c r="BH180" i="1"/>
  <c r="BP180" i="1"/>
  <c r="BO180" i="1"/>
  <c r="BN180" i="1"/>
  <c r="BF172" i="1"/>
  <c r="BM172" i="1"/>
  <c r="BL172" i="1"/>
  <c r="BK172" i="1"/>
  <c r="BJ172" i="1"/>
  <c r="BI172" i="1"/>
  <c r="BH172" i="1"/>
  <c r="BP172" i="1"/>
  <c r="BO172" i="1"/>
  <c r="BN172" i="1"/>
  <c r="BF164" i="1"/>
  <c r="BM164" i="1"/>
  <c r="BL164" i="1"/>
  <c r="BK164" i="1"/>
  <c r="BJ164" i="1"/>
  <c r="BI164" i="1"/>
  <c r="BH164" i="1"/>
  <c r="BP164" i="1"/>
  <c r="BO164" i="1"/>
  <c r="BN164" i="1"/>
  <c r="BF156" i="1"/>
  <c r="BM156" i="1"/>
  <c r="BL156" i="1"/>
  <c r="BK156" i="1"/>
  <c r="BJ156" i="1"/>
  <c r="BI156" i="1"/>
  <c r="BH156" i="1"/>
  <c r="BP156" i="1"/>
  <c r="BO156" i="1"/>
  <c r="BN156" i="1"/>
  <c r="BF148" i="1"/>
  <c r="BM148" i="1"/>
  <c r="BL148" i="1"/>
  <c r="BK148" i="1"/>
  <c r="BJ148" i="1"/>
  <c r="BI148" i="1"/>
  <c r="BH148" i="1"/>
  <c r="BP148" i="1"/>
  <c r="BO148" i="1"/>
  <c r="BN148" i="1"/>
  <c r="BF140" i="1"/>
  <c r="BM140" i="1"/>
  <c r="BL140" i="1"/>
  <c r="BK140" i="1"/>
  <c r="BJ140" i="1"/>
  <c r="BI140" i="1"/>
  <c r="BH140" i="1"/>
  <c r="BP140" i="1"/>
  <c r="BO140" i="1"/>
  <c r="BN140" i="1"/>
  <c r="BF132" i="1"/>
  <c r="BM132" i="1"/>
  <c r="BL132" i="1"/>
  <c r="BK132" i="1"/>
  <c r="BJ132" i="1"/>
  <c r="BI132" i="1"/>
  <c r="BH132" i="1"/>
  <c r="BP132" i="1"/>
  <c r="BO132" i="1"/>
  <c r="BN132" i="1"/>
  <c r="BF124" i="1"/>
  <c r="BM124" i="1"/>
  <c r="BL124" i="1"/>
  <c r="BK124" i="1"/>
  <c r="BJ124" i="1"/>
  <c r="BI124" i="1"/>
  <c r="BH124" i="1"/>
  <c r="BP124" i="1"/>
  <c r="BO124" i="1"/>
  <c r="BN124" i="1"/>
  <c r="BF116" i="1"/>
  <c r="BM116" i="1"/>
  <c r="BL116" i="1"/>
  <c r="BK116" i="1"/>
  <c r="BJ116" i="1"/>
  <c r="BI116" i="1"/>
  <c r="BH116" i="1"/>
  <c r="BP116" i="1"/>
  <c r="BO116" i="1"/>
  <c r="BN116" i="1"/>
  <c r="BF108" i="1"/>
  <c r="BM108" i="1"/>
  <c r="BL108" i="1"/>
  <c r="BK108" i="1"/>
  <c r="BJ108" i="1"/>
  <c r="BI108" i="1"/>
  <c r="BH108" i="1"/>
  <c r="BP108" i="1"/>
  <c r="BO108" i="1"/>
  <c r="BN108" i="1"/>
  <c r="BF100" i="1"/>
  <c r="BM100" i="1"/>
  <c r="BL100" i="1"/>
  <c r="BK100" i="1"/>
  <c r="BJ100" i="1"/>
  <c r="BI100" i="1"/>
  <c r="BH100" i="1"/>
  <c r="BP100" i="1"/>
  <c r="BO100" i="1"/>
  <c r="BN100" i="1"/>
  <c r="BF92" i="1"/>
  <c r="BM92" i="1"/>
  <c r="BL92" i="1"/>
  <c r="BK92" i="1"/>
  <c r="BJ92" i="1"/>
  <c r="BI92" i="1"/>
  <c r="BH92" i="1"/>
  <c r="BP92" i="1"/>
  <c r="BO92" i="1"/>
  <c r="BN92" i="1"/>
  <c r="BF84" i="1"/>
  <c r="BM84" i="1"/>
  <c r="BL84" i="1"/>
  <c r="BK84" i="1"/>
  <c r="BJ84" i="1"/>
  <c r="BI84" i="1"/>
  <c r="BH84" i="1"/>
  <c r="BP84" i="1"/>
  <c r="BO84" i="1"/>
  <c r="BN84" i="1"/>
  <c r="BF76" i="1"/>
  <c r="BM76" i="1"/>
  <c r="BL76" i="1"/>
  <c r="BK76" i="1"/>
  <c r="BJ76" i="1"/>
  <c r="BI76" i="1"/>
  <c r="BH76" i="1"/>
  <c r="BP76" i="1"/>
  <c r="BO76" i="1"/>
  <c r="BN76" i="1"/>
  <c r="BF68" i="1"/>
  <c r="BM68" i="1"/>
  <c r="BL68" i="1"/>
  <c r="BK68" i="1"/>
  <c r="BJ68" i="1"/>
  <c r="BI68" i="1"/>
  <c r="BH68" i="1"/>
  <c r="BP68" i="1"/>
  <c r="BO68" i="1"/>
  <c r="BN68" i="1"/>
  <c r="BF60" i="1"/>
  <c r="BM60" i="1"/>
  <c r="BL60" i="1"/>
  <c r="BK60" i="1"/>
  <c r="BJ60" i="1"/>
  <c r="BI60" i="1"/>
  <c r="BH60" i="1"/>
  <c r="BP60" i="1"/>
  <c r="BO60" i="1"/>
  <c r="BN60" i="1"/>
  <c r="BF52" i="1"/>
  <c r="BM52" i="1"/>
  <c r="BL52" i="1"/>
  <c r="BK52" i="1"/>
  <c r="BJ52" i="1"/>
  <c r="BI52" i="1"/>
  <c r="BH52" i="1"/>
  <c r="BP52" i="1"/>
  <c r="BO52" i="1"/>
  <c r="BN52" i="1"/>
  <c r="BF44" i="1"/>
  <c r="BM44" i="1"/>
  <c r="BL44" i="1"/>
  <c r="BK44" i="1"/>
  <c r="BJ44" i="1"/>
  <c r="BI44" i="1"/>
  <c r="BH44" i="1"/>
  <c r="BP44" i="1"/>
  <c r="BO44" i="1"/>
  <c r="BN44" i="1"/>
  <c r="BF36" i="1"/>
  <c r="BM36" i="1"/>
  <c r="BL36" i="1"/>
  <c r="BK36" i="1"/>
  <c r="BJ36" i="1"/>
  <c r="BI36" i="1"/>
  <c r="BH36" i="1"/>
  <c r="BP36" i="1"/>
  <c r="BO36" i="1"/>
  <c r="BN36" i="1"/>
  <c r="BF28" i="1"/>
  <c r="BM28" i="1"/>
  <c r="BL28" i="1"/>
  <c r="BK28" i="1"/>
  <c r="BJ28" i="1"/>
  <c r="BI28" i="1"/>
  <c r="BH28" i="1"/>
  <c r="BP28" i="1"/>
  <c r="BO28" i="1"/>
  <c r="BN28" i="1"/>
  <c r="BF20" i="1"/>
  <c r="BM20" i="1"/>
  <c r="BL20" i="1"/>
  <c r="BK20" i="1"/>
  <c r="BJ20" i="1"/>
  <c r="BI20" i="1"/>
  <c r="BH20" i="1"/>
  <c r="BP20" i="1"/>
  <c r="BO20" i="1"/>
  <c r="BN20" i="1"/>
  <c r="BP499" i="1"/>
  <c r="BH499" i="1"/>
  <c r="BI498" i="1"/>
  <c r="BJ497" i="1"/>
  <c r="BK496" i="1"/>
  <c r="BL495" i="1"/>
  <c r="BM494" i="1"/>
  <c r="BN493" i="1"/>
  <c r="BO492" i="1"/>
  <c r="BP491" i="1"/>
  <c r="BH491" i="1"/>
  <c r="BI490" i="1"/>
  <c r="BJ489" i="1"/>
  <c r="BK488" i="1"/>
  <c r="BL487" i="1"/>
  <c r="BM486" i="1"/>
  <c r="BN485" i="1"/>
  <c r="BO484" i="1"/>
  <c r="BP483" i="1"/>
  <c r="BH483" i="1"/>
  <c r="BI482" i="1"/>
  <c r="BJ481" i="1"/>
  <c r="BK480" i="1"/>
  <c r="BL479" i="1"/>
  <c r="BM478" i="1"/>
  <c r="BN477" i="1"/>
  <c r="BO476" i="1"/>
  <c r="BL474" i="1"/>
  <c r="BK473" i="1"/>
  <c r="BI472" i="1"/>
  <c r="BP470" i="1"/>
  <c r="BP468" i="1"/>
  <c r="BK465" i="1"/>
  <c r="BO461" i="1"/>
  <c r="BJ458" i="1"/>
  <c r="BH444" i="1"/>
  <c r="BL440" i="1"/>
  <c r="BF475" i="1"/>
  <c r="BH475" i="1"/>
  <c r="BP475" i="1"/>
  <c r="BL475" i="1"/>
  <c r="BF467" i="1"/>
  <c r="BK467" i="1"/>
  <c r="BJ467" i="1"/>
  <c r="BH467" i="1"/>
  <c r="BP467" i="1"/>
  <c r="BO467" i="1"/>
  <c r="BN467" i="1"/>
  <c r="BL467" i="1"/>
  <c r="BF459" i="1"/>
  <c r="BK459" i="1"/>
  <c r="BJ459" i="1"/>
  <c r="BH459" i="1"/>
  <c r="BP459" i="1"/>
  <c r="BO459" i="1"/>
  <c r="BN459" i="1"/>
  <c r="BL459" i="1"/>
  <c r="BK451" i="1"/>
  <c r="BJ451" i="1"/>
  <c r="BH451" i="1"/>
  <c r="BP451" i="1"/>
  <c r="BO451" i="1"/>
  <c r="BN451" i="1"/>
  <c r="BL451" i="1"/>
  <c r="BF443" i="1"/>
  <c r="BK443" i="1"/>
  <c r="BJ443" i="1"/>
  <c r="BH443" i="1"/>
  <c r="BP443" i="1"/>
  <c r="BO443" i="1"/>
  <c r="BN443" i="1"/>
  <c r="BL443" i="1"/>
  <c r="BF435" i="1"/>
  <c r="BK435" i="1"/>
  <c r="BJ435" i="1"/>
  <c r="BI435" i="1"/>
  <c r="BH435" i="1"/>
  <c r="BP435" i="1"/>
  <c r="BO435" i="1"/>
  <c r="BN435" i="1"/>
  <c r="BM435" i="1"/>
  <c r="BL435" i="1"/>
  <c r="BF427" i="1"/>
  <c r="BK427" i="1"/>
  <c r="BJ427" i="1"/>
  <c r="BI427" i="1"/>
  <c r="BH427" i="1"/>
  <c r="BP427" i="1"/>
  <c r="BO427" i="1"/>
  <c r="BN427" i="1"/>
  <c r="BM427" i="1"/>
  <c r="BL427" i="1"/>
  <c r="BF419" i="1"/>
  <c r="BK419" i="1"/>
  <c r="BJ419" i="1"/>
  <c r="BI419" i="1"/>
  <c r="BH419" i="1"/>
  <c r="BP419" i="1"/>
  <c r="BO419" i="1"/>
  <c r="BN419" i="1"/>
  <c r="BM419" i="1"/>
  <c r="BL419" i="1"/>
  <c r="BF411" i="1"/>
  <c r="BK411" i="1"/>
  <c r="BJ411" i="1"/>
  <c r="BI411" i="1"/>
  <c r="BH411" i="1"/>
  <c r="BP411" i="1"/>
  <c r="BO411" i="1"/>
  <c r="BN411" i="1"/>
  <c r="BM411" i="1"/>
  <c r="BL411" i="1"/>
  <c r="BK403" i="1"/>
  <c r="BJ403" i="1"/>
  <c r="BI403" i="1"/>
  <c r="BH403" i="1"/>
  <c r="BP403" i="1"/>
  <c r="BO403" i="1"/>
  <c r="BN403" i="1"/>
  <c r="BM403" i="1"/>
  <c r="BL403" i="1"/>
  <c r="BF395" i="1"/>
  <c r="BK395" i="1"/>
  <c r="BJ395" i="1"/>
  <c r="BI395" i="1"/>
  <c r="BH395" i="1"/>
  <c r="BP395" i="1"/>
  <c r="BO395" i="1"/>
  <c r="BN395" i="1"/>
  <c r="BM395" i="1"/>
  <c r="BL395" i="1"/>
  <c r="BK387" i="1"/>
  <c r="BJ387" i="1"/>
  <c r="BI387" i="1"/>
  <c r="BH387" i="1"/>
  <c r="BP387" i="1"/>
  <c r="BO387" i="1"/>
  <c r="BN387" i="1"/>
  <c r="BM387" i="1"/>
  <c r="BL387" i="1"/>
  <c r="BF379" i="1"/>
  <c r="BK379" i="1"/>
  <c r="BJ379" i="1"/>
  <c r="BI379" i="1"/>
  <c r="BH379" i="1"/>
  <c r="BP379" i="1"/>
  <c r="BO379" i="1"/>
  <c r="BN379" i="1"/>
  <c r="BM379" i="1"/>
  <c r="BL379" i="1"/>
  <c r="BF371" i="1"/>
  <c r="BK371" i="1"/>
  <c r="BJ371" i="1"/>
  <c r="BI371" i="1"/>
  <c r="BH371" i="1"/>
  <c r="BP371" i="1"/>
  <c r="BO371" i="1"/>
  <c r="BN371" i="1"/>
  <c r="BM371" i="1"/>
  <c r="BL371" i="1"/>
  <c r="BF363" i="1"/>
  <c r="BK363" i="1"/>
  <c r="BJ363" i="1"/>
  <c r="BI363" i="1"/>
  <c r="BH363" i="1"/>
  <c r="BP363" i="1"/>
  <c r="BO363" i="1"/>
  <c r="BN363" i="1"/>
  <c r="BM363" i="1"/>
  <c r="BL363" i="1"/>
  <c r="BF355" i="1"/>
  <c r="BK355" i="1"/>
  <c r="BJ355" i="1"/>
  <c r="BI355" i="1"/>
  <c r="BH355" i="1"/>
  <c r="BP355" i="1"/>
  <c r="BO355" i="1"/>
  <c r="BN355" i="1"/>
  <c r="BM355" i="1"/>
  <c r="BL355" i="1"/>
  <c r="BF347" i="1"/>
  <c r="BK347" i="1"/>
  <c r="BJ347" i="1"/>
  <c r="BI347" i="1"/>
  <c r="BH347" i="1"/>
  <c r="BP347" i="1"/>
  <c r="BO347" i="1"/>
  <c r="BN347" i="1"/>
  <c r="BM347" i="1"/>
  <c r="BL347" i="1"/>
  <c r="BF339" i="1"/>
  <c r="BK339" i="1"/>
  <c r="BJ339" i="1"/>
  <c r="BI339" i="1"/>
  <c r="BH339" i="1"/>
  <c r="BP339" i="1"/>
  <c r="BO339" i="1"/>
  <c r="BN339" i="1"/>
  <c r="BM339" i="1"/>
  <c r="BL339" i="1"/>
  <c r="BF331" i="1"/>
  <c r="BK331" i="1"/>
  <c r="BJ331" i="1"/>
  <c r="BI331" i="1"/>
  <c r="BH331" i="1"/>
  <c r="BP331" i="1"/>
  <c r="BO331" i="1"/>
  <c r="BN331" i="1"/>
  <c r="BM331" i="1"/>
  <c r="BL331" i="1"/>
  <c r="BF323" i="1"/>
  <c r="BK323" i="1"/>
  <c r="BJ323" i="1"/>
  <c r="BI323" i="1"/>
  <c r="BH323" i="1"/>
  <c r="BP323" i="1"/>
  <c r="BO323" i="1"/>
  <c r="BN323" i="1"/>
  <c r="BM323" i="1"/>
  <c r="BL323" i="1"/>
  <c r="BF315" i="1"/>
  <c r="BK315" i="1"/>
  <c r="BJ315" i="1"/>
  <c r="BI315" i="1"/>
  <c r="BH315" i="1"/>
  <c r="BP315" i="1"/>
  <c r="BO315" i="1"/>
  <c r="BN315" i="1"/>
  <c r="BM315" i="1"/>
  <c r="BL315" i="1"/>
  <c r="BF307" i="1"/>
  <c r="BK307" i="1"/>
  <c r="BJ307" i="1"/>
  <c r="BI307" i="1"/>
  <c r="BH307" i="1"/>
  <c r="BP307" i="1"/>
  <c r="BO307" i="1"/>
  <c r="BN307" i="1"/>
  <c r="BM307" i="1"/>
  <c r="BL307" i="1"/>
  <c r="BF299" i="1"/>
  <c r="BK299" i="1"/>
  <c r="BJ299" i="1"/>
  <c r="BI299" i="1"/>
  <c r="BH299" i="1"/>
  <c r="BP299" i="1"/>
  <c r="BO299" i="1"/>
  <c r="BN299" i="1"/>
  <c r="BM299" i="1"/>
  <c r="BL299" i="1"/>
  <c r="BF291" i="1"/>
  <c r="BK291" i="1"/>
  <c r="BJ291" i="1"/>
  <c r="BI291" i="1"/>
  <c r="BH291" i="1"/>
  <c r="BP291" i="1"/>
  <c r="BO291" i="1"/>
  <c r="BN291" i="1"/>
  <c r="BM291" i="1"/>
  <c r="BL291" i="1"/>
  <c r="BF283" i="1"/>
  <c r="BK283" i="1"/>
  <c r="BJ283" i="1"/>
  <c r="BI283" i="1"/>
  <c r="BH283" i="1"/>
  <c r="BP283" i="1"/>
  <c r="BO283" i="1"/>
  <c r="BN283" i="1"/>
  <c r="BM283" i="1"/>
  <c r="BL283" i="1"/>
  <c r="BF275" i="1"/>
  <c r="BK275" i="1"/>
  <c r="BJ275" i="1"/>
  <c r="BI275" i="1"/>
  <c r="BH275" i="1"/>
  <c r="BP275" i="1"/>
  <c r="BO275" i="1"/>
  <c r="BN275" i="1"/>
  <c r="BM275" i="1"/>
  <c r="BL275" i="1"/>
  <c r="BF267" i="1"/>
  <c r="BK267" i="1"/>
  <c r="BJ267" i="1"/>
  <c r="BI267" i="1"/>
  <c r="BH267" i="1"/>
  <c r="BP267" i="1"/>
  <c r="BO267" i="1"/>
  <c r="BN267" i="1"/>
  <c r="BM267" i="1"/>
  <c r="BL267" i="1"/>
  <c r="BF259" i="1"/>
  <c r="BK259" i="1"/>
  <c r="BJ259" i="1"/>
  <c r="BI259" i="1"/>
  <c r="BH259" i="1"/>
  <c r="BP259" i="1"/>
  <c r="BO259" i="1"/>
  <c r="BN259" i="1"/>
  <c r="BM259" i="1"/>
  <c r="BL259" i="1"/>
  <c r="BF251" i="1"/>
  <c r="BK251" i="1"/>
  <c r="BJ251" i="1"/>
  <c r="BI251" i="1"/>
  <c r="BH251" i="1"/>
  <c r="BP251" i="1"/>
  <c r="BO251" i="1"/>
  <c r="BN251" i="1"/>
  <c r="BM251" i="1"/>
  <c r="BL251" i="1"/>
  <c r="BF243" i="1"/>
  <c r="BK243" i="1"/>
  <c r="BO243" i="1"/>
  <c r="BP243" i="1"/>
  <c r="BN243" i="1"/>
  <c r="BM243" i="1"/>
  <c r="BL243" i="1"/>
  <c r="BJ243" i="1"/>
  <c r="BI243" i="1"/>
  <c r="BH243" i="1"/>
  <c r="BF235" i="1"/>
  <c r="BN235" i="1"/>
  <c r="BM235" i="1"/>
  <c r="BL235" i="1"/>
  <c r="BK235" i="1"/>
  <c r="BJ235" i="1"/>
  <c r="BI235" i="1"/>
  <c r="BH235" i="1"/>
  <c r="BP235" i="1"/>
  <c r="BO235" i="1"/>
  <c r="BF227" i="1"/>
  <c r="BN227" i="1"/>
  <c r="BM227" i="1"/>
  <c r="BL227" i="1"/>
  <c r="BK227" i="1"/>
  <c r="BJ227" i="1"/>
  <c r="BI227" i="1"/>
  <c r="BH227" i="1"/>
  <c r="BP227" i="1"/>
  <c r="BO227" i="1"/>
  <c r="BF219" i="1"/>
  <c r="BN219" i="1"/>
  <c r="BM219" i="1"/>
  <c r="BL219" i="1"/>
  <c r="BK219" i="1"/>
  <c r="BJ219" i="1"/>
  <c r="BI219" i="1"/>
  <c r="BH219" i="1"/>
  <c r="BP219" i="1"/>
  <c r="BO219" i="1"/>
  <c r="BF211" i="1"/>
  <c r="BN211" i="1"/>
  <c r="BM211" i="1"/>
  <c r="BL211" i="1"/>
  <c r="BK211" i="1"/>
  <c r="BJ211" i="1"/>
  <c r="BI211" i="1"/>
  <c r="BH211" i="1"/>
  <c r="BP211" i="1"/>
  <c r="BO211" i="1"/>
  <c r="BF203" i="1"/>
  <c r="BN203" i="1"/>
  <c r="BM203" i="1"/>
  <c r="BL203" i="1"/>
  <c r="BK203" i="1"/>
  <c r="BJ203" i="1"/>
  <c r="BI203" i="1"/>
  <c r="BH203" i="1"/>
  <c r="BP203" i="1"/>
  <c r="BO203" i="1"/>
  <c r="BF195" i="1"/>
  <c r="BN195" i="1"/>
  <c r="BM195" i="1"/>
  <c r="BL195" i="1"/>
  <c r="BK195" i="1"/>
  <c r="BJ195" i="1"/>
  <c r="BI195" i="1"/>
  <c r="BH195" i="1"/>
  <c r="BP195" i="1"/>
  <c r="BO195" i="1"/>
  <c r="BF187" i="1"/>
  <c r="BN187" i="1"/>
  <c r="BM187" i="1"/>
  <c r="BL187" i="1"/>
  <c r="BK187" i="1"/>
  <c r="BJ187" i="1"/>
  <c r="BI187" i="1"/>
  <c r="BH187" i="1"/>
  <c r="BP187" i="1"/>
  <c r="BO187" i="1"/>
  <c r="BF179" i="1"/>
  <c r="BN179" i="1"/>
  <c r="BM179" i="1"/>
  <c r="BL179" i="1"/>
  <c r="BK179" i="1"/>
  <c r="BJ179" i="1"/>
  <c r="BI179" i="1"/>
  <c r="BH179" i="1"/>
  <c r="BP179" i="1"/>
  <c r="BO179" i="1"/>
  <c r="BF171" i="1"/>
  <c r="BN171" i="1"/>
  <c r="BM171" i="1"/>
  <c r="BL171" i="1"/>
  <c r="BK171" i="1"/>
  <c r="BJ171" i="1"/>
  <c r="BI171" i="1"/>
  <c r="BH171" i="1"/>
  <c r="BP171" i="1"/>
  <c r="BO171" i="1"/>
  <c r="BF163" i="1"/>
  <c r="BN163" i="1"/>
  <c r="BM163" i="1"/>
  <c r="BL163" i="1"/>
  <c r="BK163" i="1"/>
  <c r="BJ163" i="1"/>
  <c r="BI163" i="1"/>
  <c r="BH163" i="1"/>
  <c r="BP163" i="1"/>
  <c r="BO163" i="1"/>
  <c r="BF155" i="1"/>
  <c r="BN155" i="1"/>
  <c r="BM155" i="1"/>
  <c r="BL155" i="1"/>
  <c r="BK155" i="1"/>
  <c r="BJ155" i="1"/>
  <c r="BI155" i="1"/>
  <c r="BH155" i="1"/>
  <c r="BP155" i="1"/>
  <c r="BO155" i="1"/>
  <c r="BF147" i="1"/>
  <c r="BN147" i="1"/>
  <c r="BM147" i="1"/>
  <c r="BL147" i="1"/>
  <c r="BK147" i="1"/>
  <c r="BJ147" i="1"/>
  <c r="BI147" i="1"/>
  <c r="BH147" i="1"/>
  <c r="BP147" i="1"/>
  <c r="BO147" i="1"/>
  <c r="BF139" i="1"/>
  <c r="BN139" i="1"/>
  <c r="BM139" i="1"/>
  <c r="BL139" i="1"/>
  <c r="BK139" i="1"/>
  <c r="BJ139" i="1"/>
  <c r="BI139" i="1"/>
  <c r="BH139" i="1"/>
  <c r="BP139" i="1"/>
  <c r="BO139" i="1"/>
  <c r="BF131" i="1"/>
  <c r="BN131" i="1"/>
  <c r="BM131" i="1"/>
  <c r="BL131" i="1"/>
  <c r="BK131" i="1"/>
  <c r="BJ131" i="1"/>
  <c r="BI131" i="1"/>
  <c r="BH131" i="1"/>
  <c r="BP131" i="1"/>
  <c r="BO131" i="1"/>
  <c r="BF123" i="1"/>
  <c r="BN123" i="1"/>
  <c r="BM123" i="1"/>
  <c r="BL123" i="1"/>
  <c r="BK123" i="1"/>
  <c r="BJ123" i="1"/>
  <c r="BI123" i="1"/>
  <c r="BH123" i="1"/>
  <c r="BP123" i="1"/>
  <c r="BO123" i="1"/>
  <c r="BF115" i="1"/>
  <c r="BN115" i="1"/>
  <c r="BM115" i="1"/>
  <c r="BL115" i="1"/>
  <c r="BK115" i="1"/>
  <c r="BJ115" i="1"/>
  <c r="BI115" i="1"/>
  <c r="BH115" i="1"/>
  <c r="BP115" i="1"/>
  <c r="BO115" i="1"/>
  <c r="BF107" i="1"/>
  <c r="BN107" i="1"/>
  <c r="BM107" i="1"/>
  <c r="BL107" i="1"/>
  <c r="BK107" i="1"/>
  <c r="BJ107" i="1"/>
  <c r="BI107" i="1"/>
  <c r="BH107" i="1"/>
  <c r="BP107" i="1"/>
  <c r="BO107" i="1"/>
  <c r="BF99" i="1"/>
  <c r="BN99" i="1"/>
  <c r="BM99" i="1"/>
  <c r="BL99" i="1"/>
  <c r="BK99" i="1"/>
  <c r="BJ99" i="1"/>
  <c r="BI99" i="1"/>
  <c r="BH99" i="1"/>
  <c r="BP99" i="1"/>
  <c r="BO99" i="1"/>
  <c r="BF91" i="1"/>
  <c r="BN91" i="1"/>
  <c r="BM91" i="1"/>
  <c r="BL91" i="1"/>
  <c r="BK91" i="1"/>
  <c r="BJ91" i="1"/>
  <c r="BI91" i="1"/>
  <c r="BH91" i="1"/>
  <c r="BP91" i="1"/>
  <c r="BO91" i="1"/>
  <c r="BF83" i="1"/>
  <c r="BN83" i="1"/>
  <c r="BM83" i="1"/>
  <c r="BL83" i="1"/>
  <c r="BK83" i="1"/>
  <c r="BJ83" i="1"/>
  <c r="BI83" i="1"/>
  <c r="BH83" i="1"/>
  <c r="BP83" i="1"/>
  <c r="BO83" i="1"/>
  <c r="BF75" i="1"/>
  <c r="BN75" i="1"/>
  <c r="BM75" i="1"/>
  <c r="BL75" i="1"/>
  <c r="BK75" i="1"/>
  <c r="BJ75" i="1"/>
  <c r="BI75" i="1"/>
  <c r="BH75" i="1"/>
  <c r="BP75" i="1"/>
  <c r="BO75" i="1"/>
  <c r="BF67" i="1"/>
  <c r="BN67" i="1"/>
  <c r="BM67" i="1"/>
  <c r="BL67" i="1"/>
  <c r="BK67" i="1"/>
  <c r="BJ67" i="1"/>
  <c r="BI67" i="1"/>
  <c r="BH67" i="1"/>
  <c r="BP67" i="1"/>
  <c r="BO67" i="1"/>
  <c r="BF59" i="1"/>
  <c r="BN59" i="1"/>
  <c r="BM59" i="1"/>
  <c r="BL59" i="1"/>
  <c r="BK59" i="1"/>
  <c r="BJ59" i="1"/>
  <c r="BI59" i="1"/>
  <c r="BH59" i="1"/>
  <c r="BP59" i="1"/>
  <c r="BO59" i="1"/>
  <c r="BF51" i="1"/>
  <c r="BN51" i="1"/>
  <c r="BM51" i="1"/>
  <c r="BL51" i="1"/>
  <c r="BK51" i="1"/>
  <c r="BJ51" i="1"/>
  <c r="BI51" i="1"/>
  <c r="BH51" i="1"/>
  <c r="BP51" i="1"/>
  <c r="BO51" i="1"/>
  <c r="BF43" i="1"/>
  <c r="BN43" i="1"/>
  <c r="BM43" i="1"/>
  <c r="BL43" i="1"/>
  <c r="BK43" i="1"/>
  <c r="BJ43" i="1"/>
  <c r="BI43" i="1"/>
  <c r="BH43" i="1"/>
  <c r="BP43" i="1"/>
  <c r="BO43" i="1"/>
  <c r="BF35" i="1"/>
  <c r="BN35" i="1"/>
  <c r="BM35" i="1"/>
  <c r="BL35" i="1"/>
  <c r="BK35" i="1"/>
  <c r="BJ35" i="1"/>
  <c r="BI35" i="1"/>
  <c r="BH35" i="1"/>
  <c r="BP35" i="1"/>
  <c r="BO35" i="1"/>
  <c r="BF27" i="1"/>
  <c r="BN27" i="1"/>
  <c r="BM27" i="1"/>
  <c r="BL27" i="1"/>
  <c r="BK27" i="1"/>
  <c r="BJ27" i="1"/>
  <c r="BI27" i="1"/>
  <c r="BH27" i="1"/>
  <c r="BP27" i="1"/>
  <c r="BO27" i="1"/>
  <c r="BF19" i="1"/>
  <c r="BN19" i="1"/>
  <c r="BM19" i="1"/>
  <c r="BL19" i="1"/>
  <c r="BK19" i="1"/>
  <c r="BJ19" i="1"/>
  <c r="BI19" i="1"/>
  <c r="BH19" i="1"/>
  <c r="BP19" i="1"/>
  <c r="BO19" i="1"/>
  <c r="BI499" i="1"/>
  <c r="BJ498" i="1"/>
  <c r="BK497" i="1"/>
  <c r="BL496" i="1"/>
  <c r="BM495" i="1"/>
  <c r="BN494" i="1"/>
  <c r="BO493" i="1"/>
  <c r="BP492" i="1"/>
  <c r="BH492" i="1"/>
  <c r="BI491" i="1"/>
  <c r="BJ490" i="1"/>
  <c r="BK489" i="1"/>
  <c r="BL488" i="1"/>
  <c r="BM487" i="1"/>
  <c r="BN486" i="1"/>
  <c r="BO485" i="1"/>
  <c r="BP484" i="1"/>
  <c r="BH484" i="1"/>
  <c r="BI483" i="1"/>
  <c r="BJ482" i="1"/>
  <c r="BK481" i="1"/>
  <c r="BL480" i="1"/>
  <c r="BM479" i="1"/>
  <c r="BN478" i="1"/>
  <c r="BO477" i="1"/>
  <c r="BP476" i="1"/>
  <c r="BO475" i="1"/>
  <c r="BL473" i="1"/>
  <c r="BJ472" i="1"/>
  <c r="BI471" i="1"/>
  <c r="BK469" i="1"/>
  <c r="BJ462" i="1"/>
  <c r="BI455" i="1"/>
  <c r="BM451" i="1"/>
  <c r="BH448" i="1"/>
  <c r="BL444" i="1"/>
  <c r="BF474" i="1"/>
  <c r="BI474" i="1"/>
  <c r="BM474" i="1"/>
  <c r="BF466" i="1"/>
  <c r="BL466" i="1"/>
  <c r="BK466" i="1"/>
  <c r="BI466" i="1"/>
  <c r="BH466" i="1"/>
  <c r="BP466" i="1"/>
  <c r="BO466" i="1"/>
  <c r="BM466" i="1"/>
  <c r="BF458" i="1"/>
  <c r="BL458" i="1"/>
  <c r="BK458" i="1"/>
  <c r="BI458" i="1"/>
  <c r="BH458" i="1"/>
  <c r="BP458" i="1"/>
  <c r="BO458" i="1"/>
  <c r="BM458" i="1"/>
  <c r="BF450" i="1"/>
  <c r="BL450" i="1"/>
  <c r="BK450" i="1"/>
  <c r="BI450" i="1"/>
  <c r="BH450" i="1"/>
  <c r="BP450" i="1"/>
  <c r="BO450" i="1"/>
  <c r="BM450" i="1"/>
  <c r="BF442" i="1"/>
  <c r="BL442" i="1"/>
  <c r="BK442" i="1"/>
  <c r="BI442" i="1"/>
  <c r="BH442" i="1"/>
  <c r="BP442" i="1"/>
  <c r="BO442" i="1"/>
  <c r="BM442" i="1"/>
  <c r="BF434" i="1"/>
  <c r="BL434" i="1"/>
  <c r="BK434" i="1"/>
  <c r="BJ434" i="1"/>
  <c r="BI434" i="1"/>
  <c r="BH434" i="1"/>
  <c r="BP434" i="1"/>
  <c r="BO434" i="1"/>
  <c r="BN434" i="1"/>
  <c r="BM434" i="1"/>
  <c r="BF426" i="1"/>
  <c r="BL426" i="1"/>
  <c r="BK426" i="1"/>
  <c r="BJ426" i="1"/>
  <c r="BI426" i="1"/>
  <c r="BH426" i="1"/>
  <c r="BP426" i="1"/>
  <c r="BO426" i="1"/>
  <c r="BN426" i="1"/>
  <c r="BM426" i="1"/>
  <c r="BF418" i="1"/>
  <c r="BL418" i="1"/>
  <c r="BK418" i="1"/>
  <c r="BJ418" i="1"/>
  <c r="BI418" i="1"/>
  <c r="BH418" i="1"/>
  <c r="BP418" i="1"/>
  <c r="BO418" i="1"/>
  <c r="BN418" i="1"/>
  <c r="BM418" i="1"/>
  <c r="BF410" i="1"/>
  <c r="BL410" i="1"/>
  <c r="BK410" i="1"/>
  <c r="BJ410" i="1"/>
  <c r="BI410" i="1"/>
  <c r="BH410" i="1"/>
  <c r="BP410" i="1"/>
  <c r="BO410" i="1"/>
  <c r="BN410" i="1"/>
  <c r="BM410" i="1"/>
  <c r="BF402" i="1"/>
  <c r="BL402" i="1"/>
  <c r="BK402" i="1"/>
  <c r="BJ402" i="1"/>
  <c r="BI402" i="1"/>
  <c r="BH402" i="1"/>
  <c r="BP402" i="1"/>
  <c r="BO402" i="1"/>
  <c r="BN402" i="1"/>
  <c r="BM402" i="1"/>
  <c r="BF394" i="1"/>
  <c r="BL394" i="1"/>
  <c r="BK394" i="1"/>
  <c r="BJ394" i="1"/>
  <c r="BI394" i="1"/>
  <c r="BH394" i="1"/>
  <c r="BP394" i="1"/>
  <c r="BO394" i="1"/>
  <c r="BN394" i="1"/>
  <c r="BM394" i="1"/>
  <c r="BF386" i="1"/>
  <c r="BL386" i="1"/>
  <c r="BK386" i="1"/>
  <c r="BJ386" i="1"/>
  <c r="BI386" i="1"/>
  <c r="BH386" i="1"/>
  <c r="BP386" i="1"/>
  <c r="BO386" i="1"/>
  <c r="BN386" i="1"/>
  <c r="BM386" i="1"/>
  <c r="BF378" i="1"/>
  <c r="BL378" i="1"/>
  <c r="BK378" i="1"/>
  <c r="BJ378" i="1"/>
  <c r="BI378" i="1"/>
  <c r="BH378" i="1"/>
  <c r="BP378" i="1"/>
  <c r="BO378" i="1"/>
  <c r="BN378" i="1"/>
  <c r="BM378" i="1"/>
  <c r="BF370" i="1"/>
  <c r="BL370" i="1"/>
  <c r="BK370" i="1"/>
  <c r="BJ370" i="1"/>
  <c r="BI370" i="1"/>
  <c r="BH370" i="1"/>
  <c r="BP370" i="1"/>
  <c r="BO370" i="1"/>
  <c r="BN370" i="1"/>
  <c r="BM370" i="1"/>
  <c r="BF362" i="1"/>
  <c r="BL362" i="1"/>
  <c r="BK362" i="1"/>
  <c r="BJ362" i="1"/>
  <c r="BI362" i="1"/>
  <c r="BH362" i="1"/>
  <c r="BP362" i="1"/>
  <c r="BO362" i="1"/>
  <c r="BN362" i="1"/>
  <c r="BM362" i="1"/>
  <c r="BF354" i="1"/>
  <c r="BL354" i="1"/>
  <c r="BK354" i="1"/>
  <c r="BJ354" i="1"/>
  <c r="BI354" i="1"/>
  <c r="BH354" i="1"/>
  <c r="BP354" i="1"/>
  <c r="BO354" i="1"/>
  <c r="BN354" i="1"/>
  <c r="BM354" i="1"/>
  <c r="BF346" i="1"/>
  <c r="BL346" i="1"/>
  <c r="BK346" i="1"/>
  <c r="BJ346" i="1"/>
  <c r="BI346" i="1"/>
  <c r="BH346" i="1"/>
  <c r="BP346" i="1"/>
  <c r="BO346" i="1"/>
  <c r="BN346" i="1"/>
  <c r="BM346" i="1"/>
  <c r="BF338" i="1"/>
  <c r="BL338" i="1"/>
  <c r="BK338" i="1"/>
  <c r="BJ338" i="1"/>
  <c r="BI338" i="1"/>
  <c r="BH338" i="1"/>
  <c r="BP338" i="1"/>
  <c r="BO338" i="1"/>
  <c r="BN338" i="1"/>
  <c r="BM338" i="1"/>
  <c r="BF330" i="1"/>
  <c r="BL330" i="1"/>
  <c r="BK330" i="1"/>
  <c r="BJ330" i="1"/>
  <c r="BI330" i="1"/>
  <c r="BH330" i="1"/>
  <c r="BP330" i="1"/>
  <c r="BO330" i="1"/>
  <c r="BN330" i="1"/>
  <c r="BM330" i="1"/>
  <c r="BF322" i="1"/>
  <c r="BL322" i="1"/>
  <c r="BK322" i="1"/>
  <c r="BJ322" i="1"/>
  <c r="BI322" i="1"/>
  <c r="BH322" i="1"/>
  <c r="BP322" i="1"/>
  <c r="BO322" i="1"/>
  <c r="BN322" i="1"/>
  <c r="BM322" i="1"/>
  <c r="BF314" i="1"/>
  <c r="BL314" i="1"/>
  <c r="BK314" i="1"/>
  <c r="BJ314" i="1"/>
  <c r="BI314" i="1"/>
  <c r="BH314" i="1"/>
  <c r="BP314" i="1"/>
  <c r="BO314" i="1"/>
  <c r="BN314" i="1"/>
  <c r="BM314" i="1"/>
  <c r="BF306" i="1"/>
  <c r="BL306" i="1"/>
  <c r="BK306" i="1"/>
  <c r="BJ306" i="1"/>
  <c r="BI306" i="1"/>
  <c r="BH306" i="1"/>
  <c r="BP306" i="1"/>
  <c r="BO306" i="1"/>
  <c r="BN306" i="1"/>
  <c r="BM306" i="1"/>
  <c r="BF298" i="1"/>
  <c r="BL298" i="1"/>
  <c r="BK298" i="1"/>
  <c r="BJ298" i="1"/>
  <c r="BI298" i="1"/>
  <c r="BH298" i="1"/>
  <c r="BP298" i="1"/>
  <c r="BO298" i="1"/>
  <c r="BN298" i="1"/>
  <c r="BM298" i="1"/>
  <c r="BF290" i="1"/>
  <c r="BL290" i="1"/>
  <c r="BK290" i="1"/>
  <c r="BJ290" i="1"/>
  <c r="BI290" i="1"/>
  <c r="BH290" i="1"/>
  <c r="BP290" i="1"/>
  <c r="BO290" i="1"/>
  <c r="BN290" i="1"/>
  <c r="BM290" i="1"/>
  <c r="BF282" i="1"/>
  <c r="BL282" i="1"/>
  <c r="BK282" i="1"/>
  <c r="BJ282" i="1"/>
  <c r="BI282" i="1"/>
  <c r="BH282" i="1"/>
  <c r="BP282" i="1"/>
  <c r="BO282" i="1"/>
  <c r="BN282" i="1"/>
  <c r="BM282" i="1"/>
  <c r="BF274" i="1"/>
  <c r="BL274" i="1"/>
  <c r="BK274" i="1"/>
  <c r="BJ274" i="1"/>
  <c r="BI274" i="1"/>
  <c r="BH274" i="1"/>
  <c r="BP274" i="1"/>
  <c r="BO274" i="1"/>
  <c r="BN274" i="1"/>
  <c r="BM274" i="1"/>
  <c r="BF266" i="1"/>
  <c r="BL266" i="1"/>
  <c r="BK266" i="1"/>
  <c r="BJ266" i="1"/>
  <c r="BI266" i="1"/>
  <c r="BH266" i="1"/>
  <c r="BP266" i="1"/>
  <c r="BO266" i="1"/>
  <c r="BN266" i="1"/>
  <c r="BM266" i="1"/>
  <c r="BF258" i="1"/>
  <c r="BL258" i="1"/>
  <c r="BK258" i="1"/>
  <c r="BJ258" i="1"/>
  <c r="BI258" i="1"/>
  <c r="BH258" i="1"/>
  <c r="BP258" i="1"/>
  <c r="BO258" i="1"/>
  <c r="BN258" i="1"/>
  <c r="BM258" i="1"/>
  <c r="BF250" i="1"/>
  <c r="BL250" i="1"/>
  <c r="BK250" i="1"/>
  <c r="BJ250" i="1"/>
  <c r="BI250" i="1"/>
  <c r="BH250" i="1"/>
  <c r="BP250" i="1"/>
  <c r="BO250" i="1"/>
  <c r="BN250" i="1"/>
  <c r="BM250" i="1"/>
  <c r="BF242" i="1"/>
  <c r="BL242" i="1"/>
  <c r="BH242" i="1"/>
  <c r="BP242" i="1"/>
  <c r="BN242" i="1"/>
  <c r="BM242" i="1"/>
  <c r="BK242" i="1"/>
  <c r="BJ242" i="1"/>
  <c r="BI242" i="1"/>
  <c r="BO242" i="1"/>
  <c r="BF234" i="1"/>
  <c r="BO234" i="1"/>
  <c r="BN234" i="1"/>
  <c r="BM234" i="1"/>
  <c r="BL234" i="1"/>
  <c r="BK234" i="1"/>
  <c r="BJ234" i="1"/>
  <c r="BI234" i="1"/>
  <c r="BH234" i="1"/>
  <c r="BP234" i="1"/>
  <c r="BF226" i="1"/>
  <c r="BO226" i="1"/>
  <c r="BN226" i="1"/>
  <c r="BM226" i="1"/>
  <c r="BL226" i="1"/>
  <c r="BK226" i="1"/>
  <c r="BJ226" i="1"/>
  <c r="BI226" i="1"/>
  <c r="BH226" i="1"/>
  <c r="BP226" i="1"/>
  <c r="BF218" i="1"/>
  <c r="BO218" i="1"/>
  <c r="BN218" i="1"/>
  <c r="BM218" i="1"/>
  <c r="BL218" i="1"/>
  <c r="BK218" i="1"/>
  <c r="BJ218" i="1"/>
  <c r="BI218" i="1"/>
  <c r="BH218" i="1"/>
  <c r="BP218" i="1"/>
  <c r="BF210" i="1"/>
  <c r="BO210" i="1"/>
  <c r="BN210" i="1"/>
  <c r="BM210" i="1"/>
  <c r="BL210" i="1"/>
  <c r="BK210" i="1"/>
  <c r="BJ210" i="1"/>
  <c r="BI210" i="1"/>
  <c r="BH210" i="1"/>
  <c r="BP210" i="1"/>
  <c r="BF202" i="1"/>
  <c r="BO202" i="1"/>
  <c r="BN202" i="1"/>
  <c r="BM202" i="1"/>
  <c r="BL202" i="1"/>
  <c r="BK202" i="1"/>
  <c r="BJ202" i="1"/>
  <c r="BI202" i="1"/>
  <c r="BH202" i="1"/>
  <c r="BP202" i="1"/>
  <c r="BF194" i="1"/>
  <c r="BO194" i="1"/>
  <c r="BN194" i="1"/>
  <c r="BM194" i="1"/>
  <c r="BL194" i="1"/>
  <c r="BK194" i="1"/>
  <c r="BJ194" i="1"/>
  <c r="BI194" i="1"/>
  <c r="BH194" i="1"/>
  <c r="BP194" i="1"/>
  <c r="BF186" i="1"/>
  <c r="BO186" i="1"/>
  <c r="BN186" i="1"/>
  <c r="BM186" i="1"/>
  <c r="BL186" i="1"/>
  <c r="BK186" i="1"/>
  <c r="BJ186" i="1"/>
  <c r="BI186" i="1"/>
  <c r="BH186" i="1"/>
  <c r="BP186" i="1"/>
  <c r="BF178" i="1"/>
  <c r="BO178" i="1"/>
  <c r="BN178" i="1"/>
  <c r="BM178" i="1"/>
  <c r="BL178" i="1"/>
  <c r="BK178" i="1"/>
  <c r="BJ178" i="1"/>
  <c r="BI178" i="1"/>
  <c r="BH178" i="1"/>
  <c r="BP178" i="1"/>
  <c r="BF170" i="1"/>
  <c r="BO170" i="1"/>
  <c r="BN170" i="1"/>
  <c r="BM170" i="1"/>
  <c r="BL170" i="1"/>
  <c r="BK170" i="1"/>
  <c r="BJ170" i="1"/>
  <c r="BI170" i="1"/>
  <c r="BH170" i="1"/>
  <c r="BP170" i="1"/>
  <c r="BF162" i="1"/>
  <c r="BO162" i="1"/>
  <c r="BN162" i="1"/>
  <c r="BM162" i="1"/>
  <c r="BL162" i="1"/>
  <c r="BK162" i="1"/>
  <c r="BJ162" i="1"/>
  <c r="BI162" i="1"/>
  <c r="BH162" i="1"/>
  <c r="BP162" i="1"/>
  <c r="BF154" i="1"/>
  <c r="BO154" i="1"/>
  <c r="BN154" i="1"/>
  <c r="BM154" i="1"/>
  <c r="BL154" i="1"/>
  <c r="BK154" i="1"/>
  <c r="BJ154" i="1"/>
  <c r="BI154" i="1"/>
  <c r="BH154" i="1"/>
  <c r="BP154" i="1"/>
  <c r="BF146" i="1"/>
  <c r="BO146" i="1"/>
  <c r="BN146" i="1"/>
  <c r="BM146" i="1"/>
  <c r="BL146" i="1"/>
  <c r="BK146" i="1"/>
  <c r="BJ146" i="1"/>
  <c r="BI146" i="1"/>
  <c r="BH146" i="1"/>
  <c r="BP146" i="1"/>
  <c r="BF138" i="1"/>
  <c r="BO138" i="1"/>
  <c r="BN138" i="1"/>
  <c r="BM138" i="1"/>
  <c r="BL138" i="1"/>
  <c r="BK138" i="1"/>
  <c r="BJ138" i="1"/>
  <c r="BI138" i="1"/>
  <c r="BH138" i="1"/>
  <c r="BP138" i="1"/>
  <c r="BF130" i="1"/>
  <c r="BO130" i="1"/>
  <c r="BN130" i="1"/>
  <c r="BM130" i="1"/>
  <c r="BL130" i="1"/>
  <c r="BK130" i="1"/>
  <c r="BJ130" i="1"/>
  <c r="BI130" i="1"/>
  <c r="BH130" i="1"/>
  <c r="BP130" i="1"/>
  <c r="BF122" i="1"/>
  <c r="BO122" i="1"/>
  <c r="BN122" i="1"/>
  <c r="BM122" i="1"/>
  <c r="BL122" i="1"/>
  <c r="BK122" i="1"/>
  <c r="BJ122" i="1"/>
  <c r="BI122" i="1"/>
  <c r="BH122" i="1"/>
  <c r="BP122" i="1"/>
  <c r="BF114" i="1"/>
  <c r="BO114" i="1"/>
  <c r="BN114" i="1"/>
  <c r="BM114" i="1"/>
  <c r="BL114" i="1"/>
  <c r="BK114" i="1"/>
  <c r="BJ114" i="1"/>
  <c r="BI114" i="1"/>
  <c r="BH114" i="1"/>
  <c r="BP114" i="1"/>
  <c r="BF106" i="1"/>
  <c r="BO106" i="1"/>
  <c r="BN106" i="1"/>
  <c r="BM106" i="1"/>
  <c r="BL106" i="1"/>
  <c r="BK106" i="1"/>
  <c r="BJ106" i="1"/>
  <c r="BI106" i="1"/>
  <c r="BH106" i="1"/>
  <c r="BP106" i="1"/>
  <c r="BF98" i="1"/>
  <c r="BO98" i="1"/>
  <c r="BN98" i="1"/>
  <c r="BM98" i="1"/>
  <c r="BL98" i="1"/>
  <c r="BK98" i="1"/>
  <c r="BJ98" i="1"/>
  <c r="BI98" i="1"/>
  <c r="BH98" i="1"/>
  <c r="BP98" i="1"/>
  <c r="BF90" i="1"/>
  <c r="BO90" i="1"/>
  <c r="BN90" i="1"/>
  <c r="BM90" i="1"/>
  <c r="BL90" i="1"/>
  <c r="BK90" i="1"/>
  <c r="BJ90" i="1"/>
  <c r="BI90" i="1"/>
  <c r="BH90" i="1"/>
  <c r="BP90" i="1"/>
  <c r="BF82" i="1"/>
  <c r="BO82" i="1"/>
  <c r="BN82" i="1"/>
  <c r="BM82" i="1"/>
  <c r="BL82" i="1"/>
  <c r="BK82" i="1"/>
  <c r="BJ82" i="1"/>
  <c r="BI82" i="1"/>
  <c r="BH82" i="1"/>
  <c r="BP82" i="1"/>
  <c r="BF74" i="1"/>
  <c r="BO74" i="1"/>
  <c r="BN74" i="1"/>
  <c r="BM74" i="1"/>
  <c r="BL74" i="1"/>
  <c r="BK74" i="1"/>
  <c r="BJ74" i="1"/>
  <c r="BI74" i="1"/>
  <c r="BH74" i="1"/>
  <c r="BP74" i="1"/>
  <c r="BF66" i="1"/>
  <c r="BO66" i="1"/>
  <c r="BN66" i="1"/>
  <c r="BM66" i="1"/>
  <c r="BL66" i="1"/>
  <c r="BK66" i="1"/>
  <c r="BJ66" i="1"/>
  <c r="BI66" i="1"/>
  <c r="BH66" i="1"/>
  <c r="BP66" i="1"/>
  <c r="BF58" i="1"/>
  <c r="BO58" i="1"/>
  <c r="BN58" i="1"/>
  <c r="BM58" i="1"/>
  <c r="BL58" i="1"/>
  <c r="BK58" i="1"/>
  <c r="BJ58" i="1"/>
  <c r="BI58" i="1"/>
  <c r="BH58" i="1"/>
  <c r="BP58" i="1"/>
  <c r="BF50" i="1"/>
  <c r="BO50" i="1"/>
  <c r="BN50" i="1"/>
  <c r="BM50" i="1"/>
  <c r="BL50" i="1"/>
  <c r="BK50" i="1"/>
  <c r="BJ50" i="1"/>
  <c r="BI50" i="1"/>
  <c r="BH50" i="1"/>
  <c r="BP50" i="1"/>
  <c r="BF42" i="1"/>
  <c r="BO42" i="1"/>
  <c r="BN42" i="1"/>
  <c r="BM42" i="1"/>
  <c r="BL42" i="1"/>
  <c r="BK42" i="1"/>
  <c r="BJ42" i="1"/>
  <c r="BI42" i="1"/>
  <c r="BH42" i="1"/>
  <c r="BP42" i="1"/>
  <c r="BF34" i="1"/>
  <c r="BO34" i="1"/>
  <c r="BN34" i="1"/>
  <c r="BM34" i="1"/>
  <c r="BL34" i="1"/>
  <c r="BK34" i="1"/>
  <c r="BJ34" i="1"/>
  <c r="BI34" i="1"/>
  <c r="BH34" i="1"/>
  <c r="BP34" i="1"/>
  <c r="BF26" i="1"/>
  <c r="BO26" i="1"/>
  <c r="BN26" i="1"/>
  <c r="BM26" i="1"/>
  <c r="BL26" i="1"/>
  <c r="BK26" i="1"/>
  <c r="BJ26" i="1"/>
  <c r="BI26" i="1"/>
  <c r="BH26" i="1"/>
  <c r="BP26" i="1"/>
  <c r="BF18" i="1"/>
  <c r="BO18" i="1"/>
  <c r="BN18" i="1"/>
  <c r="BM18" i="1"/>
  <c r="BL18" i="1"/>
  <c r="BK18" i="1"/>
  <c r="BJ18" i="1"/>
  <c r="BI18" i="1"/>
  <c r="BH18" i="1"/>
  <c r="BP18" i="1"/>
  <c r="BJ499" i="1"/>
  <c r="BK498" i="1"/>
  <c r="BL497" i="1"/>
  <c r="BM496" i="1"/>
  <c r="BN495" i="1"/>
  <c r="BO494" i="1"/>
  <c r="BP493" i="1"/>
  <c r="BH493" i="1"/>
  <c r="BI492" i="1"/>
  <c r="BJ491" i="1"/>
  <c r="BK490" i="1"/>
  <c r="BL489" i="1"/>
  <c r="BM488" i="1"/>
  <c r="BN487" i="1"/>
  <c r="BO486" i="1"/>
  <c r="BP485" i="1"/>
  <c r="BH485" i="1"/>
  <c r="BI484" i="1"/>
  <c r="BJ483" i="1"/>
  <c r="BK482" i="1"/>
  <c r="BL481" i="1"/>
  <c r="BM480" i="1"/>
  <c r="BN479" i="1"/>
  <c r="BO478" i="1"/>
  <c r="BP477" i="1"/>
  <c r="BH477" i="1"/>
  <c r="BH476" i="1"/>
  <c r="BO474" i="1"/>
  <c r="BL472" i="1"/>
  <c r="BJ471" i="1"/>
  <c r="BO469" i="1"/>
  <c r="BJ466" i="1"/>
  <c r="BI459" i="1"/>
  <c r="BH452" i="1"/>
  <c r="BL448" i="1"/>
  <c r="BP444" i="1"/>
  <c r="BF473" i="1"/>
  <c r="BJ473" i="1"/>
  <c r="BN473" i="1"/>
  <c r="BF465" i="1"/>
  <c r="BM465" i="1"/>
  <c r="BL465" i="1"/>
  <c r="BJ465" i="1"/>
  <c r="BI465" i="1"/>
  <c r="BH465" i="1"/>
  <c r="BP465" i="1"/>
  <c r="BN465" i="1"/>
  <c r="BF457" i="1"/>
  <c r="BM457" i="1"/>
  <c r="BL457" i="1"/>
  <c r="BJ457" i="1"/>
  <c r="BI457" i="1"/>
  <c r="BH457" i="1"/>
  <c r="BP457" i="1"/>
  <c r="BN457" i="1"/>
  <c r="BF449" i="1"/>
  <c r="BM449" i="1"/>
  <c r="BL449" i="1"/>
  <c r="BJ449" i="1"/>
  <c r="BI449" i="1"/>
  <c r="BH449" i="1"/>
  <c r="BP449" i="1"/>
  <c r="BN449" i="1"/>
  <c r="BF441" i="1"/>
  <c r="BM441" i="1"/>
  <c r="BL441" i="1"/>
  <c r="BJ441" i="1"/>
  <c r="BI441" i="1"/>
  <c r="BH441" i="1"/>
  <c r="BP441" i="1"/>
  <c r="BN441" i="1"/>
  <c r="BF433" i="1"/>
  <c r="BM433" i="1"/>
  <c r="BL433" i="1"/>
  <c r="BK433" i="1"/>
  <c r="BJ433" i="1"/>
  <c r="BI433" i="1"/>
  <c r="BH433" i="1"/>
  <c r="BP433" i="1"/>
  <c r="BO433" i="1"/>
  <c r="BN433" i="1"/>
  <c r="BF425" i="1"/>
  <c r="BM425" i="1"/>
  <c r="BL425" i="1"/>
  <c r="BK425" i="1"/>
  <c r="BJ425" i="1"/>
  <c r="BI425" i="1"/>
  <c r="BH425" i="1"/>
  <c r="BP425" i="1"/>
  <c r="BO425" i="1"/>
  <c r="BN425" i="1"/>
  <c r="BF417" i="1"/>
  <c r="BM417" i="1"/>
  <c r="BL417" i="1"/>
  <c r="BK417" i="1"/>
  <c r="BJ417" i="1"/>
  <c r="BI417" i="1"/>
  <c r="BH417" i="1"/>
  <c r="BP417" i="1"/>
  <c r="BO417" i="1"/>
  <c r="BN417" i="1"/>
  <c r="BF409" i="1"/>
  <c r="BM409" i="1"/>
  <c r="BL409" i="1"/>
  <c r="BK409" i="1"/>
  <c r="BJ409" i="1"/>
  <c r="BI409" i="1"/>
  <c r="BH409" i="1"/>
  <c r="BP409" i="1"/>
  <c r="BO409" i="1"/>
  <c r="BN409" i="1"/>
  <c r="BF401" i="1"/>
  <c r="BM401" i="1"/>
  <c r="BL401" i="1"/>
  <c r="BK401" i="1"/>
  <c r="BJ401" i="1"/>
  <c r="BI401" i="1"/>
  <c r="BH401" i="1"/>
  <c r="BP401" i="1"/>
  <c r="BO401" i="1"/>
  <c r="BN401" i="1"/>
  <c r="BF393" i="1"/>
  <c r="BM393" i="1"/>
  <c r="BL393" i="1"/>
  <c r="BK393" i="1"/>
  <c r="BJ393" i="1"/>
  <c r="BI393" i="1"/>
  <c r="BH393" i="1"/>
  <c r="BP393" i="1"/>
  <c r="BO393" i="1"/>
  <c r="BN393" i="1"/>
  <c r="BF385" i="1"/>
  <c r="BM385" i="1"/>
  <c r="BL385" i="1"/>
  <c r="BK385" i="1"/>
  <c r="BJ385" i="1"/>
  <c r="BI385" i="1"/>
  <c r="BH385" i="1"/>
  <c r="BP385" i="1"/>
  <c r="BO385" i="1"/>
  <c r="BN385" i="1"/>
  <c r="BF377" i="1"/>
  <c r="BM377" i="1"/>
  <c r="BL377" i="1"/>
  <c r="BK377" i="1"/>
  <c r="BJ377" i="1"/>
  <c r="BI377" i="1"/>
  <c r="BH377" i="1"/>
  <c r="BP377" i="1"/>
  <c r="BO377" i="1"/>
  <c r="BN377" i="1"/>
  <c r="BF369" i="1"/>
  <c r="BM369" i="1"/>
  <c r="BL369" i="1"/>
  <c r="BK369" i="1"/>
  <c r="BJ369" i="1"/>
  <c r="BI369" i="1"/>
  <c r="BH369" i="1"/>
  <c r="BP369" i="1"/>
  <c r="BO369" i="1"/>
  <c r="BN369" i="1"/>
  <c r="BF361" i="1"/>
  <c r="BM361" i="1"/>
  <c r="BL361" i="1"/>
  <c r="BK361" i="1"/>
  <c r="BJ361" i="1"/>
  <c r="BI361" i="1"/>
  <c r="BH361" i="1"/>
  <c r="BP361" i="1"/>
  <c r="BO361" i="1"/>
  <c r="BN361" i="1"/>
  <c r="BF353" i="1"/>
  <c r="BM353" i="1"/>
  <c r="BL353" i="1"/>
  <c r="BK353" i="1"/>
  <c r="BJ353" i="1"/>
  <c r="BI353" i="1"/>
  <c r="BH353" i="1"/>
  <c r="BP353" i="1"/>
  <c r="BO353" i="1"/>
  <c r="BN353" i="1"/>
  <c r="BF345" i="1"/>
  <c r="BM345" i="1"/>
  <c r="BL345" i="1"/>
  <c r="BK345" i="1"/>
  <c r="BJ345" i="1"/>
  <c r="BI345" i="1"/>
  <c r="BH345" i="1"/>
  <c r="BP345" i="1"/>
  <c r="BO345" i="1"/>
  <c r="BN345" i="1"/>
  <c r="BF337" i="1"/>
  <c r="BM337" i="1"/>
  <c r="BL337" i="1"/>
  <c r="BK337" i="1"/>
  <c r="BJ337" i="1"/>
  <c r="BI337" i="1"/>
  <c r="BH337" i="1"/>
  <c r="BP337" i="1"/>
  <c r="BO337" i="1"/>
  <c r="BN337" i="1"/>
  <c r="BF329" i="1"/>
  <c r="BM329" i="1"/>
  <c r="BL329" i="1"/>
  <c r="BK329" i="1"/>
  <c r="BJ329" i="1"/>
  <c r="BI329" i="1"/>
  <c r="BH329" i="1"/>
  <c r="BP329" i="1"/>
  <c r="BO329" i="1"/>
  <c r="BN329" i="1"/>
  <c r="BF321" i="1"/>
  <c r="BM321" i="1"/>
  <c r="BL321" i="1"/>
  <c r="BK321" i="1"/>
  <c r="BJ321" i="1"/>
  <c r="BI321" i="1"/>
  <c r="BH321" i="1"/>
  <c r="BP321" i="1"/>
  <c r="BO321" i="1"/>
  <c r="BN321" i="1"/>
  <c r="BF313" i="1"/>
  <c r="BM313" i="1"/>
  <c r="BL313" i="1"/>
  <c r="BK313" i="1"/>
  <c r="BJ313" i="1"/>
  <c r="BI313" i="1"/>
  <c r="BH313" i="1"/>
  <c r="BP313" i="1"/>
  <c r="BO313" i="1"/>
  <c r="BN313" i="1"/>
  <c r="BF305" i="1"/>
  <c r="BM305" i="1"/>
  <c r="BL305" i="1"/>
  <c r="BK305" i="1"/>
  <c r="BJ305" i="1"/>
  <c r="BI305" i="1"/>
  <c r="BH305" i="1"/>
  <c r="BP305" i="1"/>
  <c r="BO305" i="1"/>
  <c r="BN305" i="1"/>
  <c r="BF297" i="1"/>
  <c r="BM297" i="1"/>
  <c r="BL297" i="1"/>
  <c r="BK297" i="1"/>
  <c r="BJ297" i="1"/>
  <c r="BI297" i="1"/>
  <c r="BH297" i="1"/>
  <c r="BP297" i="1"/>
  <c r="BO297" i="1"/>
  <c r="BN297" i="1"/>
  <c r="BF289" i="1"/>
  <c r="BM289" i="1"/>
  <c r="BL289" i="1"/>
  <c r="BK289" i="1"/>
  <c r="BJ289" i="1"/>
  <c r="BI289" i="1"/>
  <c r="BH289" i="1"/>
  <c r="BP289" i="1"/>
  <c r="BO289" i="1"/>
  <c r="BN289" i="1"/>
  <c r="BM281" i="1"/>
  <c r="BL281" i="1"/>
  <c r="BK281" i="1"/>
  <c r="BJ281" i="1"/>
  <c r="BI281" i="1"/>
  <c r="BH281" i="1"/>
  <c r="BP281" i="1"/>
  <c r="BO281" i="1"/>
  <c r="BN281" i="1"/>
  <c r="BF273" i="1"/>
  <c r="BM273" i="1"/>
  <c r="BL273" i="1"/>
  <c r="BK273" i="1"/>
  <c r="BJ273" i="1"/>
  <c r="BI273" i="1"/>
  <c r="BH273" i="1"/>
  <c r="BP273" i="1"/>
  <c r="BO273" i="1"/>
  <c r="BN273" i="1"/>
  <c r="BM265" i="1"/>
  <c r="BL265" i="1"/>
  <c r="BK265" i="1"/>
  <c r="BJ265" i="1"/>
  <c r="BI265" i="1"/>
  <c r="BH265" i="1"/>
  <c r="BP265" i="1"/>
  <c r="BO265" i="1"/>
  <c r="BN265" i="1"/>
  <c r="BF257" i="1"/>
  <c r="BM257" i="1"/>
  <c r="BL257" i="1"/>
  <c r="BK257" i="1"/>
  <c r="BJ257" i="1"/>
  <c r="BI257" i="1"/>
  <c r="BH257" i="1"/>
  <c r="BP257" i="1"/>
  <c r="BO257" i="1"/>
  <c r="BN257" i="1"/>
  <c r="BF249" i="1"/>
  <c r="BM249" i="1"/>
  <c r="BL249" i="1"/>
  <c r="BK249" i="1"/>
  <c r="BJ249" i="1"/>
  <c r="BI249" i="1"/>
  <c r="BH249" i="1"/>
  <c r="BP249" i="1"/>
  <c r="BO249" i="1"/>
  <c r="BN249" i="1"/>
  <c r="BF241" i="1"/>
  <c r="BH241" i="1"/>
  <c r="BM241" i="1"/>
  <c r="BL241" i="1"/>
  <c r="BK241" i="1"/>
  <c r="BJ241" i="1"/>
  <c r="BI241" i="1"/>
  <c r="BP241" i="1"/>
  <c r="BO241" i="1"/>
  <c r="BN241" i="1"/>
  <c r="BF233" i="1"/>
  <c r="BH233" i="1"/>
  <c r="BP233" i="1"/>
  <c r="BO233" i="1"/>
  <c r="BN233" i="1"/>
  <c r="BM233" i="1"/>
  <c r="BL233" i="1"/>
  <c r="BK233" i="1"/>
  <c r="BJ233" i="1"/>
  <c r="BI233" i="1"/>
  <c r="BH225" i="1"/>
  <c r="BP225" i="1"/>
  <c r="BO225" i="1"/>
  <c r="BN225" i="1"/>
  <c r="BM225" i="1"/>
  <c r="BL225" i="1"/>
  <c r="BK225" i="1"/>
  <c r="BJ225" i="1"/>
  <c r="BI225" i="1"/>
  <c r="BF217" i="1"/>
  <c r="BH217" i="1"/>
  <c r="BP217" i="1"/>
  <c r="BO217" i="1"/>
  <c r="BN217" i="1"/>
  <c r="BM217" i="1"/>
  <c r="BL217" i="1"/>
  <c r="BK217" i="1"/>
  <c r="BJ217" i="1"/>
  <c r="BI217" i="1"/>
  <c r="BF209" i="1"/>
  <c r="BH209" i="1"/>
  <c r="BP209" i="1"/>
  <c r="BO209" i="1"/>
  <c r="BN209" i="1"/>
  <c r="BM209" i="1"/>
  <c r="BL209" i="1"/>
  <c r="BK209" i="1"/>
  <c r="BJ209" i="1"/>
  <c r="BI209" i="1"/>
  <c r="BF201" i="1"/>
  <c r="BH201" i="1"/>
  <c r="BP201" i="1"/>
  <c r="BO201" i="1"/>
  <c r="BN201" i="1"/>
  <c r="BM201" i="1"/>
  <c r="BL201" i="1"/>
  <c r="BK201" i="1"/>
  <c r="BJ201" i="1"/>
  <c r="BI201" i="1"/>
  <c r="BF193" i="1"/>
  <c r="BH193" i="1"/>
  <c r="BP193" i="1"/>
  <c r="BO193" i="1"/>
  <c r="BN193" i="1"/>
  <c r="BM193" i="1"/>
  <c r="BL193" i="1"/>
  <c r="BK193" i="1"/>
  <c r="BJ193" i="1"/>
  <c r="BI193" i="1"/>
  <c r="BF185" i="1"/>
  <c r="BH185" i="1"/>
  <c r="BP185" i="1"/>
  <c r="BO185" i="1"/>
  <c r="BN185" i="1"/>
  <c r="BM185" i="1"/>
  <c r="BL185" i="1"/>
  <c r="BK185" i="1"/>
  <c r="BJ185" i="1"/>
  <c r="BI185" i="1"/>
  <c r="BF177" i="1"/>
  <c r="BH177" i="1"/>
  <c r="BP177" i="1"/>
  <c r="BO177" i="1"/>
  <c r="BN177" i="1"/>
  <c r="BM177" i="1"/>
  <c r="BL177" i="1"/>
  <c r="BK177" i="1"/>
  <c r="BJ177" i="1"/>
  <c r="BI177" i="1"/>
  <c r="BF169" i="1"/>
  <c r="BH169" i="1"/>
  <c r="BP169" i="1"/>
  <c r="BO169" i="1"/>
  <c r="BN169" i="1"/>
  <c r="BM169" i="1"/>
  <c r="BL169" i="1"/>
  <c r="BK169" i="1"/>
  <c r="BJ169" i="1"/>
  <c r="BI169" i="1"/>
  <c r="BF161" i="1"/>
  <c r="BH161" i="1"/>
  <c r="BP161" i="1"/>
  <c r="BO161" i="1"/>
  <c r="BN161" i="1"/>
  <c r="BM161" i="1"/>
  <c r="BL161" i="1"/>
  <c r="BK161" i="1"/>
  <c r="BJ161" i="1"/>
  <c r="BI161" i="1"/>
  <c r="BF153" i="1"/>
  <c r="BH153" i="1"/>
  <c r="BP153" i="1"/>
  <c r="BO153" i="1"/>
  <c r="BN153" i="1"/>
  <c r="BM153" i="1"/>
  <c r="BL153" i="1"/>
  <c r="BK153" i="1"/>
  <c r="BJ153" i="1"/>
  <c r="BI153" i="1"/>
  <c r="BF145" i="1"/>
  <c r="BH145" i="1"/>
  <c r="BP145" i="1"/>
  <c r="BO145" i="1"/>
  <c r="BN145" i="1"/>
  <c r="BM145" i="1"/>
  <c r="BL145" i="1"/>
  <c r="BK145" i="1"/>
  <c r="BJ145" i="1"/>
  <c r="BI145" i="1"/>
  <c r="BF137" i="1"/>
  <c r="BH137" i="1"/>
  <c r="BP137" i="1"/>
  <c r="BO137" i="1"/>
  <c r="BN137" i="1"/>
  <c r="BM137" i="1"/>
  <c r="BL137" i="1"/>
  <c r="BK137" i="1"/>
  <c r="BJ137" i="1"/>
  <c r="BI137" i="1"/>
  <c r="BF129" i="1"/>
  <c r="BH129" i="1"/>
  <c r="BP129" i="1"/>
  <c r="BO129" i="1"/>
  <c r="BN129" i="1"/>
  <c r="BM129" i="1"/>
  <c r="BL129" i="1"/>
  <c r="BK129" i="1"/>
  <c r="BJ129" i="1"/>
  <c r="BI129" i="1"/>
  <c r="BF121" i="1"/>
  <c r="BH121" i="1"/>
  <c r="BP121" i="1"/>
  <c r="BO121" i="1"/>
  <c r="BN121" i="1"/>
  <c r="BM121" i="1"/>
  <c r="BL121" i="1"/>
  <c r="BK121" i="1"/>
  <c r="BJ121" i="1"/>
  <c r="BI121" i="1"/>
  <c r="BF113" i="1"/>
  <c r="BH113" i="1"/>
  <c r="BP113" i="1"/>
  <c r="BO113" i="1"/>
  <c r="BN113" i="1"/>
  <c r="BM113" i="1"/>
  <c r="BL113" i="1"/>
  <c r="BK113" i="1"/>
  <c r="BJ113" i="1"/>
  <c r="BI113" i="1"/>
  <c r="BF105" i="1"/>
  <c r="BH105" i="1"/>
  <c r="BP105" i="1"/>
  <c r="BO105" i="1"/>
  <c r="BN105" i="1"/>
  <c r="BM105" i="1"/>
  <c r="BL105" i="1"/>
  <c r="BK105" i="1"/>
  <c r="BJ105" i="1"/>
  <c r="BI105" i="1"/>
  <c r="BF97" i="1"/>
  <c r="BH97" i="1"/>
  <c r="BP97" i="1"/>
  <c r="BO97" i="1"/>
  <c r="BN97" i="1"/>
  <c r="BM97" i="1"/>
  <c r="BL97" i="1"/>
  <c r="BK97" i="1"/>
  <c r="BJ97" i="1"/>
  <c r="BI97" i="1"/>
  <c r="BH89" i="1"/>
  <c r="BP89" i="1"/>
  <c r="BO89" i="1"/>
  <c r="BN89" i="1"/>
  <c r="BM89" i="1"/>
  <c r="BL89" i="1"/>
  <c r="BK89" i="1"/>
  <c r="BJ89" i="1"/>
  <c r="BI89" i="1"/>
  <c r="BF81" i="1"/>
  <c r="BH81" i="1"/>
  <c r="BP81" i="1"/>
  <c r="BO81" i="1"/>
  <c r="BN81" i="1"/>
  <c r="BM81" i="1"/>
  <c r="BL81" i="1"/>
  <c r="BK81" i="1"/>
  <c r="BJ81" i="1"/>
  <c r="BI81" i="1"/>
  <c r="BF73" i="1"/>
  <c r="BH73" i="1"/>
  <c r="BP73" i="1"/>
  <c r="BO73" i="1"/>
  <c r="BN73" i="1"/>
  <c r="BM73" i="1"/>
  <c r="BL73" i="1"/>
  <c r="BK73" i="1"/>
  <c r="BJ73" i="1"/>
  <c r="BI73" i="1"/>
  <c r="BF65" i="1"/>
  <c r="BH65" i="1"/>
  <c r="BP65" i="1"/>
  <c r="BO65" i="1"/>
  <c r="BN65" i="1"/>
  <c r="BM65" i="1"/>
  <c r="BL65" i="1"/>
  <c r="BK65" i="1"/>
  <c r="BJ65" i="1"/>
  <c r="BI65" i="1"/>
  <c r="BF57" i="1"/>
  <c r="BH57" i="1"/>
  <c r="BP57" i="1"/>
  <c r="BO57" i="1"/>
  <c r="BN57" i="1"/>
  <c r="BM57" i="1"/>
  <c r="BL57" i="1"/>
  <c r="BK57" i="1"/>
  <c r="BJ57" i="1"/>
  <c r="BI57" i="1"/>
  <c r="BF49" i="1"/>
  <c r="BH49" i="1"/>
  <c r="BP49" i="1"/>
  <c r="BO49" i="1"/>
  <c r="BN49" i="1"/>
  <c r="BM49" i="1"/>
  <c r="BL49" i="1"/>
  <c r="BK49" i="1"/>
  <c r="BJ49" i="1"/>
  <c r="BI49" i="1"/>
  <c r="BF41" i="1"/>
  <c r="BH41" i="1"/>
  <c r="BP41" i="1"/>
  <c r="BO41" i="1"/>
  <c r="BN41" i="1"/>
  <c r="BM41" i="1"/>
  <c r="BL41" i="1"/>
  <c r="BK41" i="1"/>
  <c r="BJ41" i="1"/>
  <c r="BI41" i="1"/>
  <c r="BF33" i="1"/>
  <c r="BH33" i="1"/>
  <c r="BP33" i="1"/>
  <c r="BO33" i="1"/>
  <c r="BN33" i="1"/>
  <c r="BM33" i="1"/>
  <c r="BL33" i="1"/>
  <c r="BK33" i="1"/>
  <c r="BJ33" i="1"/>
  <c r="BI33" i="1"/>
  <c r="BF25" i="1"/>
  <c r="BH25" i="1"/>
  <c r="BP25" i="1"/>
  <c r="BO25" i="1"/>
  <c r="BN25" i="1"/>
  <c r="BM25" i="1"/>
  <c r="BL25" i="1"/>
  <c r="BK25" i="1"/>
  <c r="BJ25" i="1"/>
  <c r="BI25" i="1"/>
  <c r="BK499" i="1"/>
  <c r="BL498" i="1"/>
  <c r="BM497" i="1"/>
  <c r="BN496" i="1"/>
  <c r="BO495" i="1"/>
  <c r="BP494" i="1"/>
  <c r="BH494" i="1"/>
  <c r="BI493" i="1"/>
  <c r="BJ492" i="1"/>
  <c r="BK491" i="1"/>
  <c r="BL490" i="1"/>
  <c r="BM489" i="1"/>
  <c r="BN488" i="1"/>
  <c r="BO487" i="1"/>
  <c r="BP486" i="1"/>
  <c r="BH486" i="1"/>
  <c r="BI485" i="1"/>
  <c r="BJ484" i="1"/>
  <c r="BK483" i="1"/>
  <c r="BL482" i="1"/>
  <c r="BM481" i="1"/>
  <c r="BN480" i="1"/>
  <c r="BO479" i="1"/>
  <c r="BP478" i="1"/>
  <c r="BH478" i="1"/>
  <c r="BI477" i="1"/>
  <c r="BI476" i="1"/>
  <c r="BP474" i="1"/>
  <c r="BO473" i="1"/>
  <c r="BK471" i="1"/>
  <c r="BJ470" i="1"/>
  <c r="BN466" i="1"/>
  <c r="BI463" i="1"/>
  <c r="BM459" i="1"/>
  <c r="BL452" i="1"/>
  <c r="BK445" i="1"/>
  <c r="BO441" i="1"/>
  <c r="BF472" i="1"/>
  <c r="BK472" i="1"/>
  <c r="BO472" i="1"/>
  <c r="BF464" i="1"/>
  <c r="BN464" i="1"/>
  <c r="BM464" i="1"/>
  <c r="BK464" i="1"/>
  <c r="BJ464" i="1"/>
  <c r="BI464" i="1"/>
  <c r="BO464" i="1"/>
  <c r="BF456" i="1"/>
  <c r="BN456" i="1"/>
  <c r="BM456" i="1"/>
  <c r="BK456" i="1"/>
  <c r="BJ456" i="1"/>
  <c r="BI456" i="1"/>
  <c r="BO456" i="1"/>
  <c r="BF448" i="1"/>
  <c r="BN448" i="1"/>
  <c r="BM448" i="1"/>
  <c r="BK448" i="1"/>
  <c r="BJ448" i="1"/>
  <c r="BI448" i="1"/>
  <c r="BO448" i="1"/>
  <c r="BF440" i="1"/>
  <c r="BN440" i="1"/>
  <c r="BM440" i="1"/>
  <c r="BK440" i="1"/>
  <c r="BJ440" i="1"/>
  <c r="BI440" i="1"/>
  <c r="BO440" i="1"/>
  <c r="BF432" i="1"/>
  <c r="BN432" i="1"/>
  <c r="BM432" i="1"/>
  <c r="BL432" i="1"/>
  <c r="BK432" i="1"/>
  <c r="BJ432" i="1"/>
  <c r="BI432" i="1"/>
  <c r="BH432" i="1"/>
  <c r="BP432" i="1"/>
  <c r="BO432" i="1"/>
  <c r="BF424" i="1"/>
  <c r="BN424" i="1"/>
  <c r="BM424" i="1"/>
  <c r="BL424" i="1"/>
  <c r="BK424" i="1"/>
  <c r="BJ424" i="1"/>
  <c r="BI424" i="1"/>
  <c r="BH424" i="1"/>
  <c r="BP424" i="1"/>
  <c r="BO424" i="1"/>
  <c r="BF416" i="1"/>
  <c r="BN416" i="1"/>
  <c r="BM416" i="1"/>
  <c r="BL416" i="1"/>
  <c r="BK416" i="1"/>
  <c r="BJ416" i="1"/>
  <c r="BI416" i="1"/>
  <c r="BH416" i="1"/>
  <c r="BP416" i="1"/>
  <c r="BO416" i="1"/>
  <c r="BF408" i="1"/>
  <c r="BN408" i="1"/>
  <c r="BM408" i="1"/>
  <c r="BL408" i="1"/>
  <c r="BK408" i="1"/>
  <c r="BJ408" i="1"/>
  <c r="BI408" i="1"/>
  <c r="BH408" i="1"/>
  <c r="BP408" i="1"/>
  <c r="BO408" i="1"/>
  <c r="BF400" i="1"/>
  <c r="BN400" i="1"/>
  <c r="BM400" i="1"/>
  <c r="BL400" i="1"/>
  <c r="BK400" i="1"/>
  <c r="BJ400" i="1"/>
  <c r="BI400" i="1"/>
  <c r="BH400" i="1"/>
  <c r="BP400" i="1"/>
  <c r="BO400" i="1"/>
  <c r="BF392" i="1"/>
  <c r="BN392" i="1"/>
  <c r="BM392" i="1"/>
  <c r="BL392" i="1"/>
  <c r="BK392" i="1"/>
  <c r="BJ392" i="1"/>
  <c r="BI392" i="1"/>
  <c r="BH392" i="1"/>
  <c r="BP392" i="1"/>
  <c r="BO392" i="1"/>
  <c r="BF384" i="1"/>
  <c r="BN384" i="1"/>
  <c r="BM384" i="1"/>
  <c r="BL384" i="1"/>
  <c r="BK384" i="1"/>
  <c r="BJ384" i="1"/>
  <c r="BI384" i="1"/>
  <c r="BH384" i="1"/>
  <c r="BP384" i="1"/>
  <c r="BO384" i="1"/>
  <c r="BF376" i="1"/>
  <c r="BN376" i="1"/>
  <c r="BM376" i="1"/>
  <c r="BL376" i="1"/>
  <c r="BK376" i="1"/>
  <c r="BJ376" i="1"/>
  <c r="BI376" i="1"/>
  <c r="BH376" i="1"/>
  <c r="BP376" i="1"/>
  <c r="BO376" i="1"/>
  <c r="BF368" i="1"/>
  <c r="BN368" i="1"/>
  <c r="BM368" i="1"/>
  <c r="BL368" i="1"/>
  <c r="BK368" i="1"/>
  <c r="BJ368" i="1"/>
  <c r="BI368" i="1"/>
  <c r="BH368" i="1"/>
  <c r="BP368" i="1"/>
  <c r="BO368" i="1"/>
  <c r="BF360" i="1"/>
  <c r="BN360" i="1"/>
  <c r="BM360" i="1"/>
  <c r="BL360" i="1"/>
  <c r="BK360" i="1"/>
  <c r="BJ360" i="1"/>
  <c r="BI360" i="1"/>
  <c r="BH360" i="1"/>
  <c r="BP360" i="1"/>
  <c r="BO360" i="1"/>
  <c r="BF352" i="1"/>
  <c r="BN352" i="1"/>
  <c r="BM352" i="1"/>
  <c r="BL352" i="1"/>
  <c r="BK352" i="1"/>
  <c r="BJ352" i="1"/>
  <c r="BI352" i="1"/>
  <c r="BH352" i="1"/>
  <c r="BP352" i="1"/>
  <c r="BO352" i="1"/>
  <c r="BF344" i="1"/>
  <c r="BN344" i="1"/>
  <c r="BM344" i="1"/>
  <c r="BL344" i="1"/>
  <c r="BK344" i="1"/>
  <c r="BJ344" i="1"/>
  <c r="BI344" i="1"/>
  <c r="BH344" i="1"/>
  <c r="BP344" i="1"/>
  <c r="BO344" i="1"/>
  <c r="BF336" i="1"/>
  <c r="BN336" i="1"/>
  <c r="BM336" i="1"/>
  <c r="BL336" i="1"/>
  <c r="BK336" i="1"/>
  <c r="BJ336" i="1"/>
  <c r="BI336" i="1"/>
  <c r="BH336" i="1"/>
  <c r="BP336" i="1"/>
  <c r="BO336" i="1"/>
  <c r="BF328" i="1"/>
  <c r="BN328" i="1"/>
  <c r="BM328" i="1"/>
  <c r="BL328" i="1"/>
  <c r="BK328" i="1"/>
  <c r="BJ328" i="1"/>
  <c r="BI328" i="1"/>
  <c r="BH328" i="1"/>
  <c r="BP328" i="1"/>
  <c r="BO328" i="1"/>
  <c r="BF320" i="1"/>
  <c r="BN320" i="1"/>
  <c r="BM320" i="1"/>
  <c r="BL320" i="1"/>
  <c r="BK320" i="1"/>
  <c r="BJ320" i="1"/>
  <c r="BI320" i="1"/>
  <c r="BH320" i="1"/>
  <c r="BP320" i="1"/>
  <c r="BO320" i="1"/>
  <c r="BF312" i="1"/>
  <c r="BN312" i="1"/>
  <c r="BM312" i="1"/>
  <c r="BL312" i="1"/>
  <c r="BK312" i="1"/>
  <c r="BJ312" i="1"/>
  <c r="BI312" i="1"/>
  <c r="BH312" i="1"/>
  <c r="BP312" i="1"/>
  <c r="BO312" i="1"/>
  <c r="BF304" i="1"/>
  <c r="BN304" i="1"/>
  <c r="BM304" i="1"/>
  <c r="BL304" i="1"/>
  <c r="BK304" i="1"/>
  <c r="BJ304" i="1"/>
  <c r="BI304" i="1"/>
  <c r="BH304" i="1"/>
  <c r="BP304" i="1"/>
  <c r="BO304" i="1"/>
  <c r="BF296" i="1"/>
  <c r="BN296" i="1"/>
  <c r="BM296" i="1"/>
  <c r="BL296" i="1"/>
  <c r="BK296" i="1"/>
  <c r="BJ296" i="1"/>
  <c r="BI296" i="1"/>
  <c r="BH296" i="1"/>
  <c r="BP296" i="1"/>
  <c r="BO296" i="1"/>
  <c r="BF288" i="1"/>
  <c r="BN288" i="1"/>
  <c r="BM288" i="1"/>
  <c r="BL288" i="1"/>
  <c r="BK288" i="1"/>
  <c r="BJ288" i="1"/>
  <c r="BI288" i="1"/>
  <c r="BH288" i="1"/>
  <c r="BP288" i="1"/>
  <c r="BO288" i="1"/>
  <c r="BF280" i="1"/>
  <c r="BN280" i="1"/>
  <c r="BM280" i="1"/>
  <c r="BL280" i="1"/>
  <c r="BK280" i="1"/>
  <c r="BJ280" i="1"/>
  <c r="BI280" i="1"/>
  <c r="BH280" i="1"/>
  <c r="BP280" i="1"/>
  <c r="BO280" i="1"/>
  <c r="BF272" i="1"/>
  <c r="BN272" i="1"/>
  <c r="BM272" i="1"/>
  <c r="BL272" i="1"/>
  <c r="BK272" i="1"/>
  <c r="BJ272" i="1"/>
  <c r="BI272" i="1"/>
  <c r="BH272" i="1"/>
  <c r="BP272" i="1"/>
  <c r="BO272" i="1"/>
  <c r="BF264" i="1"/>
  <c r="BN264" i="1"/>
  <c r="BM264" i="1"/>
  <c r="BL264" i="1"/>
  <c r="BK264" i="1"/>
  <c r="BJ264" i="1"/>
  <c r="BI264" i="1"/>
  <c r="BH264" i="1"/>
  <c r="BP264" i="1"/>
  <c r="BO264" i="1"/>
  <c r="BF256" i="1"/>
  <c r="BN256" i="1"/>
  <c r="BM256" i="1"/>
  <c r="BL256" i="1"/>
  <c r="BK256" i="1"/>
  <c r="BJ256" i="1"/>
  <c r="BI256" i="1"/>
  <c r="BH256" i="1"/>
  <c r="BP256" i="1"/>
  <c r="BO256" i="1"/>
  <c r="BF248" i="1"/>
  <c r="BN248" i="1"/>
  <c r="BM248" i="1"/>
  <c r="BL248" i="1"/>
  <c r="BK248" i="1"/>
  <c r="BJ248" i="1"/>
  <c r="BI248" i="1"/>
  <c r="BH248" i="1"/>
  <c r="BP248" i="1"/>
  <c r="BO248" i="1"/>
  <c r="BF240" i="1"/>
  <c r="BI240" i="1"/>
  <c r="BH240" i="1"/>
  <c r="BP240" i="1"/>
  <c r="BO240" i="1"/>
  <c r="BN240" i="1"/>
  <c r="BM240" i="1"/>
  <c r="BL240" i="1"/>
  <c r="BK240" i="1"/>
  <c r="BJ240" i="1"/>
  <c r="BF232" i="1"/>
  <c r="BI232" i="1"/>
  <c r="BH232" i="1"/>
  <c r="BP232" i="1"/>
  <c r="BO232" i="1"/>
  <c r="BN232" i="1"/>
  <c r="BM232" i="1"/>
  <c r="BL232" i="1"/>
  <c r="BK232" i="1"/>
  <c r="BJ232" i="1"/>
  <c r="BF224" i="1"/>
  <c r="BI224" i="1"/>
  <c r="BH224" i="1"/>
  <c r="BP224" i="1"/>
  <c r="BO224" i="1"/>
  <c r="BN224" i="1"/>
  <c r="BM224" i="1"/>
  <c r="BL224" i="1"/>
  <c r="BK224" i="1"/>
  <c r="BJ224" i="1"/>
  <c r="BF216" i="1"/>
  <c r="BI216" i="1"/>
  <c r="BH216" i="1"/>
  <c r="BP216" i="1"/>
  <c r="BO216" i="1"/>
  <c r="BN216" i="1"/>
  <c r="BM216" i="1"/>
  <c r="BL216" i="1"/>
  <c r="BK216" i="1"/>
  <c r="BJ216" i="1"/>
  <c r="BI208" i="1"/>
  <c r="BH208" i="1"/>
  <c r="BP208" i="1"/>
  <c r="BO208" i="1"/>
  <c r="BN208" i="1"/>
  <c r="BM208" i="1"/>
  <c r="BL208" i="1"/>
  <c r="BK208" i="1"/>
  <c r="BJ208" i="1"/>
  <c r="BF200" i="1"/>
  <c r="BI200" i="1"/>
  <c r="BH200" i="1"/>
  <c r="BP200" i="1"/>
  <c r="BO200" i="1"/>
  <c r="BN200" i="1"/>
  <c r="BM200" i="1"/>
  <c r="BL200" i="1"/>
  <c r="BK200" i="1"/>
  <c r="BJ200" i="1"/>
  <c r="BF192" i="1"/>
  <c r="BI192" i="1"/>
  <c r="BH192" i="1"/>
  <c r="BP192" i="1"/>
  <c r="BO192" i="1"/>
  <c r="BN192" i="1"/>
  <c r="BM192" i="1"/>
  <c r="BL192" i="1"/>
  <c r="BK192" i="1"/>
  <c r="BJ192" i="1"/>
  <c r="BF184" i="1"/>
  <c r="BI184" i="1"/>
  <c r="BH184" i="1"/>
  <c r="BP184" i="1"/>
  <c r="BO184" i="1"/>
  <c r="BN184" i="1"/>
  <c r="BM184" i="1"/>
  <c r="BL184" i="1"/>
  <c r="BK184" i="1"/>
  <c r="BJ184" i="1"/>
  <c r="BF176" i="1"/>
  <c r="BI176" i="1"/>
  <c r="BH176" i="1"/>
  <c r="BP176" i="1"/>
  <c r="BO176" i="1"/>
  <c r="BN176" i="1"/>
  <c r="BM176" i="1"/>
  <c r="BL176" i="1"/>
  <c r="BK176" i="1"/>
  <c r="BJ176" i="1"/>
  <c r="BF168" i="1"/>
  <c r="BI168" i="1"/>
  <c r="BH168" i="1"/>
  <c r="BP168" i="1"/>
  <c r="BO168" i="1"/>
  <c r="BN168" i="1"/>
  <c r="BM168" i="1"/>
  <c r="BL168" i="1"/>
  <c r="BK168" i="1"/>
  <c r="BJ168" i="1"/>
  <c r="BF160" i="1"/>
  <c r="BI160" i="1"/>
  <c r="BH160" i="1"/>
  <c r="BP160" i="1"/>
  <c r="BO160" i="1"/>
  <c r="BN160" i="1"/>
  <c r="BM160" i="1"/>
  <c r="BL160" i="1"/>
  <c r="BK160" i="1"/>
  <c r="BJ160" i="1"/>
  <c r="BF152" i="1"/>
  <c r="BI152" i="1"/>
  <c r="BH152" i="1"/>
  <c r="BP152" i="1"/>
  <c r="BO152" i="1"/>
  <c r="BN152" i="1"/>
  <c r="BM152" i="1"/>
  <c r="BL152" i="1"/>
  <c r="BK152" i="1"/>
  <c r="BJ152" i="1"/>
  <c r="BF144" i="1"/>
  <c r="BI144" i="1"/>
  <c r="BH144" i="1"/>
  <c r="BP144" i="1"/>
  <c r="BO144" i="1"/>
  <c r="BN144" i="1"/>
  <c r="BM144" i="1"/>
  <c r="BL144" i="1"/>
  <c r="BK144" i="1"/>
  <c r="BJ144" i="1"/>
  <c r="BF136" i="1"/>
  <c r="BI136" i="1"/>
  <c r="BH136" i="1"/>
  <c r="BP136" i="1"/>
  <c r="BO136" i="1"/>
  <c r="BN136" i="1"/>
  <c r="BM136" i="1"/>
  <c r="BL136" i="1"/>
  <c r="BK136" i="1"/>
  <c r="BJ136" i="1"/>
  <c r="BF128" i="1"/>
  <c r="BI128" i="1"/>
  <c r="BH128" i="1"/>
  <c r="BP128" i="1"/>
  <c r="BO128" i="1"/>
  <c r="BN128" i="1"/>
  <c r="BM128" i="1"/>
  <c r="BL128" i="1"/>
  <c r="BK128" i="1"/>
  <c r="BJ128" i="1"/>
  <c r="BF120" i="1"/>
  <c r="BI120" i="1"/>
  <c r="BH120" i="1"/>
  <c r="BP120" i="1"/>
  <c r="BO120" i="1"/>
  <c r="BN120" i="1"/>
  <c r="BM120" i="1"/>
  <c r="BL120" i="1"/>
  <c r="BK120" i="1"/>
  <c r="BJ120" i="1"/>
  <c r="BF112" i="1"/>
  <c r="BI112" i="1"/>
  <c r="BH112" i="1"/>
  <c r="BP112" i="1"/>
  <c r="BO112" i="1"/>
  <c r="BN112" i="1"/>
  <c r="BM112" i="1"/>
  <c r="BL112" i="1"/>
  <c r="BK112" i="1"/>
  <c r="BJ112" i="1"/>
  <c r="BF104" i="1"/>
  <c r="BI104" i="1"/>
  <c r="BH104" i="1"/>
  <c r="BP104" i="1"/>
  <c r="BO104" i="1"/>
  <c r="BN104" i="1"/>
  <c r="BM104" i="1"/>
  <c r="BL104" i="1"/>
  <c r="BK104" i="1"/>
  <c r="BJ104" i="1"/>
  <c r="BF96" i="1"/>
  <c r="BI96" i="1"/>
  <c r="BH96" i="1"/>
  <c r="BP96" i="1"/>
  <c r="BO96" i="1"/>
  <c r="BN96" i="1"/>
  <c r="BM96" i="1"/>
  <c r="BL96" i="1"/>
  <c r="BK96" i="1"/>
  <c r="BJ96" i="1"/>
  <c r="BF88" i="1"/>
  <c r="BI88" i="1"/>
  <c r="BH88" i="1"/>
  <c r="BP88" i="1"/>
  <c r="BO88" i="1"/>
  <c r="BN88" i="1"/>
  <c r="BM88" i="1"/>
  <c r="BL88" i="1"/>
  <c r="BK88" i="1"/>
  <c r="BJ88" i="1"/>
  <c r="BF80" i="1"/>
  <c r="BI80" i="1"/>
  <c r="BH80" i="1"/>
  <c r="BP80" i="1"/>
  <c r="BO80" i="1"/>
  <c r="BN80" i="1"/>
  <c r="BM80" i="1"/>
  <c r="BL80" i="1"/>
  <c r="BK80" i="1"/>
  <c r="BJ80" i="1"/>
  <c r="BF72" i="1"/>
  <c r="BI72" i="1"/>
  <c r="BH72" i="1"/>
  <c r="BP72" i="1"/>
  <c r="BO72" i="1"/>
  <c r="BN72" i="1"/>
  <c r="BM72" i="1"/>
  <c r="BL72" i="1"/>
  <c r="BK72" i="1"/>
  <c r="BJ72" i="1"/>
  <c r="BF64" i="1"/>
  <c r="BI64" i="1"/>
  <c r="BH64" i="1"/>
  <c r="BP64" i="1"/>
  <c r="BO64" i="1"/>
  <c r="BN64" i="1"/>
  <c r="BM64" i="1"/>
  <c r="BL64" i="1"/>
  <c r="BK64" i="1"/>
  <c r="BJ64" i="1"/>
  <c r="BF56" i="1"/>
  <c r="BI56" i="1"/>
  <c r="BH56" i="1"/>
  <c r="BP56" i="1"/>
  <c r="BO56" i="1"/>
  <c r="BN56" i="1"/>
  <c r="BM56" i="1"/>
  <c r="BL56" i="1"/>
  <c r="BK56" i="1"/>
  <c r="BJ56" i="1"/>
  <c r="BF48" i="1"/>
  <c r="BI48" i="1"/>
  <c r="BH48" i="1"/>
  <c r="BP48" i="1"/>
  <c r="BO48" i="1"/>
  <c r="BN48" i="1"/>
  <c r="BM48" i="1"/>
  <c r="BL48" i="1"/>
  <c r="BK48" i="1"/>
  <c r="BJ48" i="1"/>
  <c r="BF40" i="1"/>
  <c r="BI40" i="1"/>
  <c r="BH40" i="1"/>
  <c r="BP40" i="1"/>
  <c r="BO40" i="1"/>
  <c r="BN40" i="1"/>
  <c r="BM40" i="1"/>
  <c r="BL40" i="1"/>
  <c r="BK40" i="1"/>
  <c r="BJ40" i="1"/>
  <c r="BF32" i="1"/>
  <c r="BI32" i="1"/>
  <c r="BH32" i="1"/>
  <c r="BP32" i="1"/>
  <c r="BO32" i="1"/>
  <c r="BN32" i="1"/>
  <c r="BM32" i="1"/>
  <c r="BL32" i="1"/>
  <c r="BK32" i="1"/>
  <c r="BJ32" i="1"/>
  <c r="BF24" i="1"/>
  <c r="BI24" i="1"/>
  <c r="BH24" i="1"/>
  <c r="BP24" i="1"/>
  <c r="BO24" i="1"/>
  <c r="BN24" i="1"/>
  <c r="BM24" i="1"/>
  <c r="BL24" i="1"/>
  <c r="BK24" i="1"/>
  <c r="BJ24" i="1"/>
  <c r="BL499" i="1"/>
  <c r="BM498" i="1"/>
  <c r="BN497" i="1"/>
  <c r="BO496" i="1"/>
  <c r="BP495" i="1"/>
  <c r="BH495" i="1"/>
  <c r="BI494" i="1"/>
  <c r="BJ493" i="1"/>
  <c r="BK492" i="1"/>
  <c r="BL491" i="1"/>
  <c r="BM490" i="1"/>
  <c r="BN489" i="1"/>
  <c r="BO488" i="1"/>
  <c r="BP487" i="1"/>
  <c r="BH487" i="1"/>
  <c r="BI486" i="1"/>
  <c r="BJ485" i="1"/>
  <c r="BK484" i="1"/>
  <c r="BL483" i="1"/>
  <c r="BM482" i="1"/>
  <c r="BN481" i="1"/>
  <c r="BO480" i="1"/>
  <c r="BP479" i="1"/>
  <c r="BH479" i="1"/>
  <c r="BI478" i="1"/>
  <c r="BJ477" i="1"/>
  <c r="BJ476" i="1"/>
  <c r="BI475" i="1"/>
  <c r="BP473" i="1"/>
  <c r="BN472" i="1"/>
  <c r="BK470" i="1"/>
  <c r="BI467" i="1"/>
  <c r="BH460" i="1"/>
  <c r="BL456" i="1"/>
  <c r="BP452" i="1"/>
  <c r="BK449" i="1"/>
  <c r="BO445" i="1"/>
  <c r="BJ442" i="1"/>
  <c r="BF471" i="1"/>
  <c r="BL471" i="1"/>
  <c r="BH471" i="1"/>
  <c r="BP471" i="1"/>
  <c r="BO463" i="1"/>
  <c r="BN463" i="1"/>
  <c r="BL463" i="1"/>
  <c r="BK463" i="1"/>
  <c r="BJ463" i="1"/>
  <c r="BH463" i="1"/>
  <c r="BP463" i="1"/>
  <c r="BF455" i="1"/>
  <c r="BO455" i="1"/>
  <c r="BN455" i="1"/>
  <c r="BL455" i="1"/>
  <c r="BK455" i="1"/>
  <c r="BJ455" i="1"/>
  <c r="BH455" i="1"/>
  <c r="BP455" i="1"/>
  <c r="BF447" i="1"/>
  <c r="BO447" i="1"/>
  <c r="BN447" i="1"/>
  <c r="BL447" i="1"/>
  <c r="BK447" i="1"/>
  <c r="BJ447" i="1"/>
  <c r="BH447" i="1"/>
  <c r="BP447" i="1"/>
  <c r="BF439" i="1"/>
  <c r="BO439" i="1"/>
  <c r="BN439" i="1"/>
  <c r="BM439" i="1"/>
  <c r="BL439" i="1"/>
  <c r="BK439" i="1"/>
  <c r="BJ439" i="1"/>
  <c r="BI439" i="1"/>
  <c r="BH439" i="1"/>
  <c r="BP439" i="1"/>
  <c r="BF431" i="1"/>
  <c r="BO431" i="1"/>
  <c r="BN431" i="1"/>
  <c r="BM431" i="1"/>
  <c r="BL431" i="1"/>
  <c r="BK431" i="1"/>
  <c r="BJ431" i="1"/>
  <c r="BI431" i="1"/>
  <c r="BH431" i="1"/>
  <c r="BP431" i="1"/>
  <c r="BF423" i="1"/>
  <c r="BO423" i="1"/>
  <c r="BN423" i="1"/>
  <c r="BM423" i="1"/>
  <c r="BL423" i="1"/>
  <c r="BK423" i="1"/>
  <c r="BJ423" i="1"/>
  <c r="BI423" i="1"/>
  <c r="BH423" i="1"/>
  <c r="BP423" i="1"/>
  <c r="BF415" i="1"/>
  <c r="BO415" i="1"/>
  <c r="BN415" i="1"/>
  <c r="BM415" i="1"/>
  <c r="BL415" i="1"/>
  <c r="BK415" i="1"/>
  <c r="BJ415" i="1"/>
  <c r="BI415" i="1"/>
  <c r="BH415" i="1"/>
  <c r="BP415" i="1"/>
  <c r="BO407" i="1"/>
  <c r="BN407" i="1"/>
  <c r="BM407" i="1"/>
  <c r="BL407" i="1"/>
  <c r="BK407" i="1"/>
  <c r="BJ407" i="1"/>
  <c r="BI407" i="1"/>
  <c r="BH407" i="1"/>
  <c r="BP407" i="1"/>
  <c r="BF399" i="1"/>
  <c r="BO399" i="1"/>
  <c r="BN399" i="1"/>
  <c r="BM399" i="1"/>
  <c r="BL399" i="1"/>
  <c r="BK399" i="1"/>
  <c r="BJ399" i="1"/>
  <c r="BI399" i="1"/>
  <c r="BH399" i="1"/>
  <c r="BP399" i="1"/>
  <c r="BO391" i="1"/>
  <c r="BN391" i="1"/>
  <c r="BM391" i="1"/>
  <c r="BL391" i="1"/>
  <c r="BK391" i="1"/>
  <c r="BJ391" i="1"/>
  <c r="BI391" i="1"/>
  <c r="BH391" i="1"/>
  <c r="BP391" i="1"/>
  <c r="BF383" i="1"/>
  <c r="BO383" i="1"/>
  <c r="BN383" i="1"/>
  <c r="BM383" i="1"/>
  <c r="BL383" i="1"/>
  <c r="BK383" i="1"/>
  <c r="BJ383" i="1"/>
  <c r="BI383" i="1"/>
  <c r="BH383" i="1"/>
  <c r="BP383" i="1"/>
  <c r="BF375" i="1"/>
  <c r="BO375" i="1"/>
  <c r="BN375" i="1"/>
  <c r="BM375" i="1"/>
  <c r="BL375" i="1"/>
  <c r="BK375" i="1"/>
  <c r="BJ375" i="1"/>
  <c r="BI375" i="1"/>
  <c r="BH375" i="1"/>
  <c r="BP375" i="1"/>
  <c r="BO367" i="1"/>
  <c r="BN367" i="1"/>
  <c r="BM367" i="1"/>
  <c r="BL367" i="1"/>
  <c r="BK367" i="1"/>
  <c r="BJ367" i="1"/>
  <c r="BI367" i="1"/>
  <c r="BH367" i="1"/>
  <c r="BP367" i="1"/>
  <c r="BO359" i="1"/>
  <c r="BN359" i="1"/>
  <c r="BM359" i="1"/>
  <c r="BL359" i="1"/>
  <c r="BK359" i="1"/>
  <c r="BJ359" i="1"/>
  <c r="BI359" i="1"/>
  <c r="BH359" i="1"/>
  <c r="BP359" i="1"/>
  <c r="BF351" i="1"/>
  <c r="BO351" i="1"/>
  <c r="BN351" i="1"/>
  <c r="BM351" i="1"/>
  <c r="BL351" i="1"/>
  <c r="BK351" i="1"/>
  <c r="BJ351" i="1"/>
  <c r="BI351" i="1"/>
  <c r="BH351" i="1"/>
  <c r="BP351" i="1"/>
  <c r="BF343" i="1"/>
  <c r="BO343" i="1"/>
  <c r="BN343" i="1"/>
  <c r="BM343" i="1"/>
  <c r="BL343" i="1"/>
  <c r="BK343" i="1"/>
  <c r="BJ343" i="1"/>
  <c r="BI343" i="1"/>
  <c r="BH343" i="1"/>
  <c r="BP343" i="1"/>
  <c r="BF335" i="1"/>
  <c r="BO335" i="1"/>
  <c r="BN335" i="1"/>
  <c r="BM335" i="1"/>
  <c r="BL335" i="1"/>
  <c r="BK335" i="1"/>
  <c r="BJ335" i="1"/>
  <c r="BI335" i="1"/>
  <c r="BH335" i="1"/>
  <c r="BP335" i="1"/>
  <c r="BO327" i="1"/>
  <c r="BN327" i="1"/>
  <c r="BM327" i="1"/>
  <c r="BL327" i="1"/>
  <c r="BK327" i="1"/>
  <c r="BJ327" i="1"/>
  <c r="BI327" i="1"/>
  <c r="BH327" i="1"/>
  <c r="BP327" i="1"/>
  <c r="BF319" i="1"/>
  <c r="BO319" i="1"/>
  <c r="BN319" i="1"/>
  <c r="BM319" i="1"/>
  <c r="BL319" i="1"/>
  <c r="BK319" i="1"/>
  <c r="BJ319" i="1"/>
  <c r="BI319" i="1"/>
  <c r="BH319" i="1"/>
  <c r="BP319" i="1"/>
  <c r="BF311" i="1"/>
  <c r="BO311" i="1"/>
  <c r="BN311" i="1"/>
  <c r="BM311" i="1"/>
  <c r="BL311" i="1"/>
  <c r="BK311" i="1"/>
  <c r="BJ311" i="1"/>
  <c r="BI311" i="1"/>
  <c r="BH311" i="1"/>
  <c r="BP311" i="1"/>
  <c r="BF303" i="1"/>
  <c r="BO303" i="1"/>
  <c r="BN303" i="1"/>
  <c r="BM303" i="1"/>
  <c r="BL303" i="1"/>
  <c r="BK303" i="1"/>
  <c r="BJ303" i="1"/>
  <c r="BI303" i="1"/>
  <c r="BH303" i="1"/>
  <c r="BP303" i="1"/>
  <c r="BF295" i="1"/>
  <c r="BO295" i="1"/>
  <c r="BN295" i="1"/>
  <c r="BM295" i="1"/>
  <c r="BL295" i="1"/>
  <c r="BK295" i="1"/>
  <c r="BJ295" i="1"/>
  <c r="BI295" i="1"/>
  <c r="BH295" i="1"/>
  <c r="BP295" i="1"/>
  <c r="BF287" i="1"/>
  <c r="BO287" i="1"/>
  <c r="BN287" i="1"/>
  <c r="BM287" i="1"/>
  <c r="BL287" i="1"/>
  <c r="BK287" i="1"/>
  <c r="BJ287" i="1"/>
  <c r="BI287" i="1"/>
  <c r="BH287" i="1"/>
  <c r="BP287" i="1"/>
  <c r="BO279" i="1"/>
  <c r="BN279" i="1"/>
  <c r="BM279" i="1"/>
  <c r="BL279" i="1"/>
  <c r="BK279" i="1"/>
  <c r="BJ279" i="1"/>
  <c r="BI279" i="1"/>
  <c r="BH279" i="1"/>
  <c r="BP279" i="1"/>
  <c r="BF271" i="1"/>
  <c r="BO271" i="1"/>
  <c r="BN271" i="1"/>
  <c r="BM271" i="1"/>
  <c r="BL271" i="1"/>
  <c r="BK271" i="1"/>
  <c r="BJ271" i="1"/>
  <c r="BI271" i="1"/>
  <c r="BH271" i="1"/>
  <c r="BP271" i="1"/>
  <c r="BF263" i="1"/>
  <c r="BO263" i="1"/>
  <c r="BN263" i="1"/>
  <c r="BM263" i="1"/>
  <c r="BL263" i="1"/>
  <c r="BK263" i="1"/>
  <c r="BJ263" i="1"/>
  <c r="BI263" i="1"/>
  <c r="BH263" i="1"/>
  <c r="BP263" i="1"/>
  <c r="BF255" i="1"/>
  <c r="BO255" i="1"/>
  <c r="BN255" i="1"/>
  <c r="BM255" i="1"/>
  <c r="BL255" i="1"/>
  <c r="BK255" i="1"/>
  <c r="BJ255" i="1"/>
  <c r="BI255" i="1"/>
  <c r="BH255" i="1"/>
  <c r="BP255" i="1"/>
  <c r="BF247" i="1"/>
  <c r="BO247" i="1"/>
  <c r="BN247" i="1"/>
  <c r="BM247" i="1"/>
  <c r="BL247" i="1"/>
  <c r="BK247" i="1"/>
  <c r="BJ247" i="1"/>
  <c r="BI247" i="1"/>
  <c r="BH247" i="1"/>
  <c r="BP247" i="1"/>
  <c r="BF239" i="1"/>
  <c r="BJ239" i="1"/>
  <c r="BI239" i="1"/>
  <c r="BH239" i="1"/>
  <c r="BP239" i="1"/>
  <c r="BO239" i="1"/>
  <c r="BN239" i="1"/>
  <c r="BM239" i="1"/>
  <c r="BL239" i="1"/>
  <c r="BK239" i="1"/>
  <c r="BJ231" i="1"/>
  <c r="BI231" i="1"/>
  <c r="BH231" i="1"/>
  <c r="BP231" i="1"/>
  <c r="BO231" i="1"/>
  <c r="BN231" i="1"/>
  <c r="BM231" i="1"/>
  <c r="BL231" i="1"/>
  <c r="BK231" i="1"/>
  <c r="BF223" i="1"/>
  <c r="BJ223" i="1"/>
  <c r="BI223" i="1"/>
  <c r="BH223" i="1"/>
  <c r="BP223" i="1"/>
  <c r="BO223" i="1"/>
  <c r="BN223" i="1"/>
  <c r="BM223" i="1"/>
  <c r="BL223" i="1"/>
  <c r="BK223" i="1"/>
  <c r="BF215" i="1"/>
  <c r="BJ215" i="1"/>
  <c r="BI215" i="1"/>
  <c r="BH215" i="1"/>
  <c r="BP215" i="1"/>
  <c r="BO215" i="1"/>
  <c r="BN215" i="1"/>
  <c r="BM215" i="1"/>
  <c r="BL215" i="1"/>
  <c r="BK215" i="1"/>
  <c r="BF207" i="1"/>
  <c r="BJ207" i="1"/>
  <c r="BI207" i="1"/>
  <c r="BH207" i="1"/>
  <c r="BP207" i="1"/>
  <c r="BO207" i="1"/>
  <c r="BN207" i="1"/>
  <c r="BM207" i="1"/>
  <c r="BL207" i="1"/>
  <c r="BK207" i="1"/>
  <c r="BF199" i="1"/>
  <c r="BJ199" i="1"/>
  <c r="BI199" i="1"/>
  <c r="BH199" i="1"/>
  <c r="BP199" i="1"/>
  <c r="BO199" i="1"/>
  <c r="BN199" i="1"/>
  <c r="BM199" i="1"/>
  <c r="BL199" i="1"/>
  <c r="BK199" i="1"/>
  <c r="BF191" i="1"/>
  <c r="BJ191" i="1"/>
  <c r="BI191" i="1"/>
  <c r="BH191" i="1"/>
  <c r="BP191" i="1"/>
  <c r="BO191" i="1"/>
  <c r="BN191" i="1"/>
  <c r="BM191" i="1"/>
  <c r="BL191" i="1"/>
  <c r="BK191" i="1"/>
  <c r="BF183" i="1"/>
  <c r="BJ183" i="1"/>
  <c r="BI183" i="1"/>
  <c r="BH183" i="1"/>
  <c r="BP183" i="1"/>
  <c r="BO183" i="1"/>
  <c r="BN183" i="1"/>
  <c r="BM183" i="1"/>
  <c r="BL183" i="1"/>
  <c r="BK183" i="1"/>
  <c r="BF175" i="1"/>
  <c r="BJ175" i="1"/>
  <c r="BI175" i="1"/>
  <c r="BH175" i="1"/>
  <c r="BP175" i="1"/>
  <c r="BO175" i="1"/>
  <c r="BN175" i="1"/>
  <c r="BM175" i="1"/>
  <c r="BL175" i="1"/>
  <c r="BK175" i="1"/>
  <c r="BF167" i="1"/>
  <c r="BJ167" i="1"/>
  <c r="BI167" i="1"/>
  <c r="BH167" i="1"/>
  <c r="BP167" i="1"/>
  <c r="BO167" i="1"/>
  <c r="BN167" i="1"/>
  <c r="BM167" i="1"/>
  <c r="BL167" i="1"/>
  <c r="BK167" i="1"/>
  <c r="BF159" i="1"/>
  <c r="BJ159" i="1"/>
  <c r="BI159" i="1"/>
  <c r="BH159" i="1"/>
  <c r="BP159" i="1"/>
  <c r="BO159" i="1"/>
  <c r="BN159" i="1"/>
  <c r="BM159" i="1"/>
  <c r="BL159" i="1"/>
  <c r="BK159" i="1"/>
  <c r="BF151" i="1"/>
  <c r="BJ151" i="1"/>
  <c r="BI151" i="1"/>
  <c r="BH151" i="1"/>
  <c r="BP151" i="1"/>
  <c r="BO151" i="1"/>
  <c r="BN151" i="1"/>
  <c r="BM151" i="1"/>
  <c r="BL151" i="1"/>
  <c r="BK151" i="1"/>
  <c r="BF143" i="1"/>
  <c r="BJ143" i="1"/>
  <c r="BI143" i="1"/>
  <c r="BH143" i="1"/>
  <c r="BP143" i="1"/>
  <c r="BO143" i="1"/>
  <c r="BN143" i="1"/>
  <c r="BM143" i="1"/>
  <c r="BL143" i="1"/>
  <c r="BK143" i="1"/>
  <c r="BF135" i="1"/>
  <c r="BJ135" i="1"/>
  <c r="BI135" i="1"/>
  <c r="BH135" i="1"/>
  <c r="BP135" i="1"/>
  <c r="BO135" i="1"/>
  <c r="BN135" i="1"/>
  <c r="BM135" i="1"/>
  <c r="BL135" i="1"/>
  <c r="BK135" i="1"/>
  <c r="BF127" i="1"/>
  <c r="BJ127" i="1"/>
  <c r="BI127" i="1"/>
  <c r="BH127" i="1"/>
  <c r="BP127" i="1"/>
  <c r="BO127" i="1"/>
  <c r="BN127" i="1"/>
  <c r="BM127" i="1"/>
  <c r="BL127" i="1"/>
  <c r="BK127" i="1"/>
  <c r="BF119" i="1"/>
  <c r="BJ119" i="1"/>
  <c r="BI119" i="1"/>
  <c r="BH119" i="1"/>
  <c r="BP119" i="1"/>
  <c r="BO119" i="1"/>
  <c r="BN119" i="1"/>
  <c r="BM119" i="1"/>
  <c r="BL119" i="1"/>
  <c r="BK119" i="1"/>
  <c r="BF111" i="1"/>
  <c r="BJ111" i="1"/>
  <c r="BI111" i="1"/>
  <c r="BH111" i="1"/>
  <c r="BP111" i="1"/>
  <c r="BO111" i="1"/>
  <c r="BN111" i="1"/>
  <c r="BM111" i="1"/>
  <c r="BL111" i="1"/>
  <c r="BK111" i="1"/>
  <c r="BF103" i="1"/>
  <c r="BJ103" i="1"/>
  <c r="BI103" i="1"/>
  <c r="BH103" i="1"/>
  <c r="BP103" i="1"/>
  <c r="BO103" i="1"/>
  <c r="BN103" i="1"/>
  <c r="BM103" i="1"/>
  <c r="BL103" i="1"/>
  <c r="BK103" i="1"/>
  <c r="BF95" i="1"/>
  <c r="BJ95" i="1"/>
  <c r="BI95" i="1"/>
  <c r="BH95" i="1"/>
  <c r="BP95" i="1"/>
  <c r="BO95" i="1"/>
  <c r="BN95" i="1"/>
  <c r="BM95" i="1"/>
  <c r="BL95" i="1"/>
  <c r="BK95" i="1"/>
  <c r="BF87" i="1"/>
  <c r="BJ87" i="1"/>
  <c r="BI87" i="1"/>
  <c r="BH87" i="1"/>
  <c r="BP87" i="1"/>
  <c r="BO87" i="1"/>
  <c r="BN87" i="1"/>
  <c r="BM87" i="1"/>
  <c r="BL87" i="1"/>
  <c r="BK87" i="1"/>
  <c r="BF79" i="1"/>
  <c r="BJ79" i="1"/>
  <c r="BI79" i="1"/>
  <c r="BH79" i="1"/>
  <c r="BP79" i="1"/>
  <c r="BO79" i="1"/>
  <c r="BN79" i="1"/>
  <c r="BM79" i="1"/>
  <c r="BL79" i="1"/>
  <c r="BK79" i="1"/>
  <c r="BF71" i="1"/>
  <c r="BJ71" i="1"/>
  <c r="BI71" i="1"/>
  <c r="BH71" i="1"/>
  <c r="BP71" i="1"/>
  <c r="BO71" i="1"/>
  <c r="BN71" i="1"/>
  <c r="BM71" i="1"/>
  <c r="BL71" i="1"/>
  <c r="BK71" i="1"/>
  <c r="BF63" i="1"/>
  <c r="BJ63" i="1"/>
  <c r="BI63" i="1"/>
  <c r="BH63" i="1"/>
  <c r="BP63" i="1"/>
  <c r="BO63" i="1"/>
  <c r="BN63" i="1"/>
  <c r="BM63" i="1"/>
  <c r="BL63" i="1"/>
  <c r="BK63" i="1"/>
  <c r="BF55" i="1"/>
  <c r="BJ55" i="1"/>
  <c r="BI55" i="1"/>
  <c r="BH55" i="1"/>
  <c r="BP55" i="1"/>
  <c r="BO55" i="1"/>
  <c r="BN55" i="1"/>
  <c r="BM55" i="1"/>
  <c r="BL55" i="1"/>
  <c r="BK55" i="1"/>
  <c r="BF47" i="1"/>
  <c r="BJ47" i="1"/>
  <c r="BI47" i="1"/>
  <c r="BH47" i="1"/>
  <c r="BP47" i="1"/>
  <c r="BO47" i="1"/>
  <c r="BN47" i="1"/>
  <c r="BM47" i="1"/>
  <c r="BL47" i="1"/>
  <c r="BK47" i="1"/>
  <c r="BF39" i="1"/>
  <c r="BJ39" i="1"/>
  <c r="BI39" i="1"/>
  <c r="BH39" i="1"/>
  <c r="BP39" i="1"/>
  <c r="BO39" i="1"/>
  <c r="BN39" i="1"/>
  <c r="BM39" i="1"/>
  <c r="BL39" i="1"/>
  <c r="BK39" i="1"/>
  <c r="BF31" i="1"/>
  <c r="BJ31" i="1"/>
  <c r="BI31" i="1"/>
  <c r="BH31" i="1"/>
  <c r="BP31" i="1"/>
  <c r="BO31" i="1"/>
  <c r="BN31" i="1"/>
  <c r="BM31" i="1"/>
  <c r="BL31" i="1"/>
  <c r="BK31" i="1"/>
  <c r="BF23" i="1"/>
  <c r="BJ23" i="1"/>
  <c r="BI23" i="1"/>
  <c r="BH23" i="1"/>
  <c r="BP23" i="1"/>
  <c r="BO23" i="1"/>
  <c r="BN23" i="1"/>
  <c r="BM23" i="1"/>
  <c r="BL23" i="1"/>
  <c r="BK23" i="1"/>
  <c r="BM499" i="1"/>
  <c r="BN498" i="1"/>
  <c r="BO497" i="1"/>
  <c r="BP496" i="1"/>
  <c r="BH496" i="1"/>
  <c r="BI495" i="1"/>
  <c r="BJ494" i="1"/>
  <c r="BK493" i="1"/>
  <c r="BL492" i="1"/>
  <c r="BM491" i="1"/>
  <c r="BN490" i="1"/>
  <c r="BO489" i="1"/>
  <c r="BP488" i="1"/>
  <c r="BH488" i="1"/>
  <c r="BI487" i="1"/>
  <c r="BJ486" i="1"/>
  <c r="BK485" i="1"/>
  <c r="BL484" i="1"/>
  <c r="BM483" i="1"/>
  <c r="BN482" i="1"/>
  <c r="BO481" i="1"/>
  <c r="BP480" i="1"/>
  <c r="BH480" i="1"/>
  <c r="BI479" i="1"/>
  <c r="BJ478" i="1"/>
  <c r="BK477" i="1"/>
  <c r="BL476" i="1"/>
  <c r="BJ475" i="1"/>
  <c r="BH474" i="1"/>
  <c r="BP472" i="1"/>
  <c r="BN471" i="1"/>
  <c r="BM467" i="1"/>
  <c r="BH464" i="1"/>
  <c r="BL460" i="1"/>
  <c r="BP456" i="1"/>
  <c r="BK453" i="1"/>
  <c r="BO449" i="1"/>
  <c r="BN442" i="1"/>
  <c r="BF470" i="1"/>
  <c r="BH470" i="1"/>
  <c r="BM470" i="1"/>
  <c r="BI470" i="1"/>
  <c r="BF462" i="1"/>
  <c r="BH462" i="1"/>
  <c r="BP462" i="1"/>
  <c r="BO462" i="1"/>
  <c r="BM462" i="1"/>
  <c r="BL462" i="1"/>
  <c r="BK462" i="1"/>
  <c r="BI462" i="1"/>
  <c r="BF454" i="1"/>
  <c r="BH454" i="1"/>
  <c r="BP454" i="1"/>
  <c r="BO454" i="1"/>
  <c r="BM454" i="1"/>
  <c r="BL454" i="1"/>
  <c r="BK454" i="1"/>
  <c r="BI454" i="1"/>
  <c r="BF446" i="1"/>
  <c r="BH446" i="1"/>
  <c r="BP446" i="1"/>
  <c r="BO446" i="1"/>
  <c r="BM446" i="1"/>
  <c r="BL446" i="1"/>
  <c r="BK446" i="1"/>
  <c r="BI446" i="1"/>
  <c r="BH438" i="1"/>
  <c r="BP438" i="1"/>
  <c r="BO438" i="1"/>
  <c r="BN438" i="1"/>
  <c r="BM438" i="1"/>
  <c r="BL438" i="1"/>
  <c r="BK438" i="1"/>
  <c r="BJ438" i="1"/>
  <c r="BI438" i="1"/>
  <c r="BF430" i="1"/>
  <c r="BH430" i="1"/>
  <c r="BP430" i="1"/>
  <c r="BO430" i="1"/>
  <c r="BN430" i="1"/>
  <c r="BM430" i="1"/>
  <c r="BL430" i="1"/>
  <c r="BK430" i="1"/>
  <c r="BJ430" i="1"/>
  <c r="BI430" i="1"/>
  <c r="BF422" i="1"/>
  <c r="BH422" i="1"/>
  <c r="BP422" i="1"/>
  <c r="BO422" i="1"/>
  <c r="BN422" i="1"/>
  <c r="BM422" i="1"/>
  <c r="BL422" i="1"/>
  <c r="BK422" i="1"/>
  <c r="BJ422" i="1"/>
  <c r="BI422" i="1"/>
  <c r="BF414" i="1"/>
  <c r="BH414" i="1"/>
  <c r="BP414" i="1"/>
  <c r="BO414" i="1"/>
  <c r="BN414" i="1"/>
  <c r="BM414" i="1"/>
  <c r="BL414" i="1"/>
  <c r="BK414" i="1"/>
  <c r="BJ414" i="1"/>
  <c r="BI414" i="1"/>
  <c r="BF406" i="1"/>
  <c r="BH406" i="1"/>
  <c r="BP406" i="1"/>
  <c r="BO406" i="1"/>
  <c r="BN406" i="1"/>
  <c r="BM406" i="1"/>
  <c r="BL406" i="1"/>
  <c r="BK406" i="1"/>
  <c r="BJ406" i="1"/>
  <c r="BI406" i="1"/>
  <c r="BF398" i="1"/>
  <c r="BH398" i="1"/>
  <c r="BP398" i="1"/>
  <c r="BO398" i="1"/>
  <c r="BN398" i="1"/>
  <c r="BM398" i="1"/>
  <c r="BL398" i="1"/>
  <c r="BK398" i="1"/>
  <c r="BJ398" i="1"/>
  <c r="BI398" i="1"/>
  <c r="BF390" i="1"/>
  <c r="BH390" i="1"/>
  <c r="BP390" i="1"/>
  <c r="BO390" i="1"/>
  <c r="BN390" i="1"/>
  <c r="BM390" i="1"/>
  <c r="BL390" i="1"/>
  <c r="BK390" i="1"/>
  <c r="BJ390" i="1"/>
  <c r="BI390" i="1"/>
  <c r="BF382" i="1"/>
  <c r="BH382" i="1"/>
  <c r="BP382" i="1"/>
  <c r="BO382" i="1"/>
  <c r="BN382" i="1"/>
  <c r="BM382" i="1"/>
  <c r="BL382" i="1"/>
  <c r="BK382" i="1"/>
  <c r="BJ382" i="1"/>
  <c r="BI382" i="1"/>
  <c r="BF374" i="1"/>
  <c r="BH374" i="1"/>
  <c r="BP374" i="1"/>
  <c r="BO374" i="1"/>
  <c r="BN374" i="1"/>
  <c r="BM374" i="1"/>
  <c r="BL374" i="1"/>
  <c r="BK374" i="1"/>
  <c r="BJ374" i="1"/>
  <c r="BI374" i="1"/>
  <c r="BF366" i="1"/>
  <c r="BH366" i="1"/>
  <c r="BP366" i="1"/>
  <c r="BO366" i="1"/>
  <c r="BN366" i="1"/>
  <c r="BM366" i="1"/>
  <c r="BL366" i="1"/>
  <c r="BK366" i="1"/>
  <c r="BJ366" i="1"/>
  <c r="BI366" i="1"/>
  <c r="BF358" i="1"/>
  <c r="BH358" i="1"/>
  <c r="BP358" i="1"/>
  <c r="BO358" i="1"/>
  <c r="BN358" i="1"/>
  <c r="BM358" i="1"/>
  <c r="BL358" i="1"/>
  <c r="BK358" i="1"/>
  <c r="BJ358" i="1"/>
  <c r="BI358" i="1"/>
  <c r="BF350" i="1"/>
  <c r="BH350" i="1"/>
  <c r="BP350" i="1"/>
  <c r="BO350" i="1"/>
  <c r="BN350" i="1"/>
  <c r="BM350" i="1"/>
  <c r="BL350" i="1"/>
  <c r="BK350" i="1"/>
  <c r="BJ350" i="1"/>
  <c r="BI350" i="1"/>
  <c r="BH342" i="1"/>
  <c r="BP342" i="1"/>
  <c r="BO342" i="1"/>
  <c r="BN342" i="1"/>
  <c r="BM342" i="1"/>
  <c r="BL342" i="1"/>
  <c r="BK342" i="1"/>
  <c r="BJ342" i="1"/>
  <c r="BI342" i="1"/>
  <c r="BF334" i="1"/>
  <c r="BH334" i="1"/>
  <c r="BP334" i="1"/>
  <c r="BO334" i="1"/>
  <c r="BN334" i="1"/>
  <c r="BM334" i="1"/>
  <c r="BL334" i="1"/>
  <c r="BK334" i="1"/>
  <c r="BJ334" i="1"/>
  <c r="BI334" i="1"/>
  <c r="BF326" i="1"/>
  <c r="BH326" i="1"/>
  <c r="BP326" i="1"/>
  <c r="BO326" i="1"/>
  <c r="BN326" i="1"/>
  <c r="BM326" i="1"/>
  <c r="BL326" i="1"/>
  <c r="BK326" i="1"/>
  <c r="BJ326" i="1"/>
  <c r="BI326" i="1"/>
  <c r="BF318" i="1"/>
  <c r="BH318" i="1"/>
  <c r="BP318" i="1"/>
  <c r="BO318" i="1"/>
  <c r="BN318" i="1"/>
  <c r="BM318" i="1"/>
  <c r="BL318" i="1"/>
  <c r="BK318" i="1"/>
  <c r="BJ318" i="1"/>
  <c r="BI318" i="1"/>
  <c r="BF310" i="1"/>
  <c r="BH310" i="1"/>
  <c r="BP310" i="1"/>
  <c r="BO310" i="1"/>
  <c r="BN310" i="1"/>
  <c r="BM310" i="1"/>
  <c r="BL310" i="1"/>
  <c r="BK310" i="1"/>
  <c r="BJ310" i="1"/>
  <c r="BI310" i="1"/>
  <c r="BF302" i="1"/>
  <c r="BH302" i="1"/>
  <c r="BP302" i="1"/>
  <c r="BO302" i="1"/>
  <c r="BN302" i="1"/>
  <c r="BM302" i="1"/>
  <c r="BL302" i="1"/>
  <c r="BK302" i="1"/>
  <c r="BJ302" i="1"/>
  <c r="BI302" i="1"/>
  <c r="BH294" i="1"/>
  <c r="BP294" i="1"/>
  <c r="BO294" i="1"/>
  <c r="BN294" i="1"/>
  <c r="BM294" i="1"/>
  <c r="BL294" i="1"/>
  <c r="BK294" i="1"/>
  <c r="BJ294" i="1"/>
  <c r="BI294" i="1"/>
  <c r="BF286" i="1"/>
  <c r="BH286" i="1"/>
  <c r="BP286" i="1"/>
  <c r="BO286" i="1"/>
  <c r="BN286" i="1"/>
  <c r="BM286" i="1"/>
  <c r="BL286" i="1"/>
  <c r="BK286" i="1"/>
  <c r="BJ286" i="1"/>
  <c r="BI286" i="1"/>
  <c r="BF278" i="1"/>
  <c r="BH278" i="1"/>
  <c r="BP278" i="1"/>
  <c r="BO278" i="1"/>
  <c r="BN278" i="1"/>
  <c r="BM278" i="1"/>
  <c r="BL278" i="1"/>
  <c r="BK278" i="1"/>
  <c r="BJ278" i="1"/>
  <c r="BI278" i="1"/>
  <c r="BF270" i="1"/>
  <c r="BH270" i="1"/>
  <c r="BP270" i="1"/>
  <c r="BO270" i="1"/>
  <c r="BN270" i="1"/>
  <c r="BM270" i="1"/>
  <c r="BL270" i="1"/>
  <c r="BK270" i="1"/>
  <c r="BJ270" i="1"/>
  <c r="BI270" i="1"/>
  <c r="BF262" i="1"/>
  <c r="BH262" i="1"/>
  <c r="BP262" i="1"/>
  <c r="BO262" i="1"/>
  <c r="BN262" i="1"/>
  <c r="BM262" i="1"/>
  <c r="BL262" i="1"/>
  <c r="BK262" i="1"/>
  <c r="BJ262" i="1"/>
  <c r="BI262" i="1"/>
  <c r="BF254" i="1"/>
  <c r="BH254" i="1"/>
  <c r="BP254" i="1"/>
  <c r="BO254" i="1"/>
  <c r="BN254" i="1"/>
  <c r="BM254" i="1"/>
  <c r="BL254" i="1"/>
  <c r="BK254" i="1"/>
  <c r="BJ254" i="1"/>
  <c r="BI254" i="1"/>
  <c r="BF246" i="1"/>
  <c r="BH246" i="1"/>
  <c r="BP246" i="1"/>
  <c r="BO246" i="1"/>
  <c r="BN246" i="1"/>
  <c r="BM246" i="1"/>
  <c r="BL246" i="1"/>
  <c r="BK246" i="1"/>
  <c r="BJ246" i="1"/>
  <c r="BI246" i="1"/>
  <c r="BF238" i="1"/>
  <c r="BK238" i="1"/>
  <c r="BJ238" i="1"/>
  <c r="BI238" i="1"/>
  <c r="BH238" i="1"/>
  <c r="BP238" i="1"/>
  <c r="BO238" i="1"/>
  <c r="BN238" i="1"/>
  <c r="BM238" i="1"/>
  <c r="BL238" i="1"/>
  <c r="BF230" i="1"/>
  <c r="BK230" i="1"/>
  <c r="BJ230" i="1"/>
  <c r="BI230" i="1"/>
  <c r="BH230" i="1"/>
  <c r="BP230" i="1"/>
  <c r="BO230" i="1"/>
  <c r="BN230" i="1"/>
  <c r="BM230" i="1"/>
  <c r="BL230" i="1"/>
  <c r="BF222" i="1"/>
  <c r="BK222" i="1"/>
  <c r="BJ222" i="1"/>
  <c r="BI222" i="1"/>
  <c r="BH222" i="1"/>
  <c r="BP222" i="1"/>
  <c r="BO222" i="1"/>
  <c r="BN222" i="1"/>
  <c r="BM222" i="1"/>
  <c r="BL222" i="1"/>
  <c r="BF214" i="1"/>
  <c r="BK214" i="1"/>
  <c r="BJ214" i="1"/>
  <c r="BI214" i="1"/>
  <c r="BH214" i="1"/>
  <c r="BP214" i="1"/>
  <c r="BO214" i="1"/>
  <c r="BN214" i="1"/>
  <c r="BM214" i="1"/>
  <c r="BL214" i="1"/>
  <c r="BF206" i="1"/>
  <c r="BK206" i="1"/>
  <c r="BJ206" i="1"/>
  <c r="BI206" i="1"/>
  <c r="BH206" i="1"/>
  <c r="BP206" i="1"/>
  <c r="BO206" i="1"/>
  <c r="BN206" i="1"/>
  <c r="BM206" i="1"/>
  <c r="BL206" i="1"/>
  <c r="BF198" i="1"/>
  <c r="BK198" i="1"/>
  <c r="BJ198" i="1"/>
  <c r="BI198" i="1"/>
  <c r="BH198" i="1"/>
  <c r="BP198" i="1"/>
  <c r="BO198" i="1"/>
  <c r="BN198" i="1"/>
  <c r="BM198" i="1"/>
  <c r="BL198" i="1"/>
  <c r="BF190" i="1"/>
  <c r="BK190" i="1"/>
  <c r="BJ190" i="1"/>
  <c r="BI190" i="1"/>
  <c r="BH190" i="1"/>
  <c r="BP190" i="1"/>
  <c r="BO190" i="1"/>
  <c r="BN190" i="1"/>
  <c r="BM190" i="1"/>
  <c r="BL190" i="1"/>
  <c r="BG182" i="1"/>
  <c r="BK182" i="1"/>
  <c r="BJ182" i="1"/>
  <c r="BI182" i="1"/>
  <c r="BH182" i="1"/>
  <c r="BP182" i="1"/>
  <c r="BO182" i="1"/>
  <c r="BN182" i="1"/>
  <c r="BM182" i="1"/>
  <c r="BL182" i="1"/>
  <c r="BF174" i="1"/>
  <c r="BK174" i="1"/>
  <c r="BJ174" i="1"/>
  <c r="BI174" i="1"/>
  <c r="BH174" i="1"/>
  <c r="BP174" i="1"/>
  <c r="BO174" i="1"/>
  <c r="BN174" i="1"/>
  <c r="BM174" i="1"/>
  <c r="BL174" i="1"/>
  <c r="BK166" i="1"/>
  <c r="BJ166" i="1"/>
  <c r="BI166" i="1"/>
  <c r="BH166" i="1"/>
  <c r="BP166" i="1"/>
  <c r="BO166" i="1"/>
  <c r="BN166" i="1"/>
  <c r="BM166" i="1"/>
  <c r="BL166" i="1"/>
  <c r="BF158" i="1"/>
  <c r="BK158" i="1"/>
  <c r="BJ158" i="1"/>
  <c r="BI158" i="1"/>
  <c r="BH158" i="1"/>
  <c r="BP158" i="1"/>
  <c r="BO158" i="1"/>
  <c r="BN158" i="1"/>
  <c r="BM158" i="1"/>
  <c r="BL158" i="1"/>
  <c r="BF150" i="1"/>
  <c r="BK150" i="1"/>
  <c r="BJ150" i="1"/>
  <c r="BI150" i="1"/>
  <c r="BH150" i="1"/>
  <c r="BP150" i="1"/>
  <c r="BO150" i="1"/>
  <c r="BN150" i="1"/>
  <c r="BM150" i="1"/>
  <c r="BL150" i="1"/>
  <c r="BK142" i="1"/>
  <c r="BJ142" i="1"/>
  <c r="BI142" i="1"/>
  <c r="BH142" i="1"/>
  <c r="BP142" i="1"/>
  <c r="BO142" i="1"/>
  <c r="BN142" i="1"/>
  <c r="BM142" i="1"/>
  <c r="BL142" i="1"/>
  <c r="BF134" i="1"/>
  <c r="BK134" i="1"/>
  <c r="BJ134" i="1"/>
  <c r="BI134" i="1"/>
  <c r="BH134" i="1"/>
  <c r="BP134" i="1"/>
  <c r="BO134" i="1"/>
  <c r="BN134" i="1"/>
  <c r="BM134" i="1"/>
  <c r="BL134" i="1"/>
  <c r="BF126" i="1"/>
  <c r="BK126" i="1"/>
  <c r="BJ126" i="1"/>
  <c r="BI126" i="1"/>
  <c r="BH126" i="1"/>
  <c r="BP126" i="1"/>
  <c r="BO126" i="1"/>
  <c r="BN126" i="1"/>
  <c r="BM126" i="1"/>
  <c r="BL126" i="1"/>
  <c r="BF118" i="1"/>
  <c r="BK118" i="1"/>
  <c r="BJ118" i="1"/>
  <c r="BI118" i="1"/>
  <c r="BH118" i="1"/>
  <c r="BP118" i="1"/>
  <c r="BO118" i="1"/>
  <c r="BN118" i="1"/>
  <c r="BM118" i="1"/>
  <c r="BL118" i="1"/>
  <c r="BF110" i="1"/>
  <c r="BK110" i="1"/>
  <c r="BJ110" i="1"/>
  <c r="BI110" i="1"/>
  <c r="BH110" i="1"/>
  <c r="BP110" i="1"/>
  <c r="BO110" i="1"/>
  <c r="BN110" i="1"/>
  <c r="BM110" i="1"/>
  <c r="BL110" i="1"/>
  <c r="BF102" i="1"/>
  <c r="BK102" i="1"/>
  <c r="BJ102" i="1"/>
  <c r="BI102" i="1"/>
  <c r="BH102" i="1"/>
  <c r="BP102" i="1"/>
  <c r="BO102" i="1"/>
  <c r="BN102" i="1"/>
  <c r="BM102" i="1"/>
  <c r="BL102" i="1"/>
  <c r="BF94" i="1"/>
  <c r="BK94" i="1"/>
  <c r="BJ94" i="1"/>
  <c r="BI94" i="1"/>
  <c r="BH94" i="1"/>
  <c r="BP94" i="1"/>
  <c r="BO94" i="1"/>
  <c r="BN94" i="1"/>
  <c r="BM94" i="1"/>
  <c r="BL94" i="1"/>
  <c r="BF86" i="1"/>
  <c r="BK86" i="1"/>
  <c r="BJ86" i="1"/>
  <c r="BI86" i="1"/>
  <c r="BH86" i="1"/>
  <c r="BP86" i="1"/>
  <c r="BO86" i="1"/>
  <c r="BN86" i="1"/>
  <c r="BM86" i="1"/>
  <c r="BL86" i="1"/>
  <c r="BF78" i="1"/>
  <c r="BK78" i="1"/>
  <c r="BJ78" i="1"/>
  <c r="BI78" i="1"/>
  <c r="BH78" i="1"/>
  <c r="BP78" i="1"/>
  <c r="BO78" i="1"/>
  <c r="BN78" i="1"/>
  <c r="BM78" i="1"/>
  <c r="BL78" i="1"/>
  <c r="BG70" i="1"/>
  <c r="BK70" i="1"/>
  <c r="BJ70" i="1"/>
  <c r="BI70" i="1"/>
  <c r="BH70" i="1"/>
  <c r="BP70" i="1"/>
  <c r="BO70" i="1"/>
  <c r="BN70" i="1"/>
  <c r="BM70" i="1"/>
  <c r="BL70" i="1"/>
  <c r="BF62" i="1"/>
  <c r="BK62" i="1"/>
  <c r="BJ62" i="1"/>
  <c r="BI62" i="1"/>
  <c r="BH62" i="1"/>
  <c r="BP62" i="1"/>
  <c r="BO62" i="1"/>
  <c r="BN62" i="1"/>
  <c r="BM62" i="1"/>
  <c r="BL62" i="1"/>
  <c r="BF54" i="1"/>
  <c r="BK54" i="1"/>
  <c r="BJ54" i="1"/>
  <c r="BI54" i="1"/>
  <c r="BH54" i="1"/>
  <c r="BP54" i="1"/>
  <c r="BO54" i="1"/>
  <c r="BN54" i="1"/>
  <c r="BM54" i="1"/>
  <c r="BL54" i="1"/>
  <c r="BF46" i="1"/>
  <c r="BK46" i="1"/>
  <c r="BJ46" i="1"/>
  <c r="BI46" i="1"/>
  <c r="BH46" i="1"/>
  <c r="BP46" i="1"/>
  <c r="BO46" i="1"/>
  <c r="BN46" i="1"/>
  <c r="BM46" i="1"/>
  <c r="BL46" i="1"/>
  <c r="BF38" i="1"/>
  <c r="BK38" i="1"/>
  <c r="BJ38" i="1"/>
  <c r="BI38" i="1"/>
  <c r="BH38" i="1"/>
  <c r="BP38" i="1"/>
  <c r="BO38" i="1"/>
  <c r="BN38" i="1"/>
  <c r="BM38" i="1"/>
  <c r="BL38" i="1"/>
  <c r="BF30" i="1"/>
  <c r="BK30" i="1"/>
  <c r="BJ30" i="1"/>
  <c r="BI30" i="1"/>
  <c r="BH30" i="1"/>
  <c r="BP30" i="1"/>
  <c r="BO30" i="1"/>
  <c r="BN30" i="1"/>
  <c r="BM30" i="1"/>
  <c r="BL30" i="1"/>
  <c r="BF22" i="1"/>
  <c r="BK22" i="1"/>
  <c r="BJ22" i="1"/>
  <c r="BI22" i="1"/>
  <c r="BH22" i="1"/>
  <c r="BP22" i="1"/>
  <c r="BO22" i="1"/>
  <c r="BN22" i="1"/>
  <c r="BM22" i="1"/>
  <c r="BL22" i="1"/>
  <c r="BN499" i="1"/>
  <c r="BO498" i="1"/>
  <c r="BP497" i="1"/>
  <c r="BH497" i="1"/>
  <c r="BI496" i="1"/>
  <c r="BJ495" i="1"/>
  <c r="BK494" i="1"/>
  <c r="BL493" i="1"/>
  <c r="BM492" i="1"/>
  <c r="BN491" i="1"/>
  <c r="BO490" i="1"/>
  <c r="BP489" i="1"/>
  <c r="BH489" i="1"/>
  <c r="BI488" i="1"/>
  <c r="BJ487" i="1"/>
  <c r="BK486" i="1"/>
  <c r="BL485" i="1"/>
  <c r="BM484" i="1"/>
  <c r="BN483" i="1"/>
  <c r="BO482" i="1"/>
  <c r="BP481" i="1"/>
  <c r="BH481" i="1"/>
  <c r="BI480" i="1"/>
  <c r="BJ479" i="1"/>
  <c r="BK478" i="1"/>
  <c r="BL477" i="1"/>
  <c r="BM476" i="1"/>
  <c r="BK475" i="1"/>
  <c r="BJ474" i="1"/>
  <c r="BH473" i="1"/>
  <c r="BO471" i="1"/>
  <c r="BN470" i="1"/>
  <c r="BH468" i="1"/>
  <c r="BL464" i="1"/>
  <c r="BP460" i="1"/>
  <c r="BK457" i="1"/>
  <c r="BO453" i="1"/>
  <c r="BJ450" i="1"/>
  <c r="BN446" i="1"/>
  <c r="BI443" i="1"/>
  <c r="BK17" i="1"/>
  <c r="BL16" i="1"/>
  <c r="BM15" i="1"/>
  <c r="BN14" i="1"/>
  <c r="BO13" i="1"/>
  <c r="BP12" i="1"/>
  <c r="BH12" i="1"/>
  <c r="BI11" i="1"/>
  <c r="BJ10" i="1"/>
  <c r="BK9" i="1"/>
  <c r="BL8" i="1"/>
  <c r="BM7" i="1"/>
  <c r="BN6" i="1"/>
  <c r="BO5" i="1"/>
  <c r="BP4" i="1"/>
  <c r="BH4" i="1"/>
  <c r="BF463" i="1"/>
  <c r="BF359" i="1"/>
  <c r="BF279" i="1"/>
  <c r="BF231" i="1"/>
  <c r="BL17" i="1"/>
  <c r="BM16" i="1"/>
  <c r="BN15" i="1"/>
  <c r="BO14" i="1"/>
  <c r="BP13" i="1"/>
  <c r="BH13" i="1"/>
  <c r="BI12" i="1"/>
  <c r="BJ11" i="1"/>
  <c r="BK10" i="1"/>
  <c r="BL9" i="1"/>
  <c r="BM8" i="1"/>
  <c r="BN7" i="1"/>
  <c r="BO6" i="1"/>
  <c r="BP5" i="1"/>
  <c r="BH5" i="1"/>
  <c r="BI4" i="1"/>
  <c r="BF438" i="1"/>
  <c r="BF342" i="1"/>
  <c r="BF294" i="1"/>
  <c r="BF166" i="1"/>
  <c r="BF142" i="1"/>
  <c r="BM17" i="1"/>
  <c r="BN16" i="1"/>
  <c r="BO15" i="1"/>
  <c r="BP14" i="1"/>
  <c r="BH14" i="1"/>
  <c r="BI13" i="1"/>
  <c r="BJ12" i="1"/>
  <c r="BK11" i="1"/>
  <c r="BL10" i="1"/>
  <c r="BM9" i="1"/>
  <c r="BN8" i="1"/>
  <c r="BO7" i="1"/>
  <c r="BP6" i="1"/>
  <c r="BH6" i="1"/>
  <c r="BI5" i="1"/>
  <c r="BJ4" i="1"/>
  <c r="BN17" i="1"/>
  <c r="BO16" i="1"/>
  <c r="BP15" i="1"/>
  <c r="BH15" i="1"/>
  <c r="BI14" i="1"/>
  <c r="BJ13" i="1"/>
  <c r="BK12" i="1"/>
  <c r="BL11" i="1"/>
  <c r="BM10" i="1"/>
  <c r="BN9" i="1"/>
  <c r="BO8" i="1"/>
  <c r="BP7" i="1"/>
  <c r="BH7" i="1"/>
  <c r="BI6" i="1"/>
  <c r="BJ5" i="1"/>
  <c r="BK4" i="1"/>
  <c r="BO17" i="1"/>
  <c r="BP16" i="1"/>
  <c r="BH16" i="1"/>
  <c r="BI15" i="1"/>
  <c r="BJ14" i="1"/>
  <c r="BK13" i="1"/>
  <c r="BL12" i="1"/>
  <c r="BN10" i="1"/>
  <c r="BO9" i="1"/>
  <c r="BP8" i="1"/>
  <c r="BH8" i="1"/>
  <c r="BI7" i="1"/>
  <c r="BJ6" i="1"/>
  <c r="BK5" i="1"/>
  <c r="BL4" i="1"/>
  <c r="BF11" i="1"/>
  <c r="BF451" i="1"/>
  <c r="BP17" i="1"/>
  <c r="BH17" i="1"/>
  <c r="BI16" i="1"/>
  <c r="BJ15" i="1"/>
  <c r="BK14" i="1"/>
  <c r="BL13" i="1"/>
  <c r="BM12" i="1"/>
  <c r="BN11" i="1"/>
  <c r="BO10" i="1"/>
  <c r="BP9" i="1"/>
  <c r="BH9" i="1"/>
  <c r="BI8" i="1"/>
  <c r="BJ7" i="1"/>
  <c r="BK6" i="1"/>
  <c r="BL5" i="1"/>
  <c r="BM4" i="1"/>
  <c r="BI17" i="1"/>
  <c r="BJ16" i="1"/>
  <c r="BK15" i="1"/>
  <c r="BL14" i="1"/>
  <c r="BM13" i="1"/>
  <c r="BN12" i="1"/>
  <c r="BO11" i="1"/>
  <c r="BP10" i="1"/>
  <c r="BH10" i="1"/>
  <c r="BI9" i="1"/>
  <c r="BJ8" i="1"/>
  <c r="BK7" i="1"/>
  <c r="BL6" i="1"/>
  <c r="BN4" i="1"/>
  <c r="BF5" i="1"/>
  <c r="BJ17" i="1"/>
  <c r="BK16" i="1"/>
  <c r="BL15" i="1"/>
  <c r="BM14" i="1"/>
  <c r="BN13" i="1"/>
  <c r="BO12" i="1"/>
  <c r="BP11" i="1"/>
  <c r="BH11" i="1"/>
  <c r="BI10" i="1"/>
  <c r="BJ9" i="1"/>
  <c r="BK8" i="1"/>
  <c r="BL7" i="1"/>
  <c r="BM6" i="1"/>
  <c r="BN5" i="1"/>
  <c r="BO4" i="1"/>
  <c r="BG492" i="1"/>
  <c r="BG484" i="1"/>
  <c r="BG476" i="1"/>
  <c r="BG468" i="1"/>
  <c r="BG460" i="1"/>
  <c r="BG452" i="1"/>
  <c r="BG444" i="1"/>
  <c r="BG436" i="1"/>
  <c r="BG428" i="1"/>
  <c r="BG420" i="1"/>
  <c r="BG412" i="1"/>
  <c r="BG404" i="1"/>
  <c r="BG396" i="1"/>
  <c r="BG388" i="1"/>
  <c r="BG380" i="1"/>
  <c r="BG364" i="1"/>
  <c r="BG356" i="1"/>
  <c r="BG348" i="1"/>
  <c r="BG340" i="1"/>
  <c r="BG332" i="1"/>
  <c r="BG324" i="1"/>
  <c r="BG316" i="1"/>
  <c r="BG308" i="1"/>
  <c r="BG300" i="1"/>
  <c r="BG292" i="1"/>
  <c r="BG284" i="1"/>
  <c r="BG268" i="1"/>
  <c r="BG260" i="1"/>
  <c r="BG244" i="1"/>
  <c r="BG236" i="1"/>
  <c r="BG228" i="1"/>
  <c r="BG220" i="1"/>
  <c r="BG212" i="1"/>
  <c r="BG204" i="1"/>
  <c r="BG196" i="1"/>
  <c r="BG188" i="1"/>
  <c r="BG180" i="1"/>
  <c r="BG172" i="1"/>
  <c r="BG164" i="1"/>
  <c r="BG156" i="1"/>
  <c r="BG148" i="1"/>
  <c r="BG140" i="1"/>
  <c r="BG132" i="1"/>
  <c r="BG124" i="1"/>
  <c r="BG116" i="1"/>
  <c r="BG108" i="1"/>
  <c r="BG100" i="1"/>
  <c r="BG92" i="1"/>
  <c r="BG84" i="1"/>
  <c r="BG76" i="1"/>
  <c r="BG68" i="1"/>
  <c r="BG60" i="1"/>
  <c r="BG52" i="1"/>
  <c r="BG44" i="1"/>
  <c r="BG36" i="1"/>
  <c r="BG28" i="1"/>
  <c r="BG20" i="1"/>
  <c r="BG12" i="1"/>
  <c r="BG4" i="1"/>
  <c r="BF281" i="1"/>
  <c r="BF265" i="1"/>
  <c r="BF225" i="1"/>
  <c r="BF89" i="1"/>
  <c r="BG493" i="1"/>
  <c r="BG485" i="1"/>
  <c r="BG477" i="1"/>
  <c r="BG469" i="1"/>
  <c r="BG461" i="1"/>
  <c r="BG453" i="1"/>
  <c r="BG445" i="1"/>
  <c r="BG437" i="1"/>
  <c r="BG429" i="1"/>
  <c r="BG421" i="1"/>
  <c r="BG413" i="1"/>
  <c r="BG405" i="1"/>
  <c r="BG397" i="1"/>
  <c r="BG389" i="1"/>
  <c r="BG381" i="1"/>
  <c r="BG373" i="1"/>
  <c r="BG365" i="1"/>
  <c r="BG357" i="1"/>
  <c r="BG349" i="1"/>
  <c r="BG341" i="1"/>
  <c r="BG333" i="1"/>
  <c r="BG325" i="1"/>
  <c r="BG317" i="1"/>
  <c r="BG309" i="1"/>
  <c r="BG301" i="1"/>
  <c r="BG293" i="1"/>
  <c r="BG285" i="1"/>
  <c r="BG277" i="1"/>
  <c r="BG269" i="1"/>
  <c r="BG261" i="1"/>
  <c r="BG253" i="1"/>
  <c r="BG245" i="1"/>
  <c r="BG237" i="1"/>
  <c r="BG229" i="1"/>
  <c r="BG221" i="1"/>
  <c r="BG213" i="1"/>
  <c r="BG205" i="1"/>
  <c r="BG197" i="1"/>
  <c r="BG189" i="1"/>
  <c r="BG181" i="1"/>
  <c r="BG173" i="1"/>
  <c r="BG165" i="1"/>
  <c r="BG157" i="1"/>
  <c r="BG149" i="1"/>
  <c r="BG141" i="1"/>
  <c r="BG133" i="1"/>
  <c r="BG125" i="1"/>
  <c r="BG117" i="1"/>
  <c r="BG109" i="1"/>
  <c r="BG101" i="1"/>
  <c r="BG93" i="1"/>
  <c r="BG85" i="1"/>
  <c r="BG77" i="1"/>
  <c r="BG69" i="1"/>
  <c r="BG61" i="1"/>
  <c r="BG53" i="1"/>
  <c r="BG45" i="1"/>
  <c r="BG37" i="1"/>
  <c r="BG29" i="1"/>
  <c r="BG21" i="1"/>
  <c r="BG13" i="1"/>
  <c r="BG5" i="1"/>
  <c r="BF208" i="1"/>
  <c r="BG494" i="1"/>
  <c r="BG486" i="1"/>
  <c r="BG478" i="1"/>
  <c r="BG470" i="1"/>
  <c r="BG462" i="1"/>
  <c r="BG454" i="1"/>
  <c r="BG446" i="1"/>
  <c r="BG438" i="1"/>
  <c r="BG430" i="1"/>
  <c r="BG422" i="1"/>
  <c r="BG414" i="1"/>
  <c r="BG406" i="1"/>
  <c r="BG398" i="1"/>
  <c r="BG390" i="1"/>
  <c r="BG382" i="1"/>
  <c r="BG374" i="1"/>
  <c r="BG366" i="1"/>
  <c r="BG358" i="1"/>
  <c r="BG350" i="1"/>
  <c r="BG342" i="1"/>
  <c r="BG334" i="1"/>
  <c r="BG326" i="1"/>
  <c r="BG318" i="1"/>
  <c r="BG310" i="1"/>
  <c r="BG302" i="1"/>
  <c r="BG294" i="1"/>
  <c r="BG286" i="1"/>
  <c r="BG278" i="1"/>
  <c r="BG270" i="1"/>
  <c r="BG262" i="1"/>
  <c r="BG254" i="1"/>
  <c r="BG246" i="1"/>
  <c r="BG238" i="1"/>
  <c r="BG230" i="1"/>
  <c r="BG222" i="1"/>
  <c r="BG214" i="1"/>
  <c r="BG206" i="1"/>
  <c r="BG198" i="1"/>
  <c r="BG190" i="1"/>
  <c r="BG174" i="1"/>
  <c r="BG166" i="1"/>
  <c r="BG158" i="1"/>
  <c r="BG150" i="1"/>
  <c r="BG142" i="1"/>
  <c r="BG134" i="1"/>
  <c r="BG126" i="1"/>
  <c r="BG118" i="1"/>
  <c r="BG110" i="1"/>
  <c r="BG102" i="1"/>
  <c r="BG94" i="1"/>
  <c r="BG86" i="1"/>
  <c r="BG78" i="1"/>
  <c r="BG62" i="1"/>
  <c r="BG54" i="1"/>
  <c r="BG46" i="1"/>
  <c r="BG38" i="1"/>
  <c r="BG30" i="1"/>
  <c r="BG22" i="1"/>
  <c r="BG14" i="1"/>
  <c r="BG6" i="1"/>
  <c r="BF407" i="1"/>
  <c r="BF391" i="1"/>
  <c r="BF367" i="1"/>
  <c r="BF327" i="1"/>
  <c r="BG495" i="1"/>
  <c r="BG487" i="1"/>
  <c r="BG479" i="1"/>
  <c r="BG471" i="1"/>
  <c r="BG463" i="1"/>
  <c r="BG455" i="1"/>
  <c r="BG447" i="1"/>
  <c r="BG439" i="1"/>
  <c r="BG431" i="1"/>
  <c r="BG423" i="1"/>
  <c r="BG415" i="1"/>
  <c r="BG407" i="1"/>
  <c r="BG399" i="1"/>
  <c r="BG391" i="1"/>
  <c r="BG383" i="1"/>
  <c r="BG375" i="1"/>
  <c r="BG367" i="1"/>
  <c r="BG359" i="1"/>
  <c r="BG351" i="1"/>
  <c r="BG343" i="1"/>
  <c r="BG335" i="1"/>
  <c r="BG327" i="1"/>
  <c r="BG319" i="1"/>
  <c r="BG311" i="1"/>
  <c r="BG303" i="1"/>
  <c r="BG295" i="1"/>
  <c r="BG287" i="1"/>
  <c r="BG279" i="1"/>
  <c r="BG271" i="1"/>
  <c r="BG263" i="1"/>
  <c r="BG255" i="1"/>
  <c r="BG247" i="1"/>
  <c r="BG239" i="1"/>
  <c r="BG231" i="1"/>
  <c r="BG223" i="1"/>
  <c r="BG215" i="1"/>
  <c r="BG207" i="1"/>
  <c r="BG199" i="1"/>
  <c r="BG191" i="1"/>
  <c r="BG183" i="1"/>
  <c r="BG175" i="1"/>
  <c r="BG167" i="1"/>
  <c r="BG159" i="1"/>
  <c r="BG151" i="1"/>
  <c r="BG143" i="1"/>
  <c r="BG135" i="1"/>
  <c r="BG127" i="1"/>
  <c r="BG119" i="1"/>
  <c r="BG111" i="1"/>
  <c r="BG103" i="1"/>
  <c r="BG95" i="1"/>
  <c r="BG87" i="1"/>
  <c r="BG79" i="1"/>
  <c r="BG71" i="1"/>
  <c r="BG63" i="1"/>
  <c r="BG55" i="1"/>
  <c r="BG47" i="1"/>
  <c r="BG39" i="1"/>
  <c r="BG31" i="1"/>
  <c r="BG23" i="1"/>
  <c r="BG15" i="1"/>
  <c r="BG7" i="1"/>
  <c r="BF182" i="1"/>
  <c r="BF70" i="1"/>
  <c r="BG496" i="1"/>
  <c r="BG488" i="1"/>
  <c r="BG480" i="1"/>
  <c r="BG472" i="1"/>
  <c r="BG464" i="1"/>
  <c r="BG456" i="1"/>
  <c r="BG448" i="1"/>
  <c r="BG440" i="1"/>
  <c r="BG432" i="1"/>
  <c r="BG424" i="1"/>
  <c r="BG416" i="1"/>
  <c r="BG408" i="1"/>
  <c r="BG400" i="1"/>
  <c r="BG392" i="1"/>
  <c r="BG384" i="1"/>
  <c r="BG376" i="1"/>
  <c r="BG368" i="1"/>
  <c r="BG360" i="1"/>
  <c r="BG352" i="1"/>
  <c r="BG344" i="1"/>
  <c r="BG336" i="1"/>
  <c r="BG328" i="1"/>
  <c r="BG320" i="1"/>
  <c r="BG312" i="1"/>
  <c r="BG304" i="1"/>
  <c r="BG296" i="1"/>
  <c r="BG288" i="1"/>
  <c r="BG280" i="1"/>
  <c r="BG272" i="1"/>
  <c r="BG264" i="1"/>
  <c r="BG256" i="1"/>
  <c r="BG248" i="1"/>
  <c r="BG240" i="1"/>
  <c r="BG232" i="1"/>
  <c r="BG224" i="1"/>
  <c r="BG216" i="1"/>
  <c r="BG208" i="1"/>
  <c r="BG200" i="1"/>
  <c r="BG192" i="1"/>
  <c r="BG184" i="1"/>
  <c r="BG176" i="1"/>
  <c r="BG168" i="1"/>
  <c r="BG160" i="1"/>
  <c r="BG152" i="1"/>
  <c r="BG144" i="1"/>
  <c r="BG136" i="1"/>
  <c r="BG128" i="1"/>
  <c r="BG120" i="1"/>
  <c r="BG112" i="1"/>
  <c r="BG104" i="1"/>
  <c r="BG96" i="1"/>
  <c r="BG88" i="1"/>
  <c r="BG80" i="1"/>
  <c r="BG72" i="1"/>
  <c r="BG64" i="1"/>
  <c r="BG56" i="1"/>
  <c r="BG48" i="1"/>
  <c r="BG40" i="1"/>
  <c r="BG32" i="1"/>
  <c r="BG24" i="1"/>
  <c r="BG16" i="1"/>
  <c r="BG8" i="1"/>
  <c r="BG497" i="1"/>
  <c r="BG489" i="1"/>
  <c r="BG481" i="1"/>
  <c r="BG473" i="1"/>
  <c r="BG465" i="1"/>
  <c r="BG457" i="1"/>
  <c r="BG449" i="1"/>
  <c r="BG441" i="1"/>
  <c r="BG433" i="1"/>
  <c r="BG425" i="1"/>
  <c r="BG417" i="1"/>
  <c r="BG409" i="1"/>
  <c r="BG401" i="1"/>
  <c r="BG393" i="1"/>
  <c r="BG385" i="1"/>
  <c r="BG377" i="1"/>
  <c r="BG369" i="1"/>
  <c r="BG361" i="1"/>
  <c r="BG353" i="1"/>
  <c r="BG345" i="1"/>
  <c r="BG337" i="1"/>
  <c r="BG329" i="1"/>
  <c r="BG321" i="1"/>
  <c r="BG313" i="1"/>
  <c r="BG305" i="1"/>
  <c r="BG297" i="1"/>
  <c r="BG289" i="1"/>
  <c r="BG281" i="1"/>
  <c r="BG273" i="1"/>
  <c r="BG265" i="1"/>
  <c r="BG257" i="1"/>
  <c r="BG249" i="1"/>
  <c r="BG241" i="1"/>
  <c r="BG233" i="1"/>
  <c r="BG225" i="1"/>
  <c r="BG217" i="1"/>
  <c r="BG209" i="1"/>
  <c r="BG201" i="1"/>
  <c r="BG193" i="1"/>
  <c r="BG185" i="1"/>
  <c r="BG177" i="1"/>
  <c r="BG169" i="1"/>
  <c r="BG161" i="1"/>
  <c r="BG153" i="1"/>
  <c r="BG145" i="1"/>
  <c r="BG137" i="1"/>
  <c r="BG129" i="1"/>
  <c r="BG121" i="1"/>
  <c r="BG113" i="1"/>
  <c r="BG105" i="1"/>
  <c r="BG97" i="1"/>
  <c r="BG89" i="1"/>
  <c r="BG81" i="1"/>
  <c r="BG73" i="1"/>
  <c r="BG65" i="1"/>
  <c r="BG57" i="1"/>
  <c r="BG49" i="1"/>
  <c r="BG41" i="1"/>
  <c r="BG33" i="1"/>
  <c r="BG25" i="1"/>
  <c r="BG17" i="1"/>
  <c r="BG9" i="1"/>
  <c r="BG3" i="1"/>
  <c r="BF372" i="1"/>
  <c r="BF276" i="1"/>
  <c r="BF252" i="1"/>
  <c r="BG498" i="1"/>
  <c r="BG490" i="1"/>
  <c r="BG482" i="1"/>
  <c r="BG474" i="1"/>
  <c r="BG466" i="1"/>
  <c r="BG458" i="1"/>
  <c r="BG450" i="1"/>
  <c r="BG442" i="1"/>
  <c r="BG434" i="1"/>
  <c r="BG426" i="1"/>
  <c r="BG418" i="1"/>
  <c r="BG410" i="1"/>
  <c r="BG402" i="1"/>
  <c r="BG394" i="1"/>
  <c r="BG386" i="1"/>
  <c r="BG378" i="1"/>
  <c r="BG370" i="1"/>
  <c r="BG362" i="1"/>
  <c r="BG354" i="1"/>
  <c r="BG346" i="1"/>
  <c r="BG338" i="1"/>
  <c r="BG330" i="1"/>
  <c r="BG322" i="1"/>
  <c r="BG314" i="1"/>
  <c r="BG306" i="1"/>
  <c r="BG298" i="1"/>
  <c r="BG290" i="1"/>
  <c r="BG282" i="1"/>
  <c r="BG274" i="1"/>
  <c r="BG266" i="1"/>
  <c r="BG258" i="1"/>
  <c r="BG250" i="1"/>
  <c r="BG242" i="1"/>
  <c r="BG234" i="1"/>
  <c r="BG226" i="1"/>
  <c r="BG218" i="1"/>
  <c r="BG210" i="1"/>
  <c r="BG202" i="1"/>
  <c r="BG194" i="1"/>
  <c r="BG186" i="1"/>
  <c r="BG178" i="1"/>
  <c r="BG170" i="1"/>
  <c r="BG162" i="1"/>
  <c r="BG154" i="1"/>
  <c r="BG146" i="1"/>
  <c r="BG138" i="1"/>
  <c r="BG130" i="1"/>
  <c r="BG122" i="1"/>
  <c r="BG114" i="1"/>
  <c r="BG106" i="1"/>
  <c r="BG98" i="1"/>
  <c r="BG90" i="1"/>
  <c r="BG82" i="1"/>
  <c r="BG74" i="1"/>
  <c r="BG66" i="1"/>
  <c r="BG58" i="1"/>
  <c r="BG50" i="1"/>
  <c r="BG42" i="1"/>
  <c r="BG34" i="1"/>
  <c r="BG26" i="1"/>
  <c r="BG18" i="1"/>
  <c r="BG10" i="1"/>
  <c r="BF403" i="1"/>
  <c r="BF387" i="1"/>
  <c r="BG499" i="1"/>
  <c r="BG491" i="1"/>
  <c r="BG483" i="1"/>
  <c r="BG475" i="1"/>
  <c r="BG467" i="1"/>
  <c r="BG459" i="1"/>
  <c r="BG451" i="1"/>
  <c r="BG443" i="1"/>
  <c r="BG435" i="1"/>
  <c r="BG427" i="1"/>
  <c r="BG419" i="1"/>
  <c r="BG411" i="1"/>
  <c r="BG403" i="1"/>
  <c r="BG395" i="1"/>
  <c r="BG387" i="1"/>
  <c r="BG379" i="1"/>
  <c r="BG371" i="1"/>
  <c r="BG363" i="1"/>
  <c r="BG355" i="1"/>
  <c r="BG347" i="1"/>
  <c r="BG339" i="1"/>
  <c r="BG331" i="1"/>
  <c r="BG323" i="1"/>
  <c r="BG315" i="1"/>
  <c r="BG307" i="1"/>
  <c r="BG299" i="1"/>
  <c r="BG291" i="1"/>
  <c r="BG283" i="1"/>
  <c r="BG275" i="1"/>
  <c r="BG267" i="1"/>
  <c r="BG259" i="1"/>
  <c r="BG251" i="1"/>
  <c r="BG243" i="1"/>
  <c r="BG235" i="1"/>
  <c r="BG227" i="1"/>
  <c r="BG219" i="1"/>
  <c r="BG211" i="1"/>
  <c r="BG203" i="1"/>
  <c r="BG195" i="1"/>
  <c r="BG187" i="1"/>
  <c r="BG179" i="1"/>
  <c r="BG171" i="1"/>
  <c r="BG163" i="1"/>
  <c r="BG155" i="1"/>
  <c r="BG147" i="1"/>
  <c r="BG139" i="1"/>
  <c r="BG131" i="1"/>
  <c r="BG123" i="1"/>
  <c r="BG115" i="1"/>
  <c r="BG107" i="1"/>
  <c r="BG99" i="1"/>
  <c r="BG91" i="1"/>
  <c r="BG83" i="1"/>
  <c r="BG75" i="1"/>
  <c r="BG67" i="1"/>
  <c r="BG59" i="1"/>
  <c r="BG51" i="1"/>
  <c r="BG43" i="1"/>
  <c r="BG35" i="1"/>
  <c r="BG27" i="1"/>
  <c r="BG19" i="1"/>
  <c r="BG11" i="1"/>
  <c r="BP3" i="1"/>
  <c r="BO3" i="1"/>
  <c r="BN3" i="1"/>
  <c r="BM3" i="1"/>
  <c r="BL3" i="1"/>
  <c r="BK3" i="1"/>
  <c r="BJ3" i="1"/>
  <c r="BI3" i="1"/>
  <c r="BH3" i="1"/>
  <c r="BF3" i="1"/>
  <c r="AT3" i="1"/>
  <c r="AO492" i="1"/>
  <c r="AO484" i="1"/>
  <c r="AO476" i="1"/>
  <c r="AO468" i="1"/>
  <c r="AO460" i="1"/>
  <c r="AO452" i="1"/>
  <c r="AO444" i="1"/>
  <c r="AO436" i="1"/>
  <c r="AO428" i="1"/>
  <c r="AO420" i="1"/>
  <c r="AO412" i="1"/>
  <c r="AO404" i="1"/>
  <c r="AO396" i="1"/>
  <c r="AO388" i="1"/>
  <c r="AO380" i="1"/>
  <c r="AO372" i="1"/>
  <c r="AO364" i="1"/>
  <c r="AO356" i="1"/>
  <c r="AO348" i="1"/>
  <c r="AO340" i="1"/>
  <c r="AO332" i="1"/>
  <c r="AO324" i="1"/>
  <c r="AO316" i="1"/>
  <c r="AO308" i="1"/>
  <c r="AO300" i="1"/>
  <c r="AO292" i="1"/>
  <c r="AO284" i="1"/>
  <c r="AO276" i="1"/>
  <c r="AO268" i="1"/>
  <c r="AO260" i="1"/>
  <c r="AO252" i="1"/>
  <c r="AO244" i="1"/>
  <c r="AO236" i="1"/>
  <c r="AO228" i="1"/>
  <c r="AO220" i="1"/>
  <c r="AO212" i="1"/>
  <c r="AO204" i="1"/>
  <c r="AO196" i="1"/>
  <c r="AO188" i="1"/>
  <c r="AO180" i="1"/>
  <c r="AO172" i="1"/>
  <c r="AO164" i="1"/>
  <c r="AO156" i="1"/>
  <c r="AO148" i="1"/>
  <c r="AO140" i="1"/>
  <c r="AO132" i="1"/>
  <c r="AO124" i="1"/>
  <c r="AO116" i="1"/>
  <c r="AO108" i="1"/>
  <c r="AO100" i="1"/>
  <c r="AO92" i="1"/>
  <c r="AO84" i="1"/>
  <c r="AO76" i="1"/>
  <c r="AO68" i="1"/>
  <c r="AO60" i="1"/>
  <c r="AO52" i="1"/>
  <c r="AO44" i="1"/>
  <c r="AO36" i="1"/>
  <c r="AO28" i="1"/>
  <c r="AO20" i="1"/>
  <c r="AO12" i="1"/>
  <c r="AO4" i="1"/>
  <c r="AO493" i="1"/>
  <c r="AO485" i="1"/>
  <c r="AO477" i="1"/>
  <c r="AO469" i="1"/>
  <c r="AO461" i="1"/>
  <c r="AO453" i="1"/>
  <c r="AO445" i="1"/>
  <c r="AO437" i="1"/>
  <c r="AO429" i="1"/>
  <c r="AO421" i="1"/>
  <c r="AO413" i="1"/>
  <c r="AO405" i="1"/>
  <c r="AO397" i="1"/>
  <c r="AO389" i="1"/>
  <c r="AO381" i="1"/>
  <c r="AO373" i="1"/>
  <c r="AO365" i="1"/>
  <c r="AO357" i="1"/>
  <c r="AO349" i="1"/>
  <c r="AO341" i="1"/>
  <c r="AO333" i="1"/>
  <c r="AO325" i="1"/>
  <c r="AO317" i="1"/>
  <c r="AO309" i="1"/>
  <c r="AO301" i="1"/>
  <c r="AO293" i="1"/>
  <c r="AO285" i="1"/>
  <c r="AO277" i="1"/>
  <c r="AO269" i="1"/>
  <c r="AO261" i="1"/>
  <c r="AO253" i="1"/>
  <c r="AO245" i="1"/>
  <c r="AO237" i="1"/>
  <c r="AO229" i="1"/>
  <c r="AO221" i="1"/>
  <c r="AO213" i="1"/>
  <c r="AO205" i="1"/>
  <c r="AO197" i="1"/>
  <c r="AO189" i="1"/>
  <c r="AO181" i="1"/>
  <c r="AO173" i="1"/>
  <c r="AO165" i="1"/>
  <c r="AO157" i="1"/>
  <c r="AO149" i="1"/>
  <c r="AO141" i="1"/>
  <c r="AO133" i="1"/>
  <c r="AO125" i="1"/>
  <c r="AO117" i="1"/>
  <c r="AO109" i="1"/>
  <c r="AO101" i="1"/>
  <c r="AO93" i="1"/>
  <c r="AO85" i="1"/>
  <c r="AO77" i="1"/>
  <c r="AO69" i="1"/>
  <c r="AO61" i="1"/>
  <c r="AO53" i="1"/>
  <c r="AO45" i="1"/>
  <c r="AO37" i="1"/>
  <c r="AO29" i="1"/>
  <c r="AO21" i="1"/>
  <c r="AO13" i="1"/>
  <c r="AO5" i="1"/>
  <c r="AO494" i="1"/>
  <c r="AO486" i="1"/>
  <c r="AO478" i="1"/>
  <c r="AO470" i="1"/>
  <c r="AO462" i="1"/>
  <c r="AO454" i="1"/>
  <c r="AO446" i="1"/>
  <c r="AO438" i="1"/>
  <c r="AO430" i="1"/>
  <c r="AO422" i="1"/>
  <c r="AO414" i="1"/>
  <c r="AO406" i="1"/>
  <c r="AO398" i="1"/>
  <c r="AO390" i="1"/>
  <c r="AO382" i="1"/>
  <c r="AO374" i="1"/>
  <c r="AO366" i="1"/>
  <c r="AO358" i="1"/>
  <c r="AO350" i="1"/>
  <c r="AO342" i="1"/>
  <c r="AO334" i="1"/>
  <c r="AO326" i="1"/>
  <c r="AO318" i="1"/>
  <c r="AO310" i="1"/>
  <c r="AO302" i="1"/>
  <c r="AO294" i="1"/>
  <c r="AO286" i="1"/>
  <c r="AO278" i="1"/>
  <c r="AO270" i="1"/>
  <c r="AO262" i="1"/>
  <c r="AO254" i="1"/>
  <c r="AO246" i="1"/>
  <c r="AO238" i="1"/>
  <c r="AO230" i="1"/>
  <c r="AO222" i="1"/>
  <c r="AO214" i="1"/>
  <c r="AO206" i="1"/>
  <c r="AO198" i="1"/>
  <c r="AO190" i="1"/>
  <c r="AO182" i="1"/>
  <c r="AO174" i="1"/>
  <c r="AO166" i="1"/>
  <c r="AO158" i="1"/>
  <c r="AO150" i="1"/>
  <c r="AO142" i="1"/>
  <c r="AO134" i="1"/>
  <c r="AO126" i="1"/>
  <c r="AO118" i="1"/>
  <c r="AO110" i="1"/>
  <c r="AO102" i="1"/>
  <c r="AO94" i="1"/>
  <c r="AO86" i="1"/>
  <c r="AO78" i="1"/>
  <c r="AO70" i="1"/>
  <c r="AO62" i="1"/>
  <c r="AO54" i="1"/>
  <c r="AO46" i="1"/>
  <c r="AO38" i="1"/>
  <c r="AO30" i="1"/>
  <c r="AO22" i="1"/>
  <c r="AO14" i="1"/>
  <c r="AO6" i="1"/>
  <c r="AO495" i="1"/>
  <c r="AO487" i="1"/>
  <c r="AO479" i="1"/>
  <c r="AO471" i="1"/>
  <c r="AO463" i="1"/>
  <c r="AO455" i="1"/>
  <c r="AO447" i="1"/>
  <c r="AO439" i="1"/>
  <c r="AO431" i="1"/>
  <c r="AO423" i="1"/>
  <c r="AO415" i="1"/>
  <c r="AO407" i="1"/>
  <c r="AO399" i="1"/>
  <c r="AO391" i="1"/>
  <c r="AO383" i="1"/>
  <c r="AO375" i="1"/>
  <c r="AO367" i="1"/>
  <c r="AO359" i="1"/>
  <c r="AO351" i="1"/>
  <c r="AO343" i="1"/>
  <c r="AO335" i="1"/>
  <c r="AO327" i="1"/>
  <c r="AO319" i="1"/>
  <c r="AO311" i="1"/>
  <c r="AO303" i="1"/>
  <c r="AO295" i="1"/>
  <c r="AO287" i="1"/>
  <c r="AO279" i="1"/>
  <c r="AO271" i="1"/>
  <c r="AO263" i="1"/>
  <c r="AO255" i="1"/>
  <c r="AO247" i="1"/>
  <c r="AO239" i="1"/>
  <c r="AO231" i="1"/>
  <c r="AO223" i="1"/>
  <c r="AO215" i="1"/>
  <c r="AO207" i="1"/>
  <c r="AO199" i="1"/>
  <c r="AO191" i="1"/>
  <c r="AO183" i="1"/>
  <c r="AO175" i="1"/>
  <c r="AO167" i="1"/>
  <c r="AO159" i="1"/>
  <c r="AO151" i="1"/>
  <c r="AO143" i="1"/>
  <c r="AO135" i="1"/>
  <c r="AO127" i="1"/>
  <c r="AO119" i="1"/>
  <c r="AO111" i="1"/>
  <c r="AO103" i="1"/>
  <c r="AO95" i="1"/>
  <c r="AO87" i="1"/>
  <c r="AO79" i="1"/>
  <c r="AO71" i="1"/>
  <c r="AO63" i="1"/>
  <c r="AO55" i="1"/>
  <c r="AO47" i="1"/>
  <c r="AO39" i="1"/>
  <c r="AO31" i="1"/>
  <c r="AO23" i="1"/>
  <c r="AO15" i="1"/>
  <c r="AO7" i="1"/>
  <c r="AO496" i="1"/>
  <c r="AO488" i="1"/>
  <c r="AO480" i="1"/>
  <c r="AO472" i="1"/>
  <c r="AO464" i="1"/>
  <c r="AO456" i="1"/>
  <c r="AO448" i="1"/>
  <c r="AO440" i="1"/>
  <c r="AO432" i="1"/>
  <c r="AO424" i="1"/>
  <c r="AO416" i="1"/>
  <c r="AO408" i="1"/>
  <c r="AO400" i="1"/>
  <c r="AO392" i="1"/>
  <c r="AO384" i="1"/>
  <c r="AO376" i="1"/>
  <c r="AO368" i="1"/>
  <c r="AO360" i="1"/>
  <c r="AO352" i="1"/>
  <c r="AO344" i="1"/>
  <c r="AO336" i="1"/>
  <c r="AO328" i="1"/>
  <c r="AO320" i="1"/>
  <c r="AO312" i="1"/>
  <c r="AO304" i="1"/>
  <c r="AO296" i="1"/>
  <c r="AO288" i="1"/>
  <c r="AO280" i="1"/>
  <c r="AO272" i="1"/>
  <c r="AO264" i="1"/>
  <c r="AO256" i="1"/>
  <c r="AO248" i="1"/>
  <c r="AO240" i="1"/>
  <c r="AO232" i="1"/>
  <c r="AO224" i="1"/>
  <c r="AO216" i="1"/>
  <c r="AO208" i="1"/>
  <c r="AO200" i="1"/>
  <c r="AO192" i="1"/>
  <c r="AO184" i="1"/>
  <c r="AO176" i="1"/>
  <c r="AO168" i="1"/>
  <c r="AO160" i="1"/>
  <c r="AO152" i="1"/>
  <c r="AO144" i="1"/>
  <c r="AO136" i="1"/>
  <c r="AO128" i="1"/>
  <c r="AO120" i="1"/>
  <c r="AO112" i="1"/>
  <c r="AO104" i="1"/>
  <c r="AO96" i="1"/>
  <c r="AO88" i="1"/>
  <c r="AO80" i="1"/>
  <c r="AO72" i="1"/>
  <c r="AO64" i="1"/>
  <c r="AO56" i="1"/>
  <c r="AO48" i="1"/>
  <c r="AO40" i="1"/>
  <c r="AO32" i="1"/>
  <c r="AO24" i="1"/>
  <c r="AO16" i="1"/>
  <c r="AO8" i="1"/>
  <c r="AO497" i="1"/>
  <c r="AO489" i="1"/>
  <c r="AO481" i="1"/>
  <c r="AO473" i="1"/>
  <c r="AO465" i="1"/>
  <c r="AO457" i="1"/>
  <c r="AO449" i="1"/>
  <c r="AO441" i="1"/>
  <c r="AO433" i="1"/>
  <c r="AO425" i="1"/>
  <c r="AO417" i="1"/>
  <c r="AO409" i="1"/>
  <c r="AO401" i="1"/>
  <c r="AO393" i="1"/>
  <c r="AO385" i="1"/>
  <c r="AO377" i="1"/>
  <c r="AO369" i="1"/>
  <c r="AO361" i="1"/>
  <c r="AO353" i="1"/>
  <c r="AO345" i="1"/>
  <c r="AO337" i="1"/>
  <c r="AO329" i="1"/>
  <c r="AO321" i="1"/>
  <c r="AO313" i="1"/>
  <c r="AO305" i="1"/>
  <c r="AO297" i="1"/>
  <c r="AO289" i="1"/>
  <c r="AO281" i="1"/>
  <c r="AO273" i="1"/>
  <c r="AO265" i="1"/>
  <c r="AO257" i="1"/>
  <c r="AO249" i="1"/>
  <c r="AO241" i="1"/>
  <c r="AO233" i="1"/>
  <c r="AO225" i="1"/>
  <c r="AO217" i="1"/>
  <c r="AO209" i="1"/>
  <c r="AO201" i="1"/>
  <c r="AO193" i="1"/>
  <c r="AO185" i="1"/>
  <c r="AO177" i="1"/>
  <c r="AO169" i="1"/>
  <c r="AO161" i="1"/>
  <c r="AO153" i="1"/>
  <c r="AO145" i="1"/>
  <c r="AO137" i="1"/>
  <c r="AO129" i="1"/>
  <c r="AO121" i="1"/>
  <c r="AO113" i="1"/>
  <c r="AO105" i="1"/>
  <c r="AO97" i="1"/>
  <c r="AO89" i="1"/>
  <c r="AO81" i="1"/>
  <c r="AO73" i="1"/>
  <c r="AO65" i="1"/>
  <c r="AO57" i="1"/>
  <c r="AO49" i="1"/>
  <c r="AO41" i="1"/>
  <c r="AO33" i="1"/>
  <c r="AO25" i="1"/>
  <c r="AO17" i="1"/>
  <c r="AO9" i="1"/>
  <c r="AO498" i="1"/>
  <c r="AO490" i="1"/>
  <c r="AO482" i="1"/>
  <c r="AO474" i="1"/>
  <c r="AO466" i="1"/>
  <c r="AO458" i="1"/>
  <c r="AO450" i="1"/>
  <c r="AO442" i="1"/>
  <c r="AO434" i="1"/>
  <c r="AO426" i="1"/>
  <c r="AO418" i="1"/>
  <c r="AO410" i="1"/>
  <c r="AO402" i="1"/>
  <c r="AO394" i="1"/>
  <c r="AO386" i="1"/>
  <c r="AO378" i="1"/>
  <c r="AO370" i="1"/>
  <c r="AO362" i="1"/>
  <c r="AO354" i="1"/>
  <c r="AO346" i="1"/>
  <c r="AO338" i="1"/>
  <c r="AO330" i="1"/>
  <c r="AO322" i="1"/>
  <c r="AO314" i="1"/>
  <c r="AO306" i="1"/>
  <c r="AO298" i="1"/>
  <c r="AO290" i="1"/>
  <c r="AO282" i="1"/>
  <c r="AO274" i="1"/>
  <c r="AO266" i="1"/>
  <c r="AO258" i="1"/>
  <c r="AO250" i="1"/>
  <c r="AO242" i="1"/>
  <c r="AO234" i="1"/>
  <c r="AO226" i="1"/>
  <c r="AO218" i="1"/>
  <c r="AO210" i="1"/>
  <c r="AO202" i="1"/>
  <c r="AO194" i="1"/>
  <c r="AO186" i="1"/>
  <c r="AO178" i="1"/>
  <c r="AO170" i="1"/>
  <c r="AO162" i="1"/>
  <c r="AO154" i="1"/>
  <c r="AO146" i="1"/>
  <c r="AO138" i="1"/>
  <c r="AO130" i="1"/>
  <c r="AO122" i="1"/>
  <c r="AO114" i="1"/>
  <c r="AO106" i="1"/>
  <c r="AO98" i="1"/>
  <c r="AO90" i="1"/>
  <c r="AO82" i="1"/>
  <c r="AO74" i="1"/>
  <c r="AO66" i="1"/>
  <c r="AO58" i="1"/>
  <c r="AO50" i="1"/>
  <c r="AO42" i="1"/>
  <c r="AO34" i="1"/>
  <c r="AO26" i="1"/>
  <c r="AO18" i="1"/>
  <c r="AO10" i="1"/>
  <c r="AO499" i="1"/>
  <c r="AO491" i="1"/>
  <c r="AO483" i="1"/>
  <c r="AO475" i="1"/>
  <c r="AO467" i="1"/>
  <c r="AO459" i="1"/>
  <c r="AO451" i="1"/>
  <c r="AO443" i="1"/>
  <c r="AO435" i="1"/>
  <c r="AO427" i="1"/>
  <c r="AO419" i="1"/>
  <c r="AO411" i="1"/>
  <c r="AO403" i="1"/>
  <c r="AO395" i="1"/>
  <c r="AO387" i="1"/>
  <c r="AO379" i="1"/>
  <c r="AO371" i="1"/>
  <c r="AO363" i="1"/>
  <c r="AO355" i="1"/>
  <c r="AO347" i="1"/>
  <c r="AO339" i="1"/>
  <c r="AO331" i="1"/>
  <c r="AO323" i="1"/>
  <c r="AO315" i="1"/>
  <c r="AO307" i="1"/>
  <c r="AO299" i="1"/>
  <c r="AO291" i="1"/>
  <c r="AO283" i="1"/>
  <c r="AO275" i="1"/>
  <c r="AO267" i="1"/>
  <c r="AO259" i="1"/>
  <c r="AO251" i="1"/>
  <c r="AO243" i="1"/>
  <c r="AO235" i="1"/>
  <c r="AO227" i="1"/>
  <c r="AO219" i="1"/>
  <c r="AO211" i="1"/>
  <c r="AO203" i="1"/>
  <c r="AO195" i="1"/>
  <c r="AO187" i="1"/>
  <c r="AO179" i="1"/>
  <c r="AO171" i="1"/>
  <c r="AO163" i="1"/>
  <c r="AO155" i="1"/>
  <c r="AO147" i="1"/>
  <c r="AO139" i="1"/>
  <c r="AO131" i="1"/>
  <c r="AO123" i="1"/>
  <c r="AO115" i="1"/>
  <c r="AO107" i="1"/>
  <c r="AO99" i="1"/>
  <c r="AO91" i="1"/>
  <c r="AO83" i="1"/>
  <c r="AO75" i="1"/>
  <c r="AO67" i="1"/>
  <c r="AO59" i="1"/>
  <c r="AO51" i="1"/>
  <c r="AO43" i="1"/>
  <c r="AO35" i="1"/>
  <c r="AO27" i="1"/>
  <c r="AO19" i="1"/>
  <c r="AO11" i="1"/>
  <c r="AO3" i="1"/>
  <c r="AQ4" i="1"/>
  <c r="AQ12" i="1"/>
  <c r="AQ484" i="1"/>
  <c r="AQ460" i="1"/>
  <c r="AQ428" i="1"/>
  <c r="AQ404" i="1"/>
  <c r="AQ380" i="1"/>
  <c r="AQ356" i="1"/>
  <c r="AQ332" i="1"/>
  <c r="AQ316" i="1"/>
  <c r="AQ284" i="1"/>
  <c r="AQ252" i="1"/>
  <c r="AQ204" i="1"/>
  <c r="AQ164" i="1"/>
  <c r="AQ108" i="1"/>
  <c r="AQ493" i="1"/>
  <c r="AQ485" i="1"/>
  <c r="AQ477" i="1"/>
  <c r="AQ469" i="1"/>
  <c r="AQ461" i="1"/>
  <c r="AQ453" i="1"/>
  <c r="AQ445" i="1"/>
  <c r="AQ437" i="1"/>
  <c r="AQ429" i="1"/>
  <c r="AQ421" i="1"/>
  <c r="AQ413" i="1"/>
  <c r="AQ405" i="1"/>
  <c r="AQ397" i="1"/>
  <c r="AQ389" i="1"/>
  <c r="AQ381" i="1"/>
  <c r="AQ373" i="1"/>
  <c r="AQ365" i="1"/>
  <c r="AQ357" i="1"/>
  <c r="AQ349" i="1"/>
  <c r="AQ341" i="1"/>
  <c r="AQ333" i="1"/>
  <c r="AQ325" i="1"/>
  <c r="AQ317" i="1"/>
  <c r="AQ309" i="1"/>
  <c r="AQ301" i="1"/>
  <c r="AQ293" i="1"/>
  <c r="AQ285" i="1"/>
  <c r="AQ277" i="1"/>
  <c r="AQ269" i="1"/>
  <c r="AQ261" i="1"/>
  <c r="AQ253" i="1"/>
  <c r="AQ245" i="1"/>
  <c r="AQ237" i="1"/>
  <c r="AQ229" i="1"/>
  <c r="AQ221" i="1"/>
  <c r="AQ213" i="1"/>
  <c r="AQ205" i="1"/>
  <c r="AQ197" i="1"/>
  <c r="AQ189" i="1"/>
  <c r="AQ181" i="1"/>
  <c r="AQ173" i="1"/>
  <c r="AQ165" i="1"/>
  <c r="AQ157" i="1"/>
  <c r="AQ149" i="1"/>
  <c r="AQ141" i="1"/>
  <c r="AQ133" i="1"/>
  <c r="AQ125" i="1"/>
  <c r="AQ117" i="1"/>
  <c r="AQ109" i="1"/>
  <c r="AQ101" i="1"/>
  <c r="AQ93" i="1"/>
  <c r="AQ85" i="1"/>
  <c r="AQ77" i="1"/>
  <c r="AQ69" i="1"/>
  <c r="AQ61" i="1"/>
  <c r="AQ53" i="1"/>
  <c r="AQ45" i="1"/>
  <c r="AQ37" i="1"/>
  <c r="AQ29" i="1"/>
  <c r="AQ21" i="1"/>
  <c r="AQ13" i="1"/>
  <c r="AQ5" i="1"/>
  <c r="AQ452" i="1"/>
  <c r="AQ292" i="1"/>
  <c r="AQ260" i="1"/>
  <c r="AQ228" i="1"/>
  <c r="AQ196" i="1"/>
  <c r="AQ172" i="1"/>
  <c r="AQ140" i="1"/>
  <c r="AQ116" i="1"/>
  <c r="AQ68" i="1"/>
  <c r="AQ494" i="1"/>
  <c r="AQ486" i="1"/>
  <c r="AQ478" i="1"/>
  <c r="AQ470" i="1"/>
  <c r="AQ462" i="1"/>
  <c r="AQ454" i="1"/>
  <c r="AQ446" i="1"/>
  <c r="AQ438" i="1"/>
  <c r="AQ430" i="1"/>
  <c r="AQ422" i="1"/>
  <c r="AQ414" i="1"/>
  <c r="AQ406" i="1"/>
  <c r="AQ398" i="1"/>
  <c r="AQ390" i="1"/>
  <c r="AQ382" i="1"/>
  <c r="AQ374" i="1"/>
  <c r="AQ366" i="1"/>
  <c r="AQ358" i="1"/>
  <c r="AQ350" i="1"/>
  <c r="AQ342" i="1"/>
  <c r="AQ334" i="1"/>
  <c r="AQ326" i="1"/>
  <c r="AQ318" i="1"/>
  <c r="AQ310" i="1"/>
  <c r="AQ302" i="1"/>
  <c r="AQ294" i="1"/>
  <c r="AQ286" i="1"/>
  <c r="AQ278" i="1"/>
  <c r="AQ270" i="1"/>
  <c r="AQ262" i="1"/>
  <c r="AQ254" i="1"/>
  <c r="AQ246" i="1"/>
  <c r="AQ238" i="1"/>
  <c r="AQ230" i="1"/>
  <c r="AQ222" i="1"/>
  <c r="AQ214" i="1"/>
  <c r="AQ206" i="1"/>
  <c r="AQ198" i="1"/>
  <c r="AQ190" i="1"/>
  <c r="AQ182" i="1"/>
  <c r="AQ174" i="1"/>
  <c r="AQ166" i="1"/>
  <c r="AQ158" i="1"/>
  <c r="AQ150" i="1"/>
  <c r="AQ142" i="1"/>
  <c r="AQ134" i="1"/>
  <c r="AQ126" i="1"/>
  <c r="AQ118" i="1"/>
  <c r="AQ110" i="1"/>
  <c r="AQ102" i="1"/>
  <c r="AQ94" i="1"/>
  <c r="AQ86" i="1"/>
  <c r="AQ78" i="1"/>
  <c r="AQ70" i="1"/>
  <c r="AQ62" i="1"/>
  <c r="AQ54" i="1"/>
  <c r="AQ46" i="1"/>
  <c r="AQ38" i="1"/>
  <c r="AQ30" i="1"/>
  <c r="AQ22" i="1"/>
  <c r="AQ14" i="1"/>
  <c r="AQ6" i="1"/>
  <c r="AQ492" i="1"/>
  <c r="AQ468" i="1"/>
  <c r="AQ436" i="1"/>
  <c r="AQ412" i="1"/>
  <c r="AQ388" i="1"/>
  <c r="AQ364" i="1"/>
  <c r="AQ340" i="1"/>
  <c r="AQ308" i="1"/>
  <c r="AQ268" i="1"/>
  <c r="AQ236" i="1"/>
  <c r="AQ212" i="1"/>
  <c r="AQ180" i="1"/>
  <c r="AQ148" i="1"/>
  <c r="AQ124" i="1"/>
  <c r="AQ92" i="1"/>
  <c r="AQ76" i="1"/>
  <c r="AQ52" i="1"/>
  <c r="AQ36" i="1"/>
  <c r="AQ20" i="1"/>
  <c r="AQ495" i="1"/>
  <c r="AQ487" i="1"/>
  <c r="AQ479" i="1"/>
  <c r="AQ471" i="1"/>
  <c r="AQ463" i="1"/>
  <c r="AQ455" i="1"/>
  <c r="AQ447" i="1"/>
  <c r="AQ439" i="1"/>
  <c r="AQ431" i="1"/>
  <c r="AQ423" i="1"/>
  <c r="AQ415" i="1"/>
  <c r="AQ407" i="1"/>
  <c r="AQ399" i="1"/>
  <c r="AQ391" i="1"/>
  <c r="AQ383" i="1"/>
  <c r="AQ375" i="1"/>
  <c r="AQ367" i="1"/>
  <c r="AQ359" i="1"/>
  <c r="AQ351" i="1"/>
  <c r="AQ343" i="1"/>
  <c r="AQ335" i="1"/>
  <c r="AQ327" i="1"/>
  <c r="AQ319" i="1"/>
  <c r="AQ311" i="1"/>
  <c r="AQ303" i="1"/>
  <c r="AQ295" i="1"/>
  <c r="AQ287" i="1"/>
  <c r="AQ279" i="1"/>
  <c r="AQ271" i="1"/>
  <c r="AQ263" i="1"/>
  <c r="AQ255" i="1"/>
  <c r="AQ247" i="1"/>
  <c r="AQ239" i="1"/>
  <c r="AQ231" i="1"/>
  <c r="AQ223" i="1"/>
  <c r="AQ215" i="1"/>
  <c r="AQ207" i="1"/>
  <c r="AQ199" i="1"/>
  <c r="AQ191" i="1"/>
  <c r="AQ183" i="1"/>
  <c r="AQ175" i="1"/>
  <c r="AQ167" i="1"/>
  <c r="AQ159" i="1"/>
  <c r="AQ151" i="1"/>
  <c r="AQ143" i="1"/>
  <c r="AQ135" i="1"/>
  <c r="AQ127" i="1"/>
  <c r="AQ119" i="1"/>
  <c r="AQ111" i="1"/>
  <c r="AQ103" i="1"/>
  <c r="AQ95" i="1"/>
  <c r="AQ87" i="1"/>
  <c r="AQ79" i="1"/>
  <c r="AQ71" i="1"/>
  <c r="AQ63" i="1"/>
  <c r="AQ55" i="1"/>
  <c r="AQ47" i="1"/>
  <c r="AQ39" i="1"/>
  <c r="AQ31" i="1"/>
  <c r="AQ23" i="1"/>
  <c r="AQ15" i="1"/>
  <c r="AQ7" i="1"/>
  <c r="AQ476" i="1"/>
  <c r="AQ444" i="1"/>
  <c r="AQ420" i="1"/>
  <c r="AQ396" i="1"/>
  <c r="AQ372" i="1"/>
  <c r="AQ348" i="1"/>
  <c r="AQ324" i="1"/>
  <c r="AQ300" i="1"/>
  <c r="AQ276" i="1"/>
  <c r="AQ244" i="1"/>
  <c r="AQ220" i="1"/>
  <c r="AQ188" i="1"/>
  <c r="AQ156" i="1"/>
  <c r="AQ132" i="1"/>
  <c r="AQ100" i="1"/>
  <c r="AQ84" i="1"/>
  <c r="AQ60" i="1"/>
  <c r="AQ44" i="1"/>
  <c r="AQ28" i="1"/>
  <c r="AQ496" i="1"/>
  <c r="AQ488" i="1"/>
  <c r="AQ480" i="1"/>
  <c r="AQ472" i="1"/>
  <c r="AQ464" i="1"/>
  <c r="AQ456" i="1"/>
  <c r="AQ448" i="1"/>
  <c r="AQ440" i="1"/>
  <c r="AQ432" i="1"/>
  <c r="AQ424" i="1"/>
  <c r="AQ416" i="1"/>
  <c r="AQ408" i="1"/>
  <c r="AQ400" i="1"/>
  <c r="AQ392" i="1"/>
  <c r="AQ384" i="1"/>
  <c r="AQ376" i="1"/>
  <c r="AQ368" i="1"/>
  <c r="AQ360" i="1"/>
  <c r="AQ352" i="1"/>
  <c r="AQ344" i="1"/>
  <c r="AQ336" i="1"/>
  <c r="AQ328" i="1"/>
  <c r="AQ320" i="1"/>
  <c r="AQ312" i="1"/>
  <c r="AQ304" i="1"/>
  <c r="AQ296" i="1"/>
  <c r="AQ288" i="1"/>
  <c r="AQ280" i="1"/>
  <c r="AQ272" i="1"/>
  <c r="AQ264" i="1"/>
  <c r="AQ256" i="1"/>
  <c r="AQ248" i="1"/>
  <c r="AQ240" i="1"/>
  <c r="AQ232" i="1"/>
  <c r="AQ224" i="1"/>
  <c r="AQ216" i="1"/>
  <c r="AQ208" i="1"/>
  <c r="AQ200" i="1"/>
  <c r="AQ192" i="1"/>
  <c r="AQ184" i="1"/>
  <c r="AQ176" i="1"/>
  <c r="AQ168" i="1"/>
  <c r="AQ160" i="1"/>
  <c r="AQ152" i="1"/>
  <c r="AQ144" i="1"/>
  <c r="AQ136" i="1"/>
  <c r="AQ128" i="1"/>
  <c r="AQ120" i="1"/>
  <c r="AQ112" i="1"/>
  <c r="AQ104" i="1"/>
  <c r="AQ96" i="1"/>
  <c r="AQ88" i="1"/>
  <c r="AQ80" i="1"/>
  <c r="AQ72" i="1"/>
  <c r="AQ64" i="1"/>
  <c r="AQ56" i="1"/>
  <c r="AQ48" i="1"/>
  <c r="AQ40" i="1"/>
  <c r="AQ32" i="1"/>
  <c r="AQ24" i="1"/>
  <c r="AQ16" i="1"/>
  <c r="AQ8" i="1"/>
  <c r="AQ497" i="1"/>
  <c r="AQ489" i="1"/>
  <c r="AQ481" i="1"/>
  <c r="AQ473" i="1"/>
  <c r="AQ465" i="1"/>
  <c r="AQ457" i="1"/>
  <c r="AQ449" i="1"/>
  <c r="AQ441" i="1"/>
  <c r="AQ433" i="1"/>
  <c r="AQ425" i="1"/>
  <c r="AQ417" i="1"/>
  <c r="AQ409" i="1"/>
  <c r="AQ401" i="1"/>
  <c r="AQ393" i="1"/>
  <c r="AQ385" i="1"/>
  <c r="AQ377" i="1"/>
  <c r="AQ369" i="1"/>
  <c r="AQ361" i="1"/>
  <c r="AQ353" i="1"/>
  <c r="AQ345" i="1"/>
  <c r="AQ337" i="1"/>
  <c r="AQ329" i="1"/>
  <c r="AQ321" i="1"/>
  <c r="AQ313" i="1"/>
  <c r="AQ305" i="1"/>
  <c r="AQ297" i="1"/>
  <c r="AQ289" i="1"/>
  <c r="AQ281" i="1"/>
  <c r="AQ273" i="1"/>
  <c r="AQ265" i="1"/>
  <c r="AQ257" i="1"/>
  <c r="AQ249" i="1"/>
  <c r="AQ241" i="1"/>
  <c r="AQ233" i="1"/>
  <c r="AQ225" i="1"/>
  <c r="AQ217" i="1"/>
  <c r="AQ209" i="1"/>
  <c r="AQ201" i="1"/>
  <c r="AQ193" i="1"/>
  <c r="AQ185" i="1"/>
  <c r="AQ177" i="1"/>
  <c r="AQ169" i="1"/>
  <c r="AQ161" i="1"/>
  <c r="AQ153" i="1"/>
  <c r="AQ145" i="1"/>
  <c r="AQ137" i="1"/>
  <c r="AQ129" i="1"/>
  <c r="AQ121" i="1"/>
  <c r="AQ113" i="1"/>
  <c r="AQ105" i="1"/>
  <c r="AQ97" i="1"/>
  <c r="AQ89" i="1"/>
  <c r="AQ81" i="1"/>
  <c r="AQ73" i="1"/>
  <c r="AQ65" i="1"/>
  <c r="AQ57" i="1"/>
  <c r="AQ49" i="1"/>
  <c r="AQ41" i="1"/>
  <c r="AQ33" i="1"/>
  <c r="AQ25" i="1"/>
  <c r="AQ17" i="1"/>
  <c r="AQ9" i="1"/>
  <c r="AQ498" i="1"/>
  <c r="AQ490" i="1"/>
  <c r="AQ482" i="1"/>
  <c r="AQ474" i="1"/>
  <c r="AQ466" i="1"/>
  <c r="AQ458" i="1"/>
  <c r="AQ450" i="1"/>
  <c r="AQ442" i="1"/>
  <c r="AQ434" i="1"/>
  <c r="AQ426" i="1"/>
  <c r="AQ418" i="1"/>
  <c r="AQ410" i="1"/>
  <c r="AQ402" i="1"/>
  <c r="AQ394" i="1"/>
  <c r="AQ386" i="1"/>
  <c r="AQ378" i="1"/>
  <c r="AQ370" i="1"/>
  <c r="AQ362" i="1"/>
  <c r="AQ354" i="1"/>
  <c r="AQ346" i="1"/>
  <c r="AQ338" i="1"/>
  <c r="AQ330" i="1"/>
  <c r="AQ322" i="1"/>
  <c r="AQ314" i="1"/>
  <c r="AQ306" i="1"/>
  <c r="AQ298" i="1"/>
  <c r="AQ290" i="1"/>
  <c r="AQ282" i="1"/>
  <c r="AQ274" i="1"/>
  <c r="AQ266" i="1"/>
  <c r="AQ258" i="1"/>
  <c r="AQ250" i="1"/>
  <c r="AQ242" i="1"/>
  <c r="AQ234" i="1"/>
  <c r="AQ226" i="1"/>
  <c r="AQ218" i="1"/>
  <c r="AQ210" i="1"/>
  <c r="AQ202" i="1"/>
  <c r="AQ194" i="1"/>
  <c r="AQ186" i="1"/>
  <c r="AQ178" i="1"/>
  <c r="AQ170" i="1"/>
  <c r="AQ162" i="1"/>
  <c r="AQ154" i="1"/>
  <c r="AQ146" i="1"/>
  <c r="AQ138" i="1"/>
  <c r="AQ130" i="1"/>
  <c r="AQ122" i="1"/>
  <c r="AQ114" i="1"/>
  <c r="AQ106" i="1"/>
  <c r="AQ98" i="1"/>
  <c r="AQ90" i="1"/>
  <c r="AQ82" i="1"/>
  <c r="AQ74" i="1"/>
  <c r="AQ66" i="1"/>
  <c r="AQ58" i="1"/>
  <c r="AQ50" i="1"/>
  <c r="AQ42" i="1"/>
  <c r="AQ34" i="1"/>
  <c r="AQ26" i="1"/>
  <c r="AQ18" i="1"/>
  <c r="AQ10" i="1"/>
  <c r="AQ499" i="1"/>
  <c r="AQ491" i="1"/>
  <c r="AQ483" i="1"/>
  <c r="AQ475" i="1"/>
  <c r="AQ467" i="1"/>
  <c r="AQ459" i="1"/>
  <c r="AQ451" i="1"/>
  <c r="AQ443" i="1"/>
  <c r="AQ435" i="1"/>
  <c r="AQ427" i="1"/>
  <c r="AQ419" i="1"/>
  <c r="AQ411" i="1"/>
  <c r="AQ403" i="1"/>
  <c r="AQ395" i="1"/>
  <c r="AQ387" i="1"/>
  <c r="AQ379" i="1"/>
  <c r="AQ371" i="1"/>
  <c r="AQ363" i="1"/>
  <c r="AQ355" i="1"/>
  <c r="AQ347" i="1"/>
  <c r="AQ339" i="1"/>
  <c r="AQ331" i="1"/>
  <c r="AQ323" i="1"/>
  <c r="AQ315" i="1"/>
  <c r="AQ307" i="1"/>
  <c r="AQ299" i="1"/>
  <c r="AQ291" i="1"/>
  <c r="AQ283" i="1"/>
  <c r="AQ275" i="1"/>
  <c r="AQ267" i="1"/>
  <c r="AQ259" i="1"/>
  <c r="AQ251" i="1"/>
  <c r="AQ243" i="1"/>
  <c r="AQ235" i="1"/>
  <c r="AQ227" i="1"/>
  <c r="AQ219" i="1"/>
  <c r="AQ211" i="1"/>
  <c r="AQ203" i="1"/>
  <c r="AQ195" i="1"/>
  <c r="AQ187" i="1"/>
  <c r="AQ179" i="1"/>
  <c r="AQ171" i="1"/>
  <c r="AQ163" i="1"/>
  <c r="AQ155" i="1"/>
  <c r="AQ147" i="1"/>
  <c r="AQ139" i="1"/>
  <c r="AQ131" i="1"/>
  <c r="AQ123" i="1"/>
  <c r="AQ115" i="1"/>
  <c r="AQ107" i="1"/>
  <c r="AQ99" i="1"/>
  <c r="AQ91" i="1"/>
  <c r="AQ83" i="1"/>
  <c r="AQ75" i="1"/>
  <c r="AQ67" i="1"/>
  <c r="AQ59" i="1"/>
  <c r="AQ51" i="1"/>
  <c r="AQ43" i="1"/>
  <c r="AQ35" i="1"/>
  <c r="AQ27" i="1"/>
  <c r="AQ19" i="1"/>
  <c r="AQ11" i="1"/>
  <c r="AP492" i="1"/>
  <c r="AP484" i="1"/>
  <c r="AP476" i="1"/>
  <c r="AP468" i="1"/>
  <c r="AP460" i="1"/>
  <c r="AP452" i="1"/>
  <c r="AP444" i="1"/>
  <c r="AP436" i="1"/>
  <c r="AP428" i="1"/>
  <c r="AP420" i="1"/>
  <c r="AP412" i="1"/>
  <c r="AP404" i="1"/>
  <c r="AP396" i="1"/>
  <c r="AP388" i="1"/>
  <c r="AP380" i="1"/>
  <c r="AP372" i="1"/>
  <c r="AP364" i="1"/>
  <c r="AP356" i="1"/>
  <c r="AP348" i="1"/>
  <c r="AP340" i="1"/>
  <c r="AP332" i="1"/>
  <c r="AP324" i="1"/>
  <c r="AP316" i="1"/>
  <c r="AP308" i="1"/>
  <c r="AP300" i="1"/>
  <c r="AP292" i="1"/>
  <c r="AP284" i="1"/>
  <c r="AP276" i="1"/>
  <c r="AP268" i="1"/>
  <c r="AP260" i="1"/>
  <c r="AP252" i="1"/>
  <c r="AP244" i="1"/>
  <c r="AP236" i="1"/>
  <c r="AP228" i="1"/>
  <c r="AP220" i="1"/>
  <c r="AP212" i="1"/>
  <c r="AP204" i="1"/>
  <c r="AP196" i="1"/>
  <c r="AP188" i="1"/>
  <c r="AP180" i="1"/>
  <c r="AP172" i="1"/>
  <c r="AP164" i="1"/>
  <c r="AP156" i="1"/>
  <c r="AP148" i="1"/>
  <c r="AP140" i="1"/>
  <c r="AP132" i="1"/>
  <c r="AP124" i="1"/>
  <c r="AP116" i="1"/>
  <c r="AP108" i="1"/>
  <c r="AP100" i="1"/>
  <c r="AP92" i="1"/>
  <c r="AP84" i="1"/>
  <c r="AP76" i="1"/>
  <c r="AP68" i="1"/>
  <c r="AP60" i="1"/>
  <c r="AP52" i="1"/>
  <c r="AP44" i="1"/>
  <c r="AP36" i="1"/>
  <c r="AP28" i="1"/>
  <c r="AP20" i="1"/>
  <c r="AP12" i="1"/>
  <c r="AP4" i="1"/>
  <c r="AP493" i="1"/>
  <c r="AP485" i="1"/>
  <c r="AP477" i="1"/>
  <c r="AP469" i="1"/>
  <c r="AP461" i="1"/>
  <c r="AP453" i="1"/>
  <c r="AP445" i="1"/>
  <c r="AP437" i="1"/>
  <c r="AP429" i="1"/>
  <c r="AP421" i="1"/>
  <c r="AP413" i="1"/>
  <c r="AP405" i="1"/>
  <c r="AP397" i="1"/>
  <c r="AP389" i="1"/>
  <c r="AP381" i="1"/>
  <c r="AP373" i="1"/>
  <c r="AP365" i="1"/>
  <c r="AP357" i="1"/>
  <c r="AP349" i="1"/>
  <c r="AP341" i="1"/>
  <c r="AP333" i="1"/>
  <c r="AP325" i="1"/>
  <c r="AP317" i="1"/>
  <c r="AP309" i="1"/>
  <c r="AP301" i="1"/>
  <c r="AP293" i="1"/>
  <c r="AP285" i="1"/>
  <c r="AP277" i="1"/>
  <c r="AP269" i="1"/>
  <c r="AP261" i="1"/>
  <c r="AP253" i="1"/>
  <c r="AP245" i="1"/>
  <c r="AP237" i="1"/>
  <c r="AP229" i="1"/>
  <c r="AP221" i="1"/>
  <c r="AP213" i="1"/>
  <c r="AP205" i="1"/>
  <c r="AP197" i="1"/>
  <c r="AP189" i="1"/>
  <c r="AP181" i="1"/>
  <c r="AP173" i="1"/>
  <c r="AP165" i="1"/>
  <c r="AP157" i="1"/>
  <c r="AP149" i="1"/>
  <c r="AP141" i="1"/>
  <c r="AP133" i="1"/>
  <c r="AP125" i="1"/>
  <c r="AP117" i="1"/>
  <c r="AP109" i="1"/>
  <c r="AP101" i="1"/>
  <c r="AP93" i="1"/>
  <c r="AP85" i="1"/>
  <c r="AP77" i="1"/>
  <c r="AP69" i="1"/>
  <c r="AP61" i="1"/>
  <c r="AP53" i="1"/>
  <c r="AP45" i="1"/>
  <c r="AP37" i="1"/>
  <c r="AP29" i="1"/>
  <c r="AP21" i="1"/>
  <c r="AP13" i="1"/>
  <c r="AP5" i="1"/>
  <c r="AP494" i="1"/>
  <c r="AP486" i="1"/>
  <c r="AP478" i="1"/>
  <c r="AP470" i="1"/>
  <c r="AP462" i="1"/>
  <c r="AP454" i="1"/>
  <c r="AP446" i="1"/>
  <c r="AP438" i="1"/>
  <c r="AP430" i="1"/>
  <c r="AP422" i="1"/>
  <c r="AP414" i="1"/>
  <c r="AP406" i="1"/>
  <c r="AP398" i="1"/>
  <c r="AP390" i="1"/>
  <c r="AP382" i="1"/>
  <c r="AP374" i="1"/>
  <c r="AP366" i="1"/>
  <c r="AP358" i="1"/>
  <c r="AP350" i="1"/>
  <c r="AP342" i="1"/>
  <c r="AP334" i="1"/>
  <c r="AP326" i="1"/>
  <c r="AP318" i="1"/>
  <c r="AP310" i="1"/>
  <c r="AP302" i="1"/>
  <c r="AP294" i="1"/>
  <c r="AP286" i="1"/>
  <c r="AP278" i="1"/>
  <c r="AP270" i="1"/>
  <c r="AP262" i="1"/>
  <c r="AP254" i="1"/>
  <c r="AP246" i="1"/>
  <c r="AP238" i="1"/>
  <c r="AP230" i="1"/>
  <c r="AP222" i="1"/>
  <c r="AP214" i="1"/>
  <c r="AP206" i="1"/>
  <c r="AP198" i="1"/>
  <c r="AP190" i="1"/>
  <c r="AP182" i="1"/>
  <c r="AP174" i="1"/>
  <c r="AP166" i="1"/>
  <c r="AP158" i="1"/>
  <c r="AP150" i="1"/>
  <c r="AP142" i="1"/>
  <c r="AP134" i="1"/>
  <c r="AP126" i="1"/>
  <c r="AP118" i="1"/>
  <c r="AP110" i="1"/>
  <c r="AP102" i="1"/>
  <c r="AP94" i="1"/>
  <c r="AP86" i="1"/>
  <c r="AP78" i="1"/>
  <c r="AP70" i="1"/>
  <c r="AP62" i="1"/>
  <c r="AP54" i="1"/>
  <c r="AP46" i="1"/>
  <c r="AP38" i="1"/>
  <c r="AP30" i="1"/>
  <c r="AP22" i="1"/>
  <c r="AP14" i="1"/>
  <c r="AP6" i="1"/>
  <c r="AP495" i="1"/>
  <c r="AP487" i="1"/>
  <c r="AP479" i="1"/>
  <c r="AP471" i="1"/>
  <c r="AP463" i="1"/>
  <c r="AP455" i="1"/>
  <c r="AP447" i="1"/>
  <c r="AP439" i="1"/>
  <c r="AP431" i="1"/>
  <c r="AP423" i="1"/>
  <c r="AP415" i="1"/>
  <c r="AP407" i="1"/>
  <c r="AP399" i="1"/>
  <c r="AP391" i="1"/>
  <c r="AP383" i="1"/>
  <c r="AP375" i="1"/>
  <c r="AP367" i="1"/>
  <c r="AP359" i="1"/>
  <c r="AP351" i="1"/>
  <c r="AP343" i="1"/>
  <c r="AP335" i="1"/>
  <c r="AP327" i="1"/>
  <c r="AP319" i="1"/>
  <c r="AP311" i="1"/>
  <c r="AP303" i="1"/>
  <c r="AP295" i="1"/>
  <c r="AP287" i="1"/>
  <c r="AP279" i="1"/>
  <c r="AP271" i="1"/>
  <c r="AP263" i="1"/>
  <c r="AP255" i="1"/>
  <c r="AP247" i="1"/>
  <c r="AP239" i="1"/>
  <c r="AP231" i="1"/>
  <c r="AP223" i="1"/>
  <c r="AP215" i="1"/>
  <c r="AP207" i="1"/>
  <c r="AP199" i="1"/>
  <c r="AP191" i="1"/>
  <c r="AP183" i="1"/>
  <c r="AP175" i="1"/>
  <c r="AP167" i="1"/>
  <c r="AP159" i="1"/>
  <c r="AP151" i="1"/>
  <c r="AP143" i="1"/>
  <c r="AP135" i="1"/>
  <c r="AP127" i="1"/>
  <c r="AP119" i="1"/>
  <c r="AP111" i="1"/>
  <c r="AP103" i="1"/>
  <c r="AP95" i="1"/>
  <c r="AP87" i="1"/>
  <c r="AP79" i="1"/>
  <c r="AP71" i="1"/>
  <c r="AP63" i="1"/>
  <c r="AP55" i="1"/>
  <c r="AP47" i="1"/>
  <c r="AP39" i="1"/>
  <c r="AP31" i="1"/>
  <c r="AP23" i="1"/>
  <c r="AP15" i="1"/>
  <c r="AP7" i="1"/>
  <c r="AP496" i="1"/>
  <c r="AP488" i="1"/>
  <c r="AP480" i="1"/>
  <c r="AP472" i="1"/>
  <c r="AP464" i="1"/>
  <c r="AP456" i="1"/>
  <c r="AP448" i="1"/>
  <c r="AP440" i="1"/>
  <c r="AP432" i="1"/>
  <c r="AP424" i="1"/>
  <c r="AP416" i="1"/>
  <c r="AP408" i="1"/>
  <c r="AP400" i="1"/>
  <c r="AP392" i="1"/>
  <c r="AP384" i="1"/>
  <c r="AP376" i="1"/>
  <c r="AP368" i="1"/>
  <c r="AP360" i="1"/>
  <c r="AP352" i="1"/>
  <c r="AP344" i="1"/>
  <c r="AP336" i="1"/>
  <c r="AP328" i="1"/>
  <c r="AP320" i="1"/>
  <c r="AP312" i="1"/>
  <c r="AP304" i="1"/>
  <c r="AP296" i="1"/>
  <c r="AP288" i="1"/>
  <c r="AP280" i="1"/>
  <c r="AP272" i="1"/>
  <c r="AP264" i="1"/>
  <c r="AP256" i="1"/>
  <c r="AP248" i="1"/>
  <c r="AP240" i="1"/>
  <c r="AP232" i="1"/>
  <c r="AP224" i="1"/>
  <c r="AP216" i="1"/>
  <c r="AP208" i="1"/>
  <c r="AP200" i="1"/>
  <c r="AP192" i="1"/>
  <c r="AP184" i="1"/>
  <c r="AP176" i="1"/>
  <c r="AP168" i="1"/>
  <c r="AP160" i="1"/>
  <c r="AP152" i="1"/>
  <c r="AP144" i="1"/>
  <c r="AP136" i="1"/>
  <c r="AP128" i="1"/>
  <c r="AP120" i="1"/>
  <c r="AP112" i="1"/>
  <c r="AP104" i="1"/>
  <c r="AP96" i="1"/>
  <c r="AP88" i="1"/>
  <c r="AP80" i="1"/>
  <c r="AP72" i="1"/>
  <c r="AP64" i="1"/>
  <c r="AP56" i="1"/>
  <c r="AP48" i="1"/>
  <c r="AP40" i="1"/>
  <c r="AP32" i="1"/>
  <c r="AP24" i="1"/>
  <c r="AP16" i="1"/>
  <c r="AP8" i="1"/>
  <c r="AP497" i="1"/>
  <c r="AP489" i="1"/>
  <c r="AP481" i="1"/>
  <c r="AP473" i="1"/>
  <c r="AP465" i="1"/>
  <c r="AP457" i="1"/>
  <c r="AP449" i="1"/>
  <c r="AP441" i="1"/>
  <c r="AP433" i="1"/>
  <c r="AP425" i="1"/>
  <c r="AP417" i="1"/>
  <c r="AP409" i="1"/>
  <c r="AP401" i="1"/>
  <c r="AP393" i="1"/>
  <c r="AP385" i="1"/>
  <c r="AP377" i="1"/>
  <c r="AP369" i="1"/>
  <c r="AP361" i="1"/>
  <c r="AP353" i="1"/>
  <c r="AP345" i="1"/>
  <c r="AP337" i="1"/>
  <c r="AP329" i="1"/>
  <c r="AP321" i="1"/>
  <c r="AP313" i="1"/>
  <c r="AP305" i="1"/>
  <c r="AP297" i="1"/>
  <c r="AP289" i="1"/>
  <c r="AP281" i="1"/>
  <c r="AP273" i="1"/>
  <c r="AP265" i="1"/>
  <c r="AP257" i="1"/>
  <c r="AP249" i="1"/>
  <c r="AP241" i="1"/>
  <c r="AP233" i="1"/>
  <c r="AP225" i="1"/>
  <c r="AP217" i="1"/>
  <c r="AP209" i="1"/>
  <c r="AP201" i="1"/>
  <c r="AP193" i="1"/>
  <c r="AP185" i="1"/>
  <c r="AP177" i="1"/>
  <c r="AP169" i="1"/>
  <c r="AP161" i="1"/>
  <c r="AP153" i="1"/>
  <c r="AP145" i="1"/>
  <c r="AP137" i="1"/>
  <c r="AP129" i="1"/>
  <c r="AP121" i="1"/>
  <c r="AP113" i="1"/>
  <c r="AP105" i="1"/>
  <c r="AP97" i="1"/>
  <c r="AP89" i="1"/>
  <c r="AP81" i="1"/>
  <c r="AP73" i="1"/>
  <c r="AP65" i="1"/>
  <c r="AP57" i="1"/>
  <c r="AP49" i="1"/>
  <c r="AP41" i="1"/>
  <c r="AP33" i="1"/>
  <c r="AP25" i="1"/>
  <c r="AP17" i="1"/>
  <c r="AP9" i="1"/>
  <c r="AP498" i="1"/>
  <c r="AP490" i="1"/>
  <c r="AP482" i="1"/>
  <c r="AP474" i="1"/>
  <c r="AP466" i="1"/>
  <c r="AP458" i="1"/>
  <c r="AP450" i="1"/>
  <c r="AP442" i="1"/>
  <c r="AP434" i="1"/>
  <c r="AP426" i="1"/>
  <c r="AP418" i="1"/>
  <c r="AP410" i="1"/>
  <c r="AP402" i="1"/>
  <c r="AP394" i="1"/>
  <c r="AP386" i="1"/>
  <c r="AP378" i="1"/>
  <c r="AP370" i="1"/>
  <c r="AP362" i="1"/>
  <c r="AP354" i="1"/>
  <c r="AP346" i="1"/>
  <c r="AP338" i="1"/>
  <c r="AP330" i="1"/>
  <c r="AP322" i="1"/>
  <c r="AP314" i="1"/>
  <c r="AP306" i="1"/>
  <c r="AP298" i="1"/>
  <c r="AP290" i="1"/>
  <c r="AP282" i="1"/>
  <c r="AP274" i="1"/>
  <c r="AP266" i="1"/>
  <c r="AP258" i="1"/>
  <c r="AP250" i="1"/>
  <c r="AP242" i="1"/>
  <c r="AP234" i="1"/>
  <c r="AP226" i="1"/>
  <c r="AP218" i="1"/>
  <c r="AP210" i="1"/>
  <c r="AP202" i="1"/>
  <c r="AP194" i="1"/>
  <c r="AP186" i="1"/>
  <c r="AP178" i="1"/>
  <c r="AP170" i="1"/>
  <c r="AP162" i="1"/>
  <c r="AP154" i="1"/>
  <c r="AP146" i="1"/>
  <c r="AP138" i="1"/>
  <c r="AP130" i="1"/>
  <c r="AP122" i="1"/>
  <c r="AP114" i="1"/>
  <c r="AP106" i="1"/>
  <c r="AP98" i="1"/>
  <c r="AP90" i="1"/>
  <c r="AP82" i="1"/>
  <c r="AP74" i="1"/>
  <c r="AP66" i="1"/>
  <c r="AP58" i="1"/>
  <c r="AP50" i="1"/>
  <c r="AP42" i="1"/>
  <c r="AP34" i="1"/>
  <c r="AP26" i="1"/>
  <c r="AP18" i="1"/>
  <c r="AP10" i="1"/>
  <c r="AP499" i="1"/>
  <c r="AP491" i="1"/>
  <c r="AP483" i="1"/>
  <c r="AP475" i="1"/>
  <c r="AP467" i="1"/>
  <c r="AP459" i="1"/>
  <c r="AP451" i="1"/>
  <c r="AP443" i="1"/>
  <c r="AP435" i="1"/>
  <c r="AP427" i="1"/>
  <c r="AP419" i="1"/>
  <c r="AP411" i="1"/>
  <c r="AP403" i="1"/>
  <c r="AP395" i="1"/>
  <c r="AP387" i="1"/>
  <c r="AP379" i="1"/>
  <c r="AP371" i="1"/>
  <c r="AP363" i="1"/>
  <c r="AP355" i="1"/>
  <c r="AP347" i="1"/>
  <c r="AP339" i="1"/>
  <c r="AP331" i="1"/>
  <c r="AP323" i="1"/>
  <c r="AP315" i="1"/>
  <c r="AP307" i="1"/>
  <c r="AP299" i="1"/>
  <c r="AP291" i="1"/>
  <c r="AP283" i="1"/>
  <c r="AP275" i="1"/>
  <c r="AP267" i="1"/>
  <c r="AP259" i="1"/>
  <c r="AP251" i="1"/>
  <c r="AP243" i="1"/>
  <c r="AP235" i="1"/>
  <c r="AP227" i="1"/>
  <c r="AP219" i="1"/>
  <c r="AP211" i="1"/>
  <c r="AP203" i="1"/>
  <c r="AP195" i="1"/>
  <c r="AP187" i="1"/>
  <c r="AP179" i="1"/>
  <c r="AP171" i="1"/>
  <c r="AP163" i="1"/>
  <c r="AP155" i="1"/>
  <c r="AP147" i="1"/>
  <c r="AP139" i="1"/>
  <c r="AP131" i="1"/>
  <c r="AP123" i="1"/>
  <c r="AP115" i="1"/>
  <c r="AP107" i="1"/>
  <c r="AP99" i="1"/>
  <c r="AP91" i="1"/>
  <c r="AP83" i="1"/>
  <c r="AP75" i="1"/>
  <c r="AP67" i="1"/>
  <c r="AP59" i="1"/>
  <c r="AP51" i="1"/>
  <c r="AP43" i="1"/>
  <c r="AP35" i="1"/>
  <c r="AP27" i="1"/>
  <c r="AP19" i="1"/>
  <c r="AP11" i="1"/>
  <c r="AN492" i="1"/>
  <c r="AN484" i="1"/>
  <c r="AN476" i="1"/>
  <c r="AN468" i="1"/>
  <c r="AN460" i="1"/>
  <c r="AN452" i="1"/>
  <c r="AN444" i="1"/>
  <c r="AN436" i="1"/>
  <c r="AN428" i="1"/>
  <c r="AN420" i="1"/>
  <c r="AN412" i="1"/>
  <c r="AN404" i="1"/>
  <c r="AN396" i="1"/>
  <c r="AN388" i="1"/>
  <c r="AN380" i="1"/>
  <c r="AN372" i="1"/>
  <c r="AN364" i="1"/>
  <c r="AN356" i="1"/>
  <c r="AN348" i="1"/>
  <c r="AN340" i="1"/>
  <c r="AN332" i="1"/>
  <c r="AN324" i="1"/>
  <c r="AN316" i="1"/>
  <c r="AN308" i="1"/>
  <c r="AN300" i="1"/>
  <c r="AN292" i="1"/>
  <c r="AN284" i="1"/>
  <c r="AN276" i="1"/>
  <c r="AN268" i="1"/>
  <c r="AN260" i="1"/>
  <c r="AN252" i="1"/>
  <c r="AN244" i="1"/>
  <c r="AN236" i="1"/>
  <c r="AN228" i="1"/>
  <c r="AN220" i="1"/>
  <c r="AN212" i="1"/>
  <c r="AN204" i="1"/>
  <c r="AN196" i="1"/>
  <c r="AN188" i="1"/>
  <c r="AN180" i="1"/>
  <c r="AN172" i="1"/>
  <c r="AN164" i="1"/>
  <c r="AN156" i="1"/>
  <c r="AN148" i="1"/>
  <c r="AN140" i="1"/>
  <c r="AN132" i="1"/>
  <c r="AN124" i="1"/>
  <c r="AN116" i="1"/>
  <c r="AN108" i="1"/>
  <c r="AN100" i="1"/>
  <c r="AN92" i="1"/>
  <c r="AN84" i="1"/>
  <c r="AN76" i="1"/>
  <c r="AN68" i="1"/>
  <c r="AN60" i="1"/>
  <c r="AN52" i="1"/>
  <c r="AN44" i="1"/>
  <c r="AN36" i="1"/>
  <c r="AN28" i="1"/>
  <c r="AN20" i="1"/>
  <c r="AN12" i="1"/>
  <c r="AN4" i="1"/>
  <c r="AN493" i="1"/>
  <c r="AN485" i="1"/>
  <c r="AN477" i="1"/>
  <c r="AN469" i="1"/>
  <c r="AN461" i="1"/>
  <c r="AN453" i="1"/>
  <c r="AN445" i="1"/>
  <c r="AN437" i="1"/>
  <c r="AN429" i="1"/>
  <c r="AN421" i="1"/>
  <c r="AN413" i="1"/>
  <c r="AN405" i="1"/>
  <c r="AN397" i="1"/>
  <c r="AN389" i="1"/>
  <c r="AN381" i="1"/>
  <c r="AN373" i="1"/>
  <c r="AN365" i="1"/>
  <c r="AN357" i="1"/>
  <c r="AN349" i="1"/>
  <c r="AN341" i="1"/>
  <c r="AN333" i="1"/>
  <c r="AN325" i="1"/>
  <c r="AN317" i="1"/>
  <c r="AN309" i="1"/>
  <c r="AN301" i="1"/>
  <c r="AN293" i="1"/>
  <c r="AN285" i="1"/>
  <c r="AN277" i="1"/>
  <c r="AN269" i="1"/>
  <c r="AN261" i="1"/>
  <c r="AN253" i="1"/>
  <c r="AN245" i="1"/>
  <c r="AN237" i="1"/>
  <c r="AN229" i="1"/>
  <c r="AN221" i="1"/>
  <c r="AN213" i="1"/>
  <c r="AN205" i="1"/>
  <c r="AN197" i="1"/>
  <c r="AN189" i="1"/>
  <c r="AN181" i="1"/>
  <c r="AN173" i="1"/>
  <c r="AN165" i="1"/>
  <c r="AN157" i="1"/>
  <c r="AN149" i="1"/>
  <c r="AN141" i="1"/>
  <c r="AN133" i="1"/>
  <c r="AN125" i="1"/>
  <c r="AN117" i="1"/>
  <c r="AN109" i="1"/>
  <c r="AN101" i="1"/>
  <c r="AN93" i="1"/>
  <c r="AN85" i="1"/>
  <c r="AN77" i="1"/>
  <c r="AN69" i="1"/>
  <c r="AN61" i="1"/>
  <c r="AN53" i="1"/>
  <c r="AN45" i="1"/>
  <c r="AN37" i="1"/>
  <c r="AN29" i="1"/>
  <c r="AN21" i="1"/>
  <c r="AN13" i="1"/>
  <c r="AN5" i="1"/>
  <c r="AN494" i="1"/>
  <c r="AN486" i="1"/>
  <c r="AN478" i="1"/>
  <c r="AN470" i="1"/>
  <c r="AN462" i="1"/>
  <c r="AN454" i="1"/>
  <c r="AN446" i="1"/>
  <c r="AN438" i="1"/>
  <c r="AN430" i="1"/>
  <c r="AN422" i="1"/>
  <c r="AN414" i="1"/>
  <c r="AN406" i="1"/>
  <c r="AN398" i="1"/>
  <c r="AN390" i="1"/>
  <c r="AN382" i="1"/>
  <c r="AN374" i="1"/>
  <c r="AN366" i="1"/>
  <c r="AN358" i="1"/>
  <c r="AN350" i="1"/>
  <c r="AN342" i="1"/>
  <c r="AN334" i="1"/>
  <c r="AN326" i="1"/>
  <c r="AN318" i="1"/>
  <c r="AN310" i="1"/>
  <c r="AN302" i="1"/>
  <c r="AN294" i="1"/>
  <c r="AN286" i="1"/>
  <c r="AN278" i="1"/>
  <c r="AN270" i="1"/>
  <c r="AN262" i="1"/>
  <c r="AN254" i="1"/>
  <c r="AN246" i="1"/>
  <c r="AN238" i="1"/>
  <c r="AN230" i="1"/>
  <c r="AN222" i="1"/>
  <c r="AN214" i="1"/>
  <c r="AN206" i="1"/>
  <c r="AN198" i="1"/>
  <c r="AN190" i="1"/>
  <c r="AN182" i="1"/>
  <c r="AN174" i="1"/>
  <c r="AN166" i="1"/>
  <c r="AN158" i="1"/>
  <c r="AN150" i="1"/>
  <c r="AN142" i="1"/>
  <c r="AN134" i="1"/>
  <c r="AN126" i="1"/>
  <c r="AN118" i="1"/>
  <c r="AN110" i="1"/>
  <c r="AN102" i="1"/>
  <c r="AN94" i="1"/>
  <c r="AN86" i="1"/>
  <c r="AN78" i="1"/>
  <c r="AN70" i="1"/>
  <c r="AN62" i="1"/>
  <c r="AN54" i="1"/>
  <c r="AN46" i="1"/>
  <c r="AN38" i="1"/>
  <c r="AN30" i="1"/>
  <c r="AN22" i="1"/>
  <c r="AN14" i="1"/>
  <c r="AN6" i="1"/>
  <c r="AN495" i="1"/>
  <c r="AN487" i="1"/>
  <c r="AN479" i="1"/>
  <c r="AN471" i="1"/>
  <c r="AN463" i="1"/>
  <c r="AN455" i="1"/>
  <c r="AN447" i="1"/>
  <c r="AN439" i="1"/>
  <c r="AN431" i="1"/>
  <c r="AN423" i="1"/>
  <c r="AN415" i="1"/>
  <c r="AN407" i="1"/>
  <c r="AN399" i="1"/>
  <c r="AN391" i="1"/>
  <c r="AN383" i="1"/>
  <c r="AN375" i="1"/>
  <c r="AN367" i="1"/>
  <c r="AN359" i="1"/>
  <c r="AN351" i="1"/>
  <c r="AN343" i="1"/>
  <c r="AN335" i="1"/>
  <c r="AN327" i="1"/>
  <c r="AN319" i="1"/>
  <c r="AN311" i="1"/>
  <c r="AN303" i="1"/>
  <c r="AN295" i="1"/>
  <c r="AN287" i="1"/>
  <c r="AN279" i="1"/>
  <c r="AN271" i="1"/>
  <c r="AN263" i="1"/>
  <c r="AN255" i="1"/>
  <c r="AN247" i="1"/>
  <c r="AN239" i="1"/>
  <c r="AN231" i="1"/>
  <c r="AN223" i="1"/>
  <c r="AN215" i="1"/>
  <c r="AN207" i="1"/>
  <c r="AN199" i="1"/>
  <c r="AN191" i="1"/>
  <c r="AN183" i="1"/>
  <c r="AN175" i="1"/>
  <c r="AN167" i="1"/>
  <c r="AN159" i="1"/>
  <c r="AN151" i="1"/>
  <c r="AN143" i="1"/>
  <c r="AN135" i="1"/>
  <c r="AN127" i="1"/>
  <c r="AN119" i="1"/>
  <c r="AN111" i="1"/>
  <c r="AN103" i="1"/>
  <c r="AN95" i="1"/>
  <c r="AN87" i="1"/>
  <c r="AN79" i="1"/>
  <c r="AN71" i="1"/>
  <c r="AN63" i="1"/>
  <c r="AN55" i="1"/>
  <c r="AN47" i="1"/>
  <c r="AN39" i="1"/>
  <c r="AN31" i="1"/>
  <c r="AN23" i="1"/>
  <c r="AN15" i="1"/>
  <c r="AN7" i="1"/>
  <c r="AN496" i="1"/>
  <c r="AN488" i="1"/>
  <c r="AN480" i="1"/>
  <c r="AN472" i="1"/>
  <c r="AN464" i="1"/>
  <c r="AN456" i="1"/>
  <c r="AN448" i="1"/>
  <c r="AN440" i="1"/>
  <c r="AN432" i="1"/>
  <c r="AN424" i="1"/>
  <c r="AN416" i="1"/>
  <c r="AN408" i="1"/>
  <c r="AN400" i="1"/>
  <c r="AN392" i="1"/>
  <c r="AN384" i="1"/>
  <c r="AN376" i="1"/>
  <c r="AN368" i="1"/>
  <c r="AN360" i="1"/>
  <c r="AN352" i="1"/>
  <c r="AN344" i="1"/>
  <c r="AN336" i="1"/>
  <c r="AN328" i="1"/>
  <c r="AN320" i="1"/>
  <c r="AN312" i="1"/>
  <c r="AN304" i="1"/>
  <c r="AN296" i="1"/>
  <c r="AN288" i="1"/>
  <c r="AN280" i="1"/>
  <c r="AN272" i="1"/>
  <c r="AN264" i="1"/>
  <c r="AN256" i="1"/>
  <c r="AN248" i="1"/>
  <c r="AN240" i="1"/>
  <c r="AN232" i="1"/>
  <c r="AN224" i="1"/>
  <c r="AN216" i="1"/>
  <c r="AN208" i="1"/>
  <c r="AN200" i="1"/>
  <c r="AN192" i="1"/>
  <c r="AN184" i="1"/>
  <c r="AN176" i="1"/>
  <c r="AN168" i="1"/>
  <c r="AN160" i="1"/>
  <c r="AN152" i="1"/>
  <c r="AN144" i="1"/>
  <c r="AN136" i="1"/>
  <c r="AN128" i="1"/>
  <c r="AN120" i="1"/>
  <c r="AN112" i="1"/>
  <c r="AN104" i="1"/>
  <c r="AN96" i="1"/>
  <c r="AN88" i="1"/>
  <c r="AN80" i="1"/>
  <c r="AN72" i="1"/>
  <c r="AN64" i="1"/>
  <c r="AN56" i="1"/>
  <c r="AN48" i="1"/>
  <c r="AN40" i="1"/>
  <c r="AN32" i="1"/>
  <c r="AN24" i="1"/>
  <c r="AN16" i="1"/>
  <c r="AN8" i="1"/>
  <c r="AN497" i="1"/>
  <c r="AN489" i="1"/>
  <c r="AN481" i="1"/>
  <c r="AN473" i="1"/>
  <c r="AN465" i="1"/>
  <c r="AN457" i="1"/>
  <c r="AN449" i="1"/>
  <c r="AN441" i="1"/>
  <c r="AN433" i="1"/>
  <c r="AN425" i="1"/>
  <c r="AN417" i="1"/>
  <c r="AN409" i="1"/>
  <c r="AN401" i="1"/>
  <c r="AN393" i="1"/>
  <c r="AN385" i="1"/>
  <c r="AN377" i="1"/>
  <c r="AN369" i="1"/>
  <c r="AN361" i="1"/>
  <c r="AN353" i="1"/>
  <c r="AN345" i="1"/>
  <c r="AN337" i="1"/>
  <c r="AN329" i="1"/>
  <c r="AN321" i="1"/>
  <c r="AN313" i="1"/>
  <c r="AN305" i="1"/>
  <c r="AN297" i="1"/>
  <c r="AN289" i="1"/>
  <c r="AN281" i="1"/>
  <c r="AN273" i="1"/>
  <c r="AN265" i="1"/>
  <c r="AN257" i="1"/>
  <c r="AN249" i="1"/>
  <c r="AN241" i="1"/>
  <c r="AN233" i="1"/>
  <c r="AN225" i="1"/>
  <c r="AN217" i="1"/>
  <c r="AN209" i="1"/>
  <c r="AN201" i="1"/>
  <c r="AN193" i="1"/>
  <c r="AN185" i="1"/>
  <c r="AN177" i="1"/>
  <c r="AN169" i="1"/>
  <c r="AN161" i="1"/>
  <c r="AN153" i="1"/>
  <c r="AN145" i="1"/>
  <c r="AN137" i="1"/>
  <c r="AN129" i="1"/>
  <c r="AN121" i="1"/>
  <c r="AN113" i="1"/>
  <c r="AN105" i="1"/>
  <c r="AN97" i="1"/>
  <c r="AN89" i="1"/>
  <c r="AN81" i="1"/>
  <c r="AN73" i="1"/>
  <c r="AN65" i="1"/>
  <c r="AN57" i="1"/>
  <c r="AN49" i="1"/>
  <c r="AN41" i="1"/>
  <c r="AN33" i="1"/>
  <c r="AN25" i="1"/>
  <c r="AN17" i="1"/>
  <c r="AN9" i="1"/>
  <c r="AN498" i="1"/>
  <c r="AN490" i="1"/>
  <c r="AN482" i="1"/>
  <c r="AN474" i="1"/>
  <c r="AN466" i="1"/>
  <c r="AN458" i="1"/>
  <c r="AN450" i="1"/>
  <c r="AN442" i="1"/>
  <c r="AN434" i="1"/>
  <c r="AN426" i="1"/>
  <c r="AN418" i="1"/>
  <c r="AN410" i="1"/>
  <c r="AN402" i="1"/>
  <c r="AN394" i="1"/>
  <c r="AN386" i="1"/>
  <c r="AN378" i="1"/>
  <c r="AN370" i="1"/>
  <c r="AN362" i="1"/>
  <c r="AN354" i="1"/>
  <c r="AN346" i="1"/>
  <c r="AN338" i="1"/>
  <c r="AN330" i="1"/>
  <c r="AN322" i="1"/>
  <c r="AN314" i="1"/>
  <c r="AN306" i="1"/>
  <c r="AN298" i="1"/>
  <c r="AN290" i="1"/>
  <c r="AN282" i="1"/>
  <c r="AN274" i="1"/>
  <c r="AN266" i="1"/>
  <c r="AN258" i="1"/>
  <c r="AN250" i="1"/>
  <c r="AN242" i="1"/>
  <c r="AN234" i="1"/>
  <c r="AN226" i="1"/>
  <c r="AN218" i="1"/>
  <c r="AN210" i="1"/>
  <c r="AN202" i="1"/>
  <c r="AN194" i="1"/>
  <c r="AN186" i="1"/>
  <c r="AN178" i="1"/>
  <c r="AN170" i="1"/>
  <c r="AN162" i="1"/>
  <c r="AN154" i="1"/>
  <c r="AN146" i="1"/>
  <c r="AN138" i="1"/>
  <c r="AN130" i="1"/>
  <c r="AN122" i="1"/>
  <c r="AN114" i="1"/>
  <c r="AN106" i="1"/>
  <c r="AN98" i="1"/>
  <c r="AN90" i="1"/>
  <c r="AN82" i="1"/>
  <c r="AN74" i="1"/>
  <c r="AN66" i="1"/>
  <c r="AN58" i="1"/>
  <c r="AN50" i="1"/>
  <c r="AN42" i="1"/>
  <c r="AN34" i="1"/>
  <c r="AN26" i="1"/>
  <c r="AN18" i="1"/>
  <c r="AN10" i="1"/>
  <c r="AN499" i="1"/>
  <c r="AN491" i="1"/>
  <c r="AN483" i="1"/>
  <c r="AN475" i="1"/>
  <c r="AN467" i="1"/>
  <c r="AN459" i="1"/>
  <c r="AN451" i="1"/>
  <c r="AN443" i="1"/>
  <c r="AN435" i="1"/>
  <c r="AN427" i="1"/>
  <c r="AN419" i="1"/>
  <c r="AN411" i="1"/>
  <c r="AN403" i="1"/>
  <c r="AN395" i="1"/>
  <c r="AN387" i="1"/>
  <c r="AN379" i="1"/>
  <c r="AN371" i="1"/>
  <c r="AN363" i="1"/>
  <c r="AN355" i="1"/>
  <c r="AN347" i="1"/>
  <c r="AN339" i="1"/>
  <c r="AN331" i="1"/>
  <c r="AN323" i="1"/>
  <c r="AN315" i="1"/>
  <c r="AN307" i="1"/>
  <c r="AN299" i="1"/>
  <c r="AN291" i="1"/>
  <c r="AN283" i="1"/>
  <c r="AN275" i="1"/>
  <c r="AN267" i="1"/>
  <c r="AN259" i="1"/>
  <c r="AN251" i="1"/>
  <c r="AN243" i="1"/>
  <c r="AN235" i="1"/>
  <c r="AN227" i="1"/>
  <c r="AN219" i="1"/>
  <c r="AN211" i="1"/>
  <c r="AN203" i="1"/>
  <c r="AN195" i="1"/>
  <c r="AN187" i="1"/>
  <c r="AN179" i="1"/>
  <c r="AN171" i="1"/>
  <c r="AN163" i="1"/>
  <c r="AN155" i="1"/>
  <c r="AN147" i="1"/>
  <c r="AN139" i="1"/>
  <c r="AN131" i="1"/>
  <c r="AN123" i="1"/>
  <c r="AN115" i="1"/>
  <c r="AN107" i="1"/>
  <c r="AN99" i="1"/>
  <c r="AN91" i="1"/>
  <c r="AN83" i="1"/>
  <c r="AN75" i="1"/>
  <c r="AN67" i="1"/>
  <c r="AN59" i="1"/>
  <c r="AN51" i="1"/>
  <c r="AN43" i="1"/>
  <c r="AN35" i="1"/>
  <c r="AN27" i="1"/>
  <c r="AN19" i="1"/>
  <c r="AN11" i="1"/>
  <c r="AM492" i="1"/>
  <c r="AM484" i="1"/>
  <c r="AM476" i="1"/>
  <c r="AM468" i="1"/>
  <c r="AM460" i="1"/>
  <c r="AM452" i="1"/>
  <c r="AM444" i="1"/>
  <c r="AM436" i="1"/>
  <c r="AM428" i="1"/>
  <c r="AM420" i="1"/>
  <c r="AM412" i="1"/>
  <c r="AM404" i="1"/>
  <c r="AM396" i="1"/>
  <c r="AM388" i="1"/>
  <c r="AM380" i="1"/>
  <c r="AM372" i="1"/>
  <c r="AM364" i="1"/>
  <c r="AM356" i="1"/>
  <c r="AM348" i="1"/>
  <c r="AM340" i="1"/>
  <c r="AM332" i="1"/>
  <c r="AM324" i="1"/>
  <c r="AM316" i="1"/>
  <c r="AM308" i="1"/>
  <c r="AM300" i="1"/>
  <c r="AM292" i="1"/>
  <c r="AM284" i="1"/>
  <c r="AM276" i="1"/>
  <c r="AM268" i="1"/>
  <c r="AM260" i="1"/>
  <c r="AM252" i="1"/>
  <c r="AM244" i="1"/>
  <c r="AM236" i="1"/>
  <c r="AM228" i="1"/>
  <c r="AM220" i="1"/>
  <c r="AM212" i="1"/>
  <c r="AM204" i="1"/>
  <c r="AM196" i="1"/>
  <c r="AM188" i="1"/>
  <c r="AM180" i="1"/>
  <c r="AM172" i="1"/>
  <c r="AM164" i="1"/>
  <c r="AM156" i="1"/>
  <c r="AM148" i="1"/>
  <c r="AM140" i="1"/>
  <c r="AM132" i="1"/>
  <c r="AM124" i="1"/>
  <c r="AM116" i="1"/>
  <c r="AM108" i="1"/>
  <c r="AM100" i="1"/>
  <c r="AM92" i="1"/>
  <c r="AM84" i="1"/>
  <c r="AM76" i="1"/>
  <c r="AM68" i="1"/>
  <c r="AM60" i="1"/>
  <c r="AM52" i="1"/>
  <c r="AM44" i="1"/>
  <c r="AM36" i="1"/>
  <c r="AM28" i="1"/>
  <c r="AM20" i="1"/>
  <c r="AM12" i="1"/>
  <c r="AM4" i="1"/>
  <c r="AM493" i="1"/>
  <c r="AM485" i="1"/>
  <c r="AM477" i="1"/>
  <c r="AM469" i="1"/>
  <c r="AM461" i="1"/>
  <c r="AM453" i="1"/>
  <c r="AM445" i="1"/>
  <c r="AM437" i="1"/>
  <c r="AM429" i="1"/>
  <c r="AM421" i="1"/>
  <c r="AM413" i="1"/>
  <c r="AM405" i="1"/>
  <c r="AM397" i="1"/>
  <c r="AM389" i="1"/>
  <c r="AM381" i="1"/>
  <c r="AM373" i="1"/>
  <c r="AM365" i="1"/>
  <c r="AM357" i="1"/>
  <c r="AM349" i="1"/>
  <c r="AM341" i="1"/>
  <c r="AM333" i="1"/>
  <c r="AM325" i="1"/>
  <c r="AM317" i="1"/>
  <c r="AM309" i="1"/>
  <c r="AM301" i="1"/>
  <c r="AM293" i="1"/>
  <c r="AM285" i="1"/>
  <c r="AM277" i="1"/>
  <c r="AM269" i="1"/>
  <c r="AM261" i="1"/>
  <c r="AM253" i="1"/>
  <c r="AM245" i="1"/>
  <c r="AM237" i="1"/>
  <c r="AM229" i="1"/>
  <c r="AM221" i="1"/>
  <c r="AM213" i="1"/>
  <c r="AM205" i="1"/>
  <c r="AM197" i="1"/>
  <c r="AM189" i="1"/>
  <c r="AM181" i="1"/>
  <c r="AM173" i="1"/>
  <c r="AM165" i="1"/>
  <c r="AM157" i="1"/>
  <c r="AM149" i="1"/>
  <c r="AM141" i="1"/>
  <c r="AM133" i="1"/>
  <c r="AM125" i="1"/>
  <c r="AM117" i="1"/>
  <c r="AM109" i="1"/>
  <c r="AM101" i="1"/>
  <c r="AM93" i="1"/>
  <c r="AM85" i="1"/>
  <c r="AM77" i="1"/>
  <c r="AM69" i="1"/>
  <c r="AM61" i="1"/>
  <c r="AM53" i="1"/>
  <c r="AM45" i="1"/>
  <c r="AM37" i="1"/>
  <c r="AM29" i="1"/>
  <c r="AM21" i="1"/>
  <c r="AM13" i="1"/>
  <c r="AM5" i="1"/>
  <c r="AM494" i="1"/>
  <c r="AM486" i="1"/>
  <c r="AM478" i="1"/>
  <c r="AM470" i="1"/>
  <c r="AM462" i="1"/>
  <c r="AM454" i="1"/>
  <c r="AM446" i="1"/>
  <c r="AM438" i="1"/>
  <c r="AM430" i="1"/>
  <c r="AM422" i="1"/>
  <c r="AM414" i="1"/>
  <c r="AM406" i="1"/>
  <c r="AM398" i="1"/>
  <c r="AM390" i="1"/>
  <c r="AM382" i="1"/>
  <c r="AM374" i="1"/>
  <c r="AM366" i="1"/>
  <c r="AM358" i="1"/>
  <c r="AM350" i="1"/>
  <c r="AM342" i="1"/>
  <c r="AM334" i="1"/>
  <c r="AM326" i="1"/>
  <c r="AM318" i="1"/>
  <c r="AM310" i="1"/>
  <c r="AM302" i="1"/>
  <c r="AM294" i="1"/>
  <c r="AM286" i="1"/>
  <c r="AM278" i="1"/>
  <c r="AM270" i="1"/>
  <c r="AM262" i="1"/>
  <c r="AM254" i="1"/>
  <c r="AM246" i="1"/>
  <c r="AM238" i="1"/>
  <c r="AM230" i="1"/>
  <c r="AM222" i="1"/>
  <c r="AM214" i="1"/>
  <c r="AM206" i="1"/>
  <c r="AM198" i="1"/>
  <c r="AM190" i="1"/>
  <c r="AM182" i="1"/>
  <c r="AM174" i="1"/>
  <c r="AM166" i="1"/>
  <c r="AM158" i="1"/>
  <c r="AM150" i="1"/>
  <c r="AM142" i="1"/>
  <c r="AM134" i="1"/>
  <c r="AM126" i="1"/>
  <c r="AM118" i="1"/>
  <c r="AM110" i="1"/>
  <c r="AM102" i="1"/>
  <c r="AM94" i="1"/>
  <c r="AM86" i="1"/>
  <c r="AM78" i="1"/>
  <c r="AM70" i="1"/>
  <c r="AM62" i="1"/>
  <c r="AM54" i="1"/>
  <c r="AM46" i="1"/>
  <c r="AM38" i="1"/>
  <c r="AM30" i="1"/>
  <c r="AM22" i="1"/>
  <c r="AM14" i="1"/>
  <c r="AM6" i="1"/>
  <c r="AM495" i="1"/>
  <c r="AM487" i="1"/>
  <c r="AM479" i="1"/>
  <c r="AM471" i="1"/>
  <c r="AM463" i="1"/>
  <c r="AM455" i="1"/>
  <c r="AM447" i="1"/>
  <c r="AM439" i="1"/>
  <c r="AM431" i="1"/>
  <c r="AM423" i="1"/>
  <c r="AM415" i="1"/>
  <c r="AM407" i="1"/>
  <c r="AM399" i="1"/>
  <c r="AM391" i="1"/>
  <c r="AM383" i="1"/>
  <c r="AM375" i="1"/>
  <c r="AM367" i="1"/>
  <c r="AM359" i="1"/>
  <c r="AM351" i="1"/>
  <c r="AM343" i="1"/>
  <c r="AM335" i="1"/>
  <c r="AM327" i="1"/>
  <c r="AM319" i="1"/>
  <c r="AM311" i="1"/>
  <c r="AM303" i="1"/>
  <c r="AM295" i="1"/>
  <c r="AM287" i="1"/>
  <c r="AM279" i="1"/>
  <c r="AM271" i="1"/>
  <c r="AM263" i="1"/>
  <c r="AM255" i="1"/>
  <c r="AM247" i="1"/>
  <c r="AM239" i="1"/>
  <c r="AM231" i="1"/>
  <c r="AM223" i="1"/>
  <c r="AM215" i="1"/>
  <c r="AM207" i="1"/>
  <c r="AM199" i="1"/>
  <c r="AM191" i="1"/>
  <c r="AM183" i="1"/>
  <c r="AM175" i="1"/>
  <c r="AM167" i="1"/>
  <c r="AM159" i="1"/>
  <c r="AM151" i="1"/>
  <c r="AM143" i="1"/>
  <c r="AM135" i="1"/>
  <c r="AM127" i="1"/>
  <c r="AM119" i="1"/>
  <c r="AM111" i="1"/>
  <c r="AM103" i="1"/>
  <c r="AM95" i="1"/>
  <c r="AM87" i="1"/>
  <c r="AM79" i="1"/>
  <c r="AM71" i="1"/>
  <c r="AM63" i="1"/>
  <c r="AM55" i="1"/>
  <c r="AM47" i="1"/>
  <c r="AM39" i="1"/>
  <c r="AM31" i="1"/>
  <c r="AM23" i="1"/>
  <c r="AM15" i="1"/>
  <c r="AM7" i="1"/>
  <c r="AM496" i="1"/>
  <c r="AM488" i="1"/>
  <c r="AM480" i="1"/>
  <c r="AM472" i="1"/>
  <c r="AM464" i="1"/>
  <c r="AM456" i="1"/>
  <c r="AM448" i="1"/>
  <c r="AM440" i="1"/>
  <c r="AM432" i="1"/>
  <c r="AM424" i="1"/>
  <c r="AM416" i="1"/>
  <c r="AM408" i="1"/>
  <c r="AM400" i="1"/>
  <c r="AM392" i="1"/>
  <c r="AM384" i="1"/>
  <c r="AM376" i="1"/>
  <c r="AM368" i="1"/>
  <c r="AM360" i="1"/>
  <c r="AM352" i="1"/>
  <c r="AM344" i="1"/>
  <c r="AM336" i="1"/>
  <c r="AM328" i="1"/>
  <c r="AM320" i="1"/>
  <c r="AM312" i="1"/>
  <c r="AM304" i="1"/>
  <c r="AM296" i="1"/>
  <c r="AM288" i="1"/>
  <c r="AM280" i="1"/>
  <c r="AM272" i="1"/>
  <c r="AM264" i="1"/>
  <c r="AM256" i="1"/>
  <c r="AM248" i="1"/>
  <c r="AM240" i="1"/>
  <c r="AM232" i="1"/>
  <c r="AM224" i="1"/>
  <c r="AM216" i="1"/>
  <c r="AM208" i="1"/>
  <c r="AM200" i="1"/>
  <c r="AM192" i="1"/>
  <c r="AM184" i="1"/>
  <c r="AM176" i="1"/>
  <c r="AM168" i="1"/>
  <c r="AM160" i="1"/>
  <c r="AM152" i="1"/>
  <c r="AM144" i="1"/>
  <c r="AM136" i="1"/>
  <c r="AM128" i="1"/>
  <c r="AM120" i="1"/>
  <c r="AM112" i="1"/>
  <c r="AM104" i="1"/>
  <c r="AM96" i="1"/>
  <c r="AM88" i="1"/>
  <c r="AM80" i="1"/>
  <c r="AM72" i="1"/>
  <c r="AM64" i="1"/>
  <c r="AM56" i="1"/>
  <c r="AM48" i="1"/>
  <c r="AM40" i="1"/>
  <c r="AM32" i="1"/>
  <c r="AM24" i="1"/>
  <c r="AM16" i="1"/>
  <c r="AM8" i="1"/>
  <c r="AM497" i="1"/>
  <c r="AM489" i="1"/>
  <c r="AM481" i="1"/>
  <c r="AM473" i="1"/>
  <c r="AM465" i="1"/>
  <c r="AM457" i="1"/>
  <c r="AM449" i="1"/>
  <c r="AM441" i="1"/>
  <c r="AM433" i="1"/>
  <c r="AM425" i="1"/>
  <c r="AM417" i="1"/>
  <c r="AM409" i="1"/>
  <c r="AM401" i="1"/>
  <c r="AM393" i="1"/>
  <c r="AM385" i="1"/>
  <c r="AM377" i="1"/>
  <c r="AM369" i="1"/>
  <c r="AM361" i="1"/>
  <c r="AM353" i="1"/>
  <c r="AM345" i="1"/>
  <c r="AM337" i="1"/>
  <c r="AM329" i="1"/>
  <c r="AM321" i="1"/>
  <c r="AM313" i="1"/>
  <c r="AM305" i="1"/>
  <c r="AM297" i="1"/>
  <c r="AM289" i="1"/>
  <c r="AM281" i="1"/>
  <c r="AM273" i="1"/>
  <c r="AM265" i="1"/>
  <c r="AM257" i="1"/>
  <c r="AM249" i="1"/>
  <c r="AM241" i="1"/>
  <c r="AM233" i="1"/>
  <c r="AM225" i="1"/>
  <c r="AM217" i="1"/>
  <c r="AM209" i="1"/>
  <c r="AM201" i="1"/>
  <c r="AM193" i="1"/>
  <c r="AM185" i="1"/>
  <c r="AM177" i="1"/>
  <c r="AM169" i="1"/>
  <c r="AM161" i="1"/>
  <c r="AM153" i="1"/>
  <c r="AM145" i="1"/>
  <c r="AM137" i="1"/>
  <c r="AM129" i="1"/>
  <c r="AM121" i="1"/>
  <c r="AM113" i="1"/>
  <c r="AM105" i="1"/>
  <c r="AM97" i="1"/>
  <c r="AM89" i="1"/>
  <c r="AM81" i="1"/>
  <c r="AM73" i="1"/>
  <c r="AM65" i="1"/>
  <c r="AM57" i="1"/>
  <c r="AM49" i="1"/>
  <c r="AM41" i="1"/>
  <c r="AM33" i="1"/>
  <c r="AM25" i="1"/>
  <c r="AM17" i="1"/>
  <c r="AM9" i="1"/>
  <c r="AM498" i="1"/>
  <c r="AM490" i="1"/>
  <c r="AM482" i="1"/>
  <c r="AM474" i="1"/>
  <c r="AM466" i="1"/>
  <c r="AM458" i="1"/>
  <c r="AM450" i="1"/>
  <c r="AM442" i="1"/>
  <c r="AM434" i="1"/>
  <c r="AM426" i="1"/>
  <c r="AM418" i="1"/>
  <c r="AM410" i="1"/>
  <c r="AM402" i="1"/>
  <c r="AM394" i="1"/>
  <c r="AM386" i="1"/>
  <c r="AM378" i="1"/>
  <c r="AM370" i="1"/>
  <c r="AM362" i="1"/>
  <c r="AM354" i="1"/>
  <c r="AM346" i="1"/>
  <c r="AM338" i="1"/>
  <c r="AM330" i="1"/>
  <c r="AM322" i="1"/>
  <c r="AM314" i="1"/>
  <c r="AM306" i="1"/>
  <c r="AM298" i="1"/>
  <c r="AM290" i="1"/>
  <c r="AM282" i="1"/>
  <c r="AM274" i="1"/>
  <c r="AM266" i="1"/>
  <c r="AM258" i="1"/>
  <c r="AM250" i="1"/>
  <c r="AM242" i="1"/>
  <c r="AM234" i="1"/>
  <c r="AM226" i="1"/>
  <c r="AM218" i="1"/>
  <c r="AM210" i="1"/>
  <c r="AM202" i="1"/>
  <c r="AM194" i="1"/>
  <c r="AM186" i="1"/>
  <c r="AM178" i="1"/>
  <c r="AM170" i="1"/>
  <c r="AM162" i="1"/>
  <c r="AM154" i="1"/>
  <c r="AM146" i="1"/>
  <c r="AM138" i="1"/>
  <c r="AM130" i="1"/>
  <c r="AM122" i="1"/>
  <c r="AM114" i="1"/>
  <c r="AM106" i="1"/>
  <c r="AM98" i="1"/>
  <c r="AM90" i="1"/>
  <c r="AM82" i="1"/>
  <c r="AM74" i="1"/>
  <c r="AM66" i="1"/>
  <c r="AM58" i="1"/>
  <c r="AM50" i="1"/>
  <c r="AM42" i="1"/>
  <c r="AM34" i="1"/>
  <c r="AM26" i="1"/>
  <c r="AM18" i="1"/>
  <c r="AM10" i="1"/>
  <c r="AM499" i="1"/>
  <c r="AM491" i="1"/>
  <c r="AM483" i="1"/>
  <c r="AM475" i="1"/>
  <c r="AM467" i="1"/>
  <c r="AM459" i="1"/>
  <c r="AM451" i="1"/>
  <c r="AM443" i="1"/>
  <c r="AM435" i="1"/>
  <c r="AM427" i="1"/>
  <c r="AM419" i="1"/>
  <c r="AM411" i="1"/>
  <c r="AM403" i="1"/>
  <c r="AM395" i="1"/>
  <c r="AM387" i="1"/>
  <c r="AM379" i="1"/>
  <c r="AM371" i="1"/>
  <c r="AM363" i="1"/>
  <c r="AM355" i="1"/>
  <c r="AM347" i="1"/>
  <c r="AM339" i="1"/>
  <c r="AM331" i="1"/>
  <c r="AM323" i="1"/>
  <c r="AM315" i="1"/>
  <c r="AM307" i="1"/>
  <c r="AM299" i="1"/>
  <c r="AM291" i="1"/>
  <c r="AM283" i="1"/>
  <c r="AM275" i="1"/>
  <c r="AM267" i="1"/>
  <c r="AM259" i="1"/>
  <c r="AM251" i="1"/>
  <c r="AM243" i="1"/>
  <c r="AM235" i="1"/>
  <c r="AM227" i="1"/>
  <c r="AM219" i="1"/>
  <c r="AM211" i="1"/>
  <c r="AM203" i="1"/>
  <c r="AM195" i="1"/>
  <c r="AM187" i="1"/>
  <c r="AM179" i="1"/>
  <c r="AM171" i="1"/>
  <c r="AM163" i="1"/>
  <c r="AM155" i="1"/>
  <c r="AM147" i="1"/>
  <c r="AM139" i="1"/>
  <c r="AM131" i="1"/>
  <c r="AM123" i="1"/>
  <c r="AM115" i="1"/>
  <c r="AM107" i="1"/>
  <c r="AM99" i="1"/>
  <c r="AM91" i="1"/>
  <c r="AM83" i="1"/>
  <c r="AM75" i="1"/>
  <c r="AM67" i="1"/>
  <c r="AM59" i="1"/>
  <c r="AM51" i="1"/>
  <c r="AM43" i="1"/>
  <c r="AM35" i="1"/>
  <c r="AM27" i="1"/>
  <c r="AM19" i="1"/>
  <c r="AM11" i="1"/>
  <c r="AQ3" i="1"/>
  <c r="AP3" i="1"/>
  <c r="AN3" i="1"/>
  <c r="AM3" i="1"/>
  <c r="AC3" i="1"/>
  <c r="H11" i="2" s="1"/>
  <c r="Y497" i="1"/>
  <c r="Y493" i="1"/>
  <c r="Y489" i="1"/>
  <c r="Y485" i="1"/>
  <c r="Y481" i="1"/>
  <c r="Y477" i="1"/>
  <c r="Y473" i="1"/>
  <c r="Y469" i="1"/>
  <c r="Y465" i="1"/>
  <c r="Y461" i="1"/>
  <c r="Y457" i="1"/>
  <c r="Y453" i="1"/>
  <c r="Y449" i="1"/>
  <c r="Y445" i="1"/>
  <c r="Y441" i="1"/>
  <c r="Y437" i="1"/>
  <c r="Y433" i="1"/>
  <c r="Y429" i="1"/>
  <c r="Y425" i="1"/>
  <c r="Y421" i="1"/>
  <c r="Y417" i="1"/>
  <c r="Y413" i="1"/>
  <c r="Y409" i="1"/>
  <c r="Y405" i="1"/>
  <c r="Y401" i="1"/>
  <c r="Y397" i="1"/>
  <c r="Y393" i="1"/>
  <c r="Y389" i="1"/>
  <c r="Y385" i="1"/>
  <c r="Y381" i="1"/>
  <c r="Y377" i="1"/>
  <c r="Y373" i="1"/>
  <c r="Y369" i="1"/>
  <c r="Y365" i="1"/>
  <c r="Y361" i="1"/>
  <c r="Y357" i="1"/>
  <c r="Y353" i="1"/>
  <c r="Y349" i="1"/>
  <c r="Y345" i="1"/>
  <c r="Y341" i="1"/>
  <c r="Y337" i="1"/>
  <c r="Y333" i="1"/>
  <c r="Y329" i="1"/>
  <c r="Y325" i="1"/>
  <c r="Y321" i="1"/>
  <c r="Y317" i="1"/>
  <c r="Y313" i="1"/>
  <c r="Y309" i="1"/>
  <c r="Y305" i="1"/>
  <c r="Y301" i="1"/>
  <c r="Y297" i="1"/>
  <c r="Y293" i="1"/>
  <c r="Y289" i="1"/>
  <c r="Y285" i="1"/>
  <c r="Y281" i="1"/>
  <c r="Y277" i="1"/>
  <c r="Y273" i="1"/>
  <c r="Y269" i="1"/>
  <c r="Y265" i="1"/>
  <c r="Y261" i="1"/>
  <c r="Y257" i="1"/>
  <c r="Y253" i="1"/>
  <c r="Y249" i="1"/>
  <c r="Y245" i="1"/>
  <c r="Y241" i="1"/>
  <c r="Y237" i="1"/>
  <c r="Y233" i="1"/>
  <c r="Y229" i="1"/>
  <c r="Y225" i="1"/>
  <c r="Y221" i="1"/>
  <c r="Y217" i="1"/>
  <c r="Y213" i="1"/>
  <c r="Y209" i="1"/>
  <c r="Y205" i="1"/>
  <c r="Y201" i="1"/>
  <c r="Y197" i="1"/>
  <c r="Y193" i="1"/>
  <c r="Y189" i="1"/>
  <c r="Y185" i="1"/>
  <c r="Y181" i="1"/>
  <c r="Y177" i="1"/>
  <c r="Y173" i="1"/>
  <c r="Y169" i="1"/>
  <c r="Y165" i="1"/>
  <c r="Y161" i="1"/>
  <c r="Y157" i="1"/>
  <c r="Y153" i="1"/>
  <c r="Y149" i="1"/>
  <c r="Y145" i="1"/>
  <c r="Y141" i="1"/>
  <c r="Y137" i="1"/>
  <c r="Y133" i="1"/>
  <c r="Y129" i="1"/>
  <c r="Y125" i="1"/>
  <c r="Y121" i="1"/>
  <c r="Y117" i="1"/>
  <c r="Y113" i="1"/>
  <c r="Y109" i="1"/>
  <c r="Y105" i="1"/>
  <c r="Y101" i="1"/>
  <c r="Y97" i="1"/>
  <c r="Y93" i="1"/>
  <c r="Y89" i="1"/>
  <c r="Y85" i="1"/>
  <c r="Y81" i="1"/>
  <c r="Y77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9" i="1"/>
  <c r="Y5" i="1"/>
  <c r="Y498" i="1"/>
  <c r="Y494" i="1"/>
  <c r="Y490" i="1"/>
  <c r="Y486" i="1"/>
  <c r="Y482" i="1"/>
  <c r="Y478" i="1"/>
  <c r="Y474" i="1"/>
  <c r="Y470" i="1"/>
  <c r="Y466" i="1"/>
  <c r="Y462" i="1"/>
  <c r="Y458" i="1"/>
  <c r="Y454" i="1"/>
  <c r="Y450" i="1"/>
  <c r="Y446" i="1"/>
  <c r="Y442" i="1"/>
  <c r="Y438" i="1"/>
  <c r="Y434" i="1"/>
  <c r="Y430" i="1"/>
  <c r="Y426" i="1"/>
  <c r="Y422" i="1"/>
  <c r="Y418" i="1"/>
  <c r="Y414" i="1"/>
  <c r="Y410" i="1"/>
  <c r="Y406" i="1"/>
  <c r="Y402" i="1"/>
  <c r="Y398" i="1"/>
  <c r="Y394" i="1"/>
  <c r="Y390" i="1"/>
  <c r="Y386" i="1"/>
  <c r="Y382" i="1"/>
  <c r="Y378" i="1"/>
  <c r="Y374" i="1"/>
  <c r="Y370" i="1"/>
  <c r="Y366" i="1"/>
  <c r="Y362" i="1"/>
  <c r="Y358" i="1"/>
  <c r="Y354" i="1"/>
  <c r="Y350" i="1"/>
  <c r="Y346" i="1"/>
  <c r="Y342" i="1"/>
  <c r="Y338" i="1"/>
  <c r="Y334" i="1"/>
  <c r="Y330" i="1"/>
  <c r="Y326" i="1"/>
  <c r="Y322" i="1"/>
  <c r="Y318" i="1"/>
  <c r="Y314" i="1"/>
  <c r="Y310" i="1"/>
  <c r="Y306" i="1"/>
  <c r="Y302" i="1"/>
  <c r="Y298" i="1"/>
  <c r="Y294" i="1"/>
  <c r="Y290" i="1"/>
  <c r="Y286" i="1"/>
  <c r="Y282" i="1"/>
  <c r="Y278" i="1"/>
  <c r="Y274" i="1"/>
  <c r="Y270" i="1"/>
  <c r="Y266" i="1"/>
  <c r="Y262" i="1"/>
  <c r="Y258" i="1"/>
  <c r="Y254" i="1"/>
  <c r="Y250" i="1"/>
  <c r="Y246" i="1"/>
  <c r="Y242" i="1"/>
  <c r="Y238" i="1"/>
  <c r="Y234" i="1"/>
  <c r="Y230" i="1"/>
  <c r="Y226" i="1"/>
  <c r="Y222" i="1"/>
  <c r="Y218" i="1"/>
  <c r="Y214" i="1"/>
  <c r="Y210" i="1"/>
  <c r="Y206" i="1"/>
  <c r="Y202" i="1"/>
  <c r="Y198" i="1"/>
  <c r="Y194" i="1"/>
  <c r="Y190" i="1"/>
  <c r="Y186" i="1"/>
  <c r="Y182" i="1"/>
  <c r="Y178" i="1"/>
  <c r="Y174" i="1"/>
  <c r="Y170" i="1"/>
  <c r="Y166" i="1"/>
  <c r="Y162" i="1"/>
  <c r="Y158" i="1"/>
  <c r="Y154" i="1"/>
  <c r="Y150" i="1"/>
  <c r="Y146" i="1"/>
  <c r="Y142" i="1"/>
  <c r="Y138" i="1"/>
  <c r="Y134" i="1"/>
  <c r="Y130" i="1"/>
  <c r="Y126" i="1"/>
  <c r="Y122" i="1"/>
  <c r="Y118" i="1"/>
  <c r="Y114" i="1"/>
  <c r="Y110" i="1"/>
  <c r="Y106" i="1"/>
  <c r="Y102" i="1"/>
  <c r="Y98" i="1"/>
  <c r="Y94" i="1"/>
  <c r="Y90" i="1"/>
  <c r="Y86" i="1"/>
  <c r="Y82" i="1"/>
  <c r="Y78" i="1"/>
  <c r="Y74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Y6" i="1"/>
  <c r="Y499" i="1"/>
  <c r="Y495" i="1"/>
  <c r="Y491" i="1"/>
  <c r="Y487" i="1"/>
  <c r="Y483" i="1"/>
  <c r="Y479" i="1"/>
  <c r="Y475" i="1"/>
  <c r="Y471" i="1"/>
  <c r="Y467" i="1"/>
  <c r="Y463" i="1"/>
  <c r="Y459" i="1"/>
  <c r="Y455" i="1"/>
  <c r="Y451" i="1"/>
  <c r="Y447" i="1"/>
  <c r="Y443" i="1"/>
  <c r="Y439" i="1"/>
  <c r="Y435" i="1"/>
  <c r="Y431" i="1"/>
  <c r="Y427" i="1"/>
  <c r="Y423" i="1"/>
  <c r="Y419" i="1"/>
  <c r="Y415" i="1"/>
  <c r="Y411" i="1"/>
  <c r="Y407" i="1"/>
  <c r="Y403" i="1"/>
  <c r="Y399" i="1"/>
  <c r="Y395" i="1"/>
  <c r="Y391" i="1"/>
  <c r="Y387" i="1"/>
  <c r="Y383" i="1"/>
  <c r="Y379" i="1"/>
  <c r="Y375" i="1"/>
  <c r="Y371" i="1"/>
  <c r="Y367" i="1"/>
  <c r="Y363" i="1"/>
  <c r="Y359" i="1"/>
  <c r="Y355" i="1"/>
  <c r="Y351" i="1"/>
  <c r="Y347" i="1"/>
  <c r="Y343" i="1"/>
  <c r="Y339" i="1"/>
  <c r="Y335" i="1"/>
  <c r="Y331" i="1"/>
  <c r="Y327" i="1"/>
  <c r="Y323" i="1"/>
  <c r="Y319" i="1"/>
  <c r="Y315" i="1"/>
  <c r="Y311" i="1"/>
  <c r="Y307" i="1"/>
  <c r="Y303" i="1"/>
  <c r="Y299" i="1"/>
  <c r="Y295" i="1"/>
  <c r="Y291" i="1"/>
  <c r="Y287" i="1"/>
  <c r="Y283" i="1"/>
  <c r="Y279" i="1"/>
  <c r="Y275" i="1"/>
  <c r="Y271" i="1"/>
  <c r="Y267" i="1"/>
  <c r="Y263" i="1"/>
  <c r="Y259" i="1"/>
  <c r="Y255" i="1"/>
  <c r="Y251" i="1"/>
  <c r="Y247" i="1"/>
  <c r="Y243" i="1"/>
  <c r="Y239" i="1"/>
  <c r="Y235" i="1"/>
  <c r="Y231" i="1"/>
  <c r="Y227" i="1"/>
  <c r="Y223" i="1"/>
  <c r="Y219" i="1"/>
  <c r="Y215" i="1"/>
  <c r="Y211" i="1"/>
  <c r="Y207" i="1"/>
  <c r="Y203" i="1"/>
  <c r="Y199" i="1"/>
  <c r="Y195" i="1"/>
  <c r="Y191" i="1"/>
  <c r="Y187" i="1"/>
  <c r="Y183" i="1"/>
  <c r="Y179" i="1"/>
  <c r="Y175" i="1"/>
  <c r="Y171" i="1"/>
  <c r="Y167" i="1"/>
  <c r="Y163" i="1"/>
  <c r="Y159" i="1"/>
  <c r="Y155" i="1"/>
  <c r="Y151" i="1"/>
  <c r="Y147" i="1"/>
  <c r="Y143" i="1"/>
  <c r="Y139" i="1"/>
  <c r="Y135" i="1"/>
  <c r="Y131" i="1"/>
  <c r="Y127" i="1"/>
  <c r="Y123" i="1"/>
  <c r="Y119" i="1"/>
  <c r="Y115" i="1"/>
  <c r="Y111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11" i="1"/>
  <c r="Y7" i="1"/>
  <c r="Y500" i="1"/>
  <c r="Y496" i="1"/>
  <c r="Y492" i="1"/>
  <c r="Y488" i="1"/>
  <c r="Y484" i="1"/>
  <c r="Y480" i="1"/>
  <c r="Y476" i="1"/>
  <c r="Y472" i="1"/>
  <c r="Y468" i="1"/>
  <c r="Y464" i="1"/>
  <c r="Y460" i="1"/>
  <c r="Y456" i="1"/>
  <c r="Y452" i="1"/>
  <c r="Y448" i="1"/>
  <c r="Y444" i="1"/>
  <c r="Y440" i="1"/>
  <c r="Y436" i="1"/>
  <c r="Y432" i="1"/>
  <c r="Y428" i="1"/>
  <c r="Y424" i="1"/>
  <c r="Y420" i="1"/>
  <c r="Y416" i="1"/>
  <c r="Y412" i="1"/>
  <c r="Y408" i="1"/>
  <c r="Y404" i="1"/>
  <c r="Y400" i="1"/>
  <c r="Y396" i="1"/>
  <c r="Y392" i="1"/>
  <c r="Y388" i="1"/>
  <c r="Y384" i="1"/>
  <c r="Y380" i="1"/>
  <c r="Y376" i="1"/>
  <c r="Y372" i="1"/>
  <c r="Y368" i="1"/>
  <c r="Y364" i="1"/>
  <c r="Y360" i="1"/>
  <c r="Y356" i="1"/>
  <c r="Y352" i="1"/>
  <c r="Y348" i="1"/>
  <c r="Y344" i="1"/>
  <c r="Y340" i="1"/>
  <c r="Y336" i="1"/>
  <c r="Y332" i="1"/>
  <c r="Y328" i="1"/>
  <c r="Y324" i="1"/>
  <c r="Y320" i="1"/>
  <c r="Y316" i="1"/>
  <c r="Y312" i="1"/>
  <c r="Y308" i="1"/>
  <c r="Y304" i="1"/>
  <c r="Y300" i="1"/>
  <c r="Y296" i="1"/>
  <c r="Y292" i="1"/>
  <c r="Y288" i="1"/>
  <c r="Y284" i="1"/>
  <c r="Y280" i="1"/>
  <c r="Y276" i="1"/>
  <c r="Y272" i="1"/>
  <c r="Y268" i="1"/>
  <c r="Y264" i="1"/>
  <c r="Y260" i="1"/>
  <c r="Y256" i="1"/>
  <c r="Y252" i="1"/>
  <c r="Y248" i="1"/>
  <c r="Y244" i="1"/>
  <c r="Y240" i="1"/>
  <c r="Y236" i="1"/>
  <c r="Y232" i="1"/>
  <c r="Y228" i="1"/>
  <c r="Y224" i="1"/>
  <c r="Y220" i="1"/>
  <c r="Y216" i="1"/>
  <c r="Y212" i="1"/>
  <c r="Y208" i="1"/>
  <c r="Y204" i="1"/>
  <c r="Y200" i="1"/>
  <c r="Y196" i="1"/>
  <c r="Y192" i="1"/>
  <c r="Y188" i="1"/>
  <c r="Y184" i="1"/>
  <c r="Y180" i="1"/>
  <c r="Y176" i="1"/>
  <c r="Y172" i="1"/>
  <c r="Y168" i="1"/>
  <c r="Y164" i="1"/>
  <c r="Y160" i="1"/>
  <c r="Y156" i="1"/>
  <c r="Y152" i="1"/>
  <c r="Y148" i="1"/>
  <c r="Y144" i="1"/>
  <c r="Y140" i="1"/>
  <c r="Y136" i="1"/>
  <c r="Y132" i="1"/>
  <c r="Y128" i="1"/>
  <c r="Y124" i="1"/>
  <c r="Y120" i="1"/>
  <c r="Y116" i="1"/>
  <c r="Y112" i="1"/>
  <c r="Y108" i="1"/>
  <c r="Y104" i="1"/>
  <c r="Y100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N53" i="1"/>
  <c r="O53" i="1" s="1"/>
  <c r="BB52" i="1" s="1"/>
  <c r="BC52" i="1" s="1"/>
  <c r="P362" i="1"/>
  <c r="Z4" i="1"/>
  <c r="AB4" i="1" s="1"/>
  <c r="F12" i="2" s="1"/>
  <c r="P449" i="1"/>
  <c r="P405" i="1"/>
  <c r="P397" i="1"/>
  <c r="N244" i="1"/>
  <c r="O244" i="1" s="1"/>
  <c r="BB243" i="1" s="1"/>
  <c r="BC243" i="1" s="1"/>
  <c r="R135" i="1"/>
  <c r="P281" i="1"/>
  <c r="P289" i="1"/>
  <c r="N228" i="1"/>
  <c r="P240" i="1"/>
  <c r="P238" i="1"/>
  <c r="S222" i="1"/>
  <c r="P103" i="1"/>
  <c r="P97" i="1"/>
  <c r="P89" i="1"/>
  <c r="P88" i="1"/>
  <c r="P85" i="1"/>
  <c r="P425" i="1"/>
  <c r="P415" i="1"/>
  <c r="S362" i="1"/>
  <c r="N45" i="1"/>
  <c r="O45" i="1" s="1"/>
  <c r="BB44" i="1" s="1"/>
  <c r="BC44" i="1" s="1"/>
  <c r="N447" i="1"/>
  <c r="O447" i="1" s="1"/>
  <c r="BB446" i="1" s="1"/>
  <c r="BC446" i="1" s="1"/>
  <c r="N146" i="1"/>
  <c r="O146" i="1" s="1"/>
  <c r="BB145" i="1" s="1"/>
  <c r="BC145" i="1" s="1"/>
  <c r="P209" i="1"/>
  <c r="P208" i="1"/>
  <c r="P206" i="1"/>
  <c r="P196" i="1"/>
  <c r="P195" i="1"/>
  <c r="P192" i="1"/>
  <c r="P190" i="1"/>
  <c r="P188" i="1"/>
  <c r="P187" i="1"/>
  <c r="P185" i="1"/>
  <c r="N316" i="1"/>
  <c r="O316" i="1" s="1"/>
  <c r="BB315" i="1" s="1"/>
  <c r="BC315" i="1" s="1"/>
  <c r="R24" i="1"/>
  <c r="S442" i="1"/>
  <c r="R159" i="1"/>
  <c r="N455" i="1"/>
  <c r="O455" i="1" s="1"/>
  <c r="BB454" i="1" s="1"/>
  <c r="BC454" i="1" s="1"/>
  <c r="S425" i="1"/>
  <c r="S371" i="1"/>
  <c r="R471" i="1"/>
  <c r="S372" i="1"/>
  <c r="N273" i="1"/>
  <c r="N235" i="1"/>
  <c r="O235" i="1" s="1"/>
  <c r="BB234" i="1" s="1"/>
  <c r="BC234" i="1" s="1"/>
  <c r="S146" i="1"/>
  <c r="N61" i="1"/>
  <c r="O61" i="1" s="1"/>
  <c r="BB60" i="1" s="1"/>
  <c r="BC60" i="1" s="1"/>
  <c r="N283" i="1"/>
  <c r="O283" i="1" s="1"/>
  <c r="BB282" i="1" s="1"/>
  <c r="BC282" i="1" s="1"/>
  <c r="S237" i="1"/>
  <c r="R196" i="1"/>
  <c r="S72" i="1"/>
  <c r="S479" i="1"/>
  <c r="R437" i="1"/>
  <c r="S399" i="1"/>
  <c r="P335" i="1"/>
  <c r="P329" i="1"/>
  <c r="P318" i="1"/>
  <c r="N240" i="1"/>
  <c r="O240" i="1" s="1"/>
  <c r="BB239" i="1" s="1"/>
  <c r="BC239" i="1" s="1"/>
  <c r="S196" i="1"/>
  <c r="R103" i="1"/>
  <c r="S103" i="1"/>
  <c r="S278" i="1"/>
  <c r="P127" i="1"/>
  <c r="P73" i="1"/>
  <c r="P473" i="1"/>
  <c r="R432" i="1"/>
  <c r="P232" i="1"/>
  <c r="P170" i="1"/>
  <c r="P80" i="1"/>
  <c r="R491" i="1"/>
  <c r="N443" i="1"/>
  <c r="O443" i="1" s="1"/>
  <c r="BB442" i="1" s="1"/>
  <c r="BC442" i="1" s="1"/>
  <c r="S432" i="1"/>
  <c r="S405" i="1"/>
  <c r="P445" i="1"/>
  <c r="S443" i="1"/>
  <c r="P392" i="1"/>
  <c r="S228" i="1"/>
  <c r="N200" i="1"/>
  <c r="O200" i="1" s="1"/>
  <c r="BB199" i="1" s="1"/>
  <c r="BC199" i="1" s="1"/>
  <c r="P177" i="1"/>
  <c r="P175" i="1"/>
  <c r="N132" i="1"/>
  <c r="R73" i="1"/>
  <c r="N37" i="1"/>
  <c r="O37" i="1" s="1"/>
  <c r="BB36" i="1" s="1"/>
  <c r="BC36" i="1" s="1"/>
  <c r="R497" i="1"/>
  <c r="R201" i="1"/>
  <c r="S132" i="1"/>
  <c r="S80" i="1"/>
  <c r="R475" i="1"/>
  <c r="R415" i="1"/>
  <c r="N380" i="1"/>
  <c r="O380" i="1" s="1"/>
  <c r="BB379" i="1" s="1"/>
  <c r="BC379" i="1" s="1"/>
  <c r="N289" i="1"/>
  <c r="O289" i="1" s="1"/>
  <c r="BB288" i="1" s="1"/>
  <c r="BC288" i="1" s="1"/>
  <c r="R89" i="1"/>
  <c r="S445" i="1"/>
  <c r="P432" i="1"/>
  <c r="S395" i="1"/>
  <c r="S289" i="1"/>
  <c r="R237" i="1"/>
  <c r="R177" i="1"/>
  <c r="P146" i="1"/>
  <c r="S92" i="1"/>
  <c r="N47" i="1"/>
  <c r="O47" i="1" s="1"/>
  <c r="BB46" i="1" s="1"/>
  <c r="BC46" i="1" s="1"/>
  <c r="P443" i="1"/>
  <c r="P225" i="1"/>
  <c r="N219" i="1"/>
  <c r="O219" i="1" s="1"/>
  <c r="BB218" i="1" s="1"/>
  <c r="BC218" i="1" s="1"/>
  <c r="S177" i="1"/>
  <c r="P30" i="1"/>
  <c r="P497" i="1"/>
  <c r="P477" i="1"/>
  <c r="S476" i="1"/>
  <c r="R465" i="1"/>
  <c r="N439" i="1"/>
  <c r="O439" i="1" s="1"/>
  <c r="BB438" i="1" s="1"/>
  <c r="BC438" i="1" s="1"/>
  <c r="R417" i="1"/>
  <c r="N412" i="1"/>
  <c r="P399" i="1"/>
  <c r="R376" i="1"/>
  <c r="R332" i="1"/>
  <c r="P321" i="1"/>
  <c r="P320" i="1"/>
  <c r="P297" i="1"/>
  <c r="N295" i="1"/>
  <c r="O295" i="1" s="1"/>
  <c r="BB294" i="1" s="1"/>
  <c r="BC294" i="1" s="1"/>
  <c r="P285" i="1"/>
  <c r="R265" i="1"/>
  <c r="P237" i="1"/>
  <c r="S230" i="1"/>
  <c r="P221" i="1"/>
  <c r="R213" i="1"/>
  <c r="P201" i="1"/>
  <c r="P166" i="1"/>
  <c r="P163" i="1"/>
  <c r="R162" i="1"/>
  <c r="S136" i="1"/>
  <c r="S96" i="1"/>
  <c r="R88" i="1"/>
  <c r="R71" i="1"/>
  <c r="R54" i="1"/>
  <c r="P47" i="1"/>
  <c r="R18" i="1"/>
  <c r="N495" i="1"/>
  <c r="O495" i="1" s="1"/>
  <c r="BB494" i="1" s="1"/>
  <c r="BC494" i="1" s="1"/>
  <c r="P448" i="1"/>
  <c r="N431" i="1"/>
  <c r="O431" i="1" s="1"/>
  <c r="BB430" i="1" s="1"/>
  <c r="BC430" i="1" s="1"/>
  <c r="S417" i="1"/>
  <c r="P413" i="1"/>
  <c r="S412" i="1"/>
  <c r="P386" i="1"/>
  <c r="S358" i="1"/>
  <c r="P325" i="1"/>
  <c r="P251" i="1"/>
  <c r="P182" i="1"/>
  <c r="R175" i="1"/>
  <c r="S125" i="1"/>
  <c r="P104" i="1"/>
  <c r="S101" i="1"/>
  <c r="P95" i="1"/>
  <c r="P93" i="1"/>
  <c r="S88" i="1"/>
  <c r="P79" i="1"/>
  <c r="Q79" i="1" s="1"/>
  <c r="P77" i="1"/>
  <c r="N55" i="1"/>
  <c r="O55" i="1" s="1"/>
  <c r="BB54" i="1" s="1"/>
  <c r="BC54" i="1" s="1"/>
  <c r="P28" i="1"/>
  <c r="S18" i="1"/>
  <c r="S285" i="1"/>
  <c r="S76" i="1"/>
  <c r="S497" i="1"/>
  <c r="S484" i="1"/>
  <c r="P475" i="1"/>
  <c r="P456" i="1"/>
  <c r="S448" i="1"/>
  <c r="P437" i="1"/>
  <c r="S433" i="1"/>
  <c r="P428" i="1"/>
  <c r="P427" i="1"/>
  <c r="R421" i="1"/>
  <c r="R413" i="1"/>
  <c r="P409" i="1"/>
  <c r="N367" i="1"/>
  <c r="O367" i="1" s="1"/>
  <c r="BB366" i="1" s="1"/>
  <c r="BC366" i="1" s="1"/>
  <c r="R328" i="1"/>
  <c r="S309" i="1"/>
  <c r="N287" i="1"/>
  <c r="O287" i="1" s="1"/>
  <c r="BB286" i="1" s="1"/>
  <c r="BC286" i="1" s="1"/>
  <c r="P279" i="1"/>
  <c r="P254" i="1"/>
  <c r="N251" i="1"/>
  <c r="O251" i="1" s="1"/>
  <c r="BB250" i="1" s="1"/>
  <c r="BC250" i="1" s="1"/>
  <c r="P229" i="1"/>
  <c r="S205" i="1"/>
  <c r="S183" i="1"/>
  <c r="P159" i="1"/>
  <c r="S152" i="1"/>
  <c r="N142" i="1"/>
  <c r="O142" i="1" s="1"/>
  <c r="BB141" i="1" s="1"/>
  <c r="BC141" i="1" s="1"/>
  <c r="P136" i="1"/>
  <c r="P115" i="1"/>
  <c r="S106" i="1"/>
  <c r="N95" i="1"/>
  <c r="O95" i="1" s="1"/>
  <c r="BB94" i="1" s="1"/>
  <c r="BC94" i="1" s="1"/>
  <c r="P81" i="1"/>
  <c r="R79" i="1"/>
  <c r="P69" i="1"/>
  <c r="S67" i="1"/>
  <c r="P54" i="1"/>
  <c r="Q54" i="1" s="1"/>
  <c r="P37" i="1"/>
  <c r="S28" i="1"/>
  <c r="P461" i="1"/>
  <c r="P460" i="1"/>
  <c r="N453" i="1"/>
  <c r="O453" i="1" s="1"/>
  <c r="BB452" i="1" s="1"/>
  <c r="BC452" i="1" s="1"/>
  <c r="P430" i="1"/>
  <c r="P417" i="1"/>
  <c r="S413" i="1"/>
  <c r="S392" i="1"/>
  <c r="S350" i="1"/>
  <c r="P332" i="1"/>
  <c r="S329" i="1"/>
  <c r="P291" i="1"/>
  <c r="P290" i="1"/>
  <c r="S251" i="1"/>
  <c r="P230" i="1"/>
  <c r="T230" i="1" s="1"/>
  <c r="S206" i="1"/>
  <c r="S190" i="1"/>
  <c r="P162" i="1"/>
  <c r="P121" i="1"/>
  <c r="P119" i="1"/>
  <c r="S107" i="1"/>
  <c r="P96" i="1"/>
  <c r="S79" i="1"/>
  <c r="R33" i="1"/>
  <c r="P18" i="1"/>
  <c r="R95" i="1"/>
  <c r="N260" i="1"/>
  <c r="O260" i="1" s="1"/>
  <c r="BB259" i="1" s="1"/>
  <c r="BC259" i="1" s="1"/>
  <c r="S229" i="1"/>
  <c r="S173" i="1"/>
  <c r="R136" i="1"/>
  <c r="S116" i="1"/>
  <c r="S84" i="1"/>
  <c r="N71" i="1"/>
  <c r="O71" i="1" s="1"/>
  <c r="BB70" i="1" s="1"/>
  <c r="BC70" i="1" s="1"/>
  <c r="N54" i="1"/>
  <c r="O54" i="1" s="1"/>
  <c r="BB53" i="1" s="1"/>
  <c r="BC53" i="1" s="1"/>
  <c r="S469" i="1"/>
  <c r="P457" i="1"/>
  <c r="P416" i="1"/>
  <c r="P389" i="1"/>
  <c r="S375" i="1"/>
  <c r="P370" i="1"/>
  <c r="P334" i="1"/>
  <c r="S308" i="1"/>
  <c r="S292" i="1"/>
  <c r="R285" i="1"/>
  <c r="S276" i="1"/>
  <c r="N208" i="1"/>
  <c r="O208" i="1" s="1"/>
  <c r="BB207" i="1" s="1"/>
  <c r="BC207" i="1" s="1"/>
  <c r="S182" i="1"/>
  <c r="P176" i="1"/>
  <c r="N175" i="1"/>
  <c r="O175" i="1" s="1"/>
  <c r="BB174" i="1" s="1"/>
  <c r="BC174" i="1" s="1"/>
  <c r="R170" i="1"/>
  <c r="N159" i="1"/>
  <c r="O159" i="1" s="1"/>
  <c r="BB158" i="1" s="1"/>
  <c r="BC158" i="1" s="1"/>
  <c r="S110" i="1"/>
  <c r="P63" i="1"/>
  <c r="R58" i="1"/>
  <c r="P38" i="1"/>
  <c r="S24" i="1"/>
  <c r="P19" i="1"/>
  <c r="S113" i="1"/>
  <c r="R472" i="1"/>
  <c r="P459" i="1"/>
  <c r="S456" i="1"/>
  <c r="P447" i="1"/>
  <c r="P433" i="1"/>
  <c r="S376" i="1"/>
  <c r="P372" i="1"/>
  <c r="P338" i="1"/>
  <c r="P283" i="1"/>
  <c r="P273" i="1"/>
  <c r="R260" i="1"/>
  <c r="R244" i="1"/>
  <c r="P222" i="1"/>
  <c r="P213" i="1"/>
  <c r="P205" i="1"/>
  <c r="P169" i="1"/>
  <c r="R150" i="1"/>
  <c r="R143" i="1"/>
  <c r="S127" i="1"/>
  <c r="S115" i="1"/>
  <c r="S104" i="1"/>
  <c r="P101" i="1"/>
  <c r="R96" i="1"/>
  <c r="R80" i="1"/>
  <c r="P71" i="1"/>
  <c r="P66" i="1"/>
  <c r="R457" i="1"/>
  <c r="N411" i="1"/>
  <c r="O411" i="1" s="1"/>
  <c r="BB410" i="1" s="1"/>
  <c r="BC410" i="1" s="1"/>
  <c r="S404" i="1"/>
  <c r="N389" i="1"/>
  <c r="O389" i="1" s="1"/>
  <c r="BB388" i="1" s="1"/>
  <c r="BC388" i="1" s="1"/>
  <c r="R377" i="1"/>
  <c r="S334" i="1"/>
  <c r="S262" i="1"/>
  <c r="S220" i="1"/>
  <c r="N212" i="1"/>
  <c r="O212" i="1" s="1"/>
  <c r="BB211" i="1" s="1"/>
  <c r="BC211" i="1" s="1"/>
  <c r="S176" i="1"/>
  <c r="R161" i="1"/>
  <c r="N151" i="1"/>
  <c r="O151" i="1" s="1"/>
  <c r="BB150" i="1" s="1"/>
  <c r="BC150" i="1" s="1"/>
  <c r="R130" i="1"/>
  <c r="S105" i="1"/>
  <c r="N90" i="1"/>
  <c r="O90" i="1" s="1"/>
  <c r="BB89" i="1" s="1"/>
  <c r="BC89" i="1" s="1"/>
  <c r="N74" i="1"/>
  <c r="O74" i="1" s="1"/>
  <c r="BB73" i="1" s="1"/>
  <c r="BC73" i="1" s="1"/>
  <c r="N63" i="1"/>
  <c r="O63" i="1" s="1"/>
  <c r="BB62" i="1" s="1"/>
  <c r="BC62" i="1" s="1"/>
  <c r="R38" i="1"/>
  <c r="P482" i="1"/>
  <c r="R473" i="1"/>
  <c r="R467" i="1"/>
  <c r="P464" i="1"/>
  <c r="P462" i="1"/>
  <c r="N459" i="1"/>
  <c r="O459" i="1" s="1"/>
  <c r="BB458" i="1" s="1"/>
  <c r="BC458" i="1" s="1"/>
  <c r="R440" i="1"/>
  <c r="R389" i="1"/>
  <c r="P375" i="1"/>
  <c r="P374" i="1"/>
  <c r="P354" i="1"/>
  <c r="R327" i="1"/>
  <c r="S313" i="1"/>
  <c r="R281" i="1"/>
  <c r="P256" i="1"/>
  <c r="S252" i="1"/>
  <c r="P243" i="1"/>
  <c r="S238" i="1"/>
  <c r="R229" i="1"/>
  <c r="P224" i="1"/>
  <c r="S221" i="1"/>
  <c r="P214" i="1"/>
  <c r="S212" i="1"/>
  <c r="N203" i="1"/>
  <c r="O203" i="1" s="1"/>
  <c r="BB202" i="1" s="1"/>
  <c r="BC202" i="1" s="1"/>
  <c r="N173" i="1"/>
  <c r="O173" i="1" s="1"/>
  <c r="BB172" i="1" s="1"/>
  <c r="BC172" i="1" s="1"/>
  <c r="S167" i="1"/>
  <c r="N162" i="1"/>
  <c r="O162" i="1" s="1"/>
  <c r="BB161" i="1" s="1"/>
  <c r="BC161" i="1" s="1"/>
  <c r="P158" i="1"/>
  <c r="P110" i="1"/>
  <c r="S99" i="1"/>
  <c r="S91" i="1"/>
  <c r="P87" i="1"/>
  <c r="S83" i="1"/>
  <c r="S75" i="1"/>
  <c r="S69" i="1"/>
  <c r="R63" i="1"/>
  <c r="R50" i="1"/>
  <c r="S38" i="1"/>
  <c r="R30" i="1"/>
  <c r="P24" i="1"/>
  <c r="S20" i="1"/>
  <c r="N499" i="1"/>
  <c r="O499" i="1" s="1"/>
  <c r="BB498" i="1" s="1"/>
  <c r="BC498" i="1" s="1"/>
  <c r="S30" i="1"/>
  <c r="N22" i="1"/>
  <c r="S492" i="1"/>
  <c r="R480" i="1"/>
  <c r="S499" i="1"/>
  <c r="S482" i="1"/>
  <c r="P471" i="1"/>
  <c r="R461" i="1"/>
  <c r="P455" i="1"/>
  <c r="R448" i="1"/>
  <c r="R407" i="1"/>
  <c r="P400" i="1"/>
  <c r="S397" i="1"/>
  <c r="P395" i="1"/>
  <c r="R392" i="1"/>
  <c r="N383" i="1"/>
  <c r="O383" i="1" s="1"/>
  <c r="BB382" i="1" s="1"/>
  <c r="BC382" i="1" s="1"/>
  <c r="P376" i="1"/>
  <c r="N373" i="1"/>
  <c r="O373" i="1" s="1"/>
  <c r="BB372" i="1" s="1"/>
  <c r="BC372" i="1" s="1"/>
  <c r="N364" i="1"/>
  <c r="O364" i="1" s="1"/>
  <c r="BB363" i="1" s="1"/>
  <c r="BC363" i="1" s="1"/>
  <c r="N329" i="1"/>
  <c r="O329" i="1" s="1"/>
  <c r="BB328" i="1" s="1"/>
  <c r="BC328" i="1" s="1"/>
  <c r="N303" i="1"/>
  <c r="O303" i="1" s="1"/>
  <c r="BB302" i="1" s="1"/>
  <c r="BC302" i="1" s="1"/>
  <c r="P278" i="1"/>
  <c r="R273" i="1"/>
  <c r="P270" i="1"/>
  <c r="P260" i="1"/>
  <c r="P259" i="1"/>
  <c r="S248" i="1"/>
  <c r="P244" i="1"/>
  <c r="P216" i="1"/>
  <c r="S213" i="1"/>
  <c r="R169" i="1"/>
  <c r="S137" i="1"/>
  <c r="P135" i="1"/>
  <c r="P125" i="1"/>
  <c r="S121" i="1"/>
  <c r="P113" i="1"/>
  <c r="S85" i="1"/>
  <c r="P72" i="1"/>
  <c r="P67" i="1"/>
  <c r="R66" i="1"/>
  <c r="R41" i="1"/>
  <c r="S22" i="1"/>
  <c r="P469" i="1"/>
  <c r="S464" i="1"/>
  <c r="N429" i="1"/>
  <c r="O429" i="1" s="1"/>
  <c r="BB428" i="1" s="1"/>
  <c r="BC428" i="1" s="1"/>
  <c r="S408" i="1"/>
  <c r="N375" i="1"/>
  <c r="O375" i="1" s="1"/>
  <c r="BB374" i="1" s="1"/>
  <c r="BC374" i="1" s="1"/>
  <c r="S355" i="1"/>
  <c r="S307" i="1"/>
  <c r="N256" i="1"/>
  <c r="N249" i="1"/>
  <c r="O249" i="1" s="1"/>
  <c r="BB248" i="1" s="1"/>
  <c r="BC248" i="1" s="1"/>
  <c r="N243" i="1"/>
  <c r="O243" i="1" s="1"/>
  <c r="BB242" i="1" s="1"/>
  <c r="BC242" i="1" s="1"/>
  <c r="N224" i="1"/>
  <c r="O224" i="1" s="1"/>
  <c r="BB223" i="1" s="1"/>
  <c r="BC223" i="1" s="1"/>
  <c r="S214" i="1"/>
  <c r="S174" i="1"/>
  <c r="R158" i="1"/>
  <c r="S133" i="1"/>
  <c r="R110" i="1"/>
  <c r="S87" i="1"/>
  <c r="P58" i="1"/>
  <c r="S51" i="1"/>
  <c r="R489" i="1"/>
  <c r="N485" i="1"/>
  <c r="O485" i="1" s="1"/>
  <c r="BB484" i="1" s="1"/>
  <c r="BC484" i="1" s="1"/>
  <c r="N481" i="1"/>
  <c r="O481" i="1" s="1"/>
  <c r="BB480" i="1" s="1"/>
  <c r="BC480" i="1" s="1"/>
  <c r="R424" i="1"/>
  <c r="N403" i="1"/>
  <c r="O403" i="1" s="1"/>
  <c r="BB402" i="1" s="1"/>
  <c r="BC402" i="1" s="1"/>
  <c r="S396" i="1"/>
  <c r="R383" i="1"/>
  <c r="S379" i="1"/>
  <c r="S373" i="1"/>
  <c r="S366" i="1"/>
  <c r="N356" i="1"/>
  <c r="O356" i="1" s="1"/>
  <c r="BB355" i="1" s="1"/>
  <c r="BC355" i="1" s="1"/>
  <c r="N351" i="1"/>
  <c r="O351" i="1" s="1"/>
  <c r="BB350" i="1" s="1"/>
  <c r="BC350" i="1" s="1"/>
  <c r="N315" i="1"/>
  <c r="O315" i="1" s="1"/>
  <c r="BB314" i="1" s="1"/>
  <c r="BC314" i="1" s="1"/>
  <c r="N305" i="1"/>
  <c r="O305" i="1" s="1"/>
  <c r="BB304" i="1" s="1"/>
  <c r="BC304" i="1" s="1"/>
  <c r="N300" i="1"/>
  <c r="O300" i="1" s="1"/>
  <c r="BB299" i="1" s="1"/>
  <c r="BC299" i="1" s="1"/>
  <c r="R277" i="1"/>
  <c r="N264" i="1"/>
  <c r="O264" i="1" s="1"/>
  <c r="BB263" i="1" s="1"/>
  <c r="BC263" i="1" s="1"/>
  <c r="S258" i="1"/>
  <c r="S249" i="1"/>
  <c r="P233" i="1"/>
  <c r="N220" i="1"/>
  <c r="N211" i="1"/>
  <c r="O211" i="1" s="1"/>
  <c r="BB210" i="1" s="1"/>
  <c r="BC210" i="1" s="1"/>
  <c r="R197" i="1"/>
  <c r="P193" i="1"/>
  <c r="N180" i="1"/>
  <c r="O180" i="1" s="1"/>
  <c r="BB179" i="1" s="1"/>
  <c r="BC179" i="1" s="1"/>
  <c r="S172" i="1"/>
  <c r="R144" i="1"/>
  <c r="S128" i="1"/>
  <c r="N122" i="1"/>
  <c r="O122" i="1" s="1"/>
  <c r="BB121" i="1" s="1"/>
  <c r="BC121" i="1" s="1"/>
  <c r="N119" i="1"/>
  <c r="O119" i="1" s="1"/>
  <c r="BB118" i="1" s="1"/>
  <c r="BC118" i="1" s="1"/>
  <c r="N114" i="1"/>
  <c r="O114" i="1" s="1"/>
  <c r="BB113" i="1" s="1"/>
  <c r="BC113" i="1" s="1"/>
  <c r="N82" i="1"/>
  <c r="O82" i="1" s="1"/>
  <c r="BB81" i="1" s="1"/>
  <c r="BC81" i="1" s="1"/>
  <c r="N62" i="1"/>
  <c r="O62" i="1" s="1"/>
  <c r="BB61" i="1" s="1"/>
  <c r="BC61" i="1" s="1"/>
  <c r="N46" i="1"/>
  <c r="O46" i="1" s="1"/>
  <c r="BB45" i="1" s="1"/>
  <c r="BC45" i="1" s="1"/>
  <c r="N29" i="1"/>
  <c r="O29" i="1" s="1"/>
  <c r="BB28" i="1" s="1"/>
  <c r="BC28" i="1" s="1"/>
  <c r="P26" i="1"/>
  <c r="R25" i="1"/>
  <c r="P23" i="1"/>
  <c r="P493" i="1"/>
  <c r="S489" i="1"/>
  <c r="R485" i="1"/>
  <c r="P483" i="1"/>
  <c r="S481" i="1"/>
  <c r="P440" i="1"/>
  <c r="S424" i="1"/>
  <c r="P403" i="1"/>
  <c r="P381" i="1"/>
  <c r="P363" i="1"/>
  <c r="S356" i="1"/>
  <c r="P347" i="1"/>
  <c r="P337" i="1"/>
  <c r="P328" i="1"/>
  <c r="S315" i="1"/>
  <c r="P307" i="1"/>
  <c r="P305" i="1"/>
  <c r="P301" i="1"/>
  <c r="R300" i="1"/>
  <c r="R296" i="1"/>
  <c r="P292" i="1"/>
  <c r="P288" i="1"/>
  <c r="P284" i="1"/>
  <c r="P276" i="1"/>
  <c r="P272" i="1"/>
  <c r="P267" i="1"/>
  <c r="P261" i="1"/>
  <c r="P245" i="1"/>
  <c r="P236" i="1"/>
  <c r="P227" i="1"/>
  <c r="P204" i="1"/>
  <c r="S197" i="1"/>
  <c r="R193" i="1"/>
  <c r="R184" i="1"/>
  <c r="P180" i="1"/>
  <c r="P178" i="1"/>
  <c r="P165" i="1"/>
  <c r="P152" i="1"/>
  <c r="N148" i="1"/>
  <c r="O148" i="1" s="1"/>
  <c r="BB147" i="1" s="1"/>
  <c r="BC147" i="1" s="1"/>
  <c r="N141" i="1"/>
  <c r="O141" i="1" s="1"/>
  <c r="BB140" i="1" s="1"/>
  <c r="BC140" i="1" s="1"/>
  <c r="R122" i="1"/>
  <c r="P120" i="1"/>
  <c r="R114" i="1"/>
  <c r="P112" i="1"/>
  <c r="P111" i="1"/>
  <c r="P98" i="1"/>
  <c r="R87" i="1"/>
  <c r="R62" i="1"/>
  <c r="R46" i="1"/>
  <c r="P44" i="1"/>
  <c r="S42" i="1"/>
  <c r="S34" i="1"/>
  <c r="S25" i="1"/>
  <c r="S403" i="1"/>
  <c r="R305" i="1"/>
  <c r="S296" i="1"/>
  <c r="R119" i="1"/>
  <c r="P499" i="1"/>
  <c r="P498" i="1"/>
  <c r="P494" i="1"/>
  <c r="P491" i="1"/>
  <c r="P488" i="1"/>
  <c r="S478" i="1"/>
  <c r="P472" i="1"/>
  <c r="N471" i="1"/>
  <c r="O471" i="1" s="1"/>
  <c r="BB470" i="1" s="1"/>
  <c r="BC470" i="1" s="1"/>
  <c r="N467" i="1"/>
  <c r="O467" i="1" s="1"/>
  <c r="BB466" i="1" s="1"/>
  <c r="BC466" i="1" s="1"/>
  <c r="S462" i="1"/>
  <c r="P453" i="1"/>
  <c r="R433" i="1"/>
  <c r="R429" i="1"/>
  <c r="R425" i="1"/>
  <c r="P421" i="1"/>
  <c r="N415" i="1"/>
  <c r="S401" i="1"/>
  <c r="P398" i="1"/>
  <c r="R397" i="1"/>
  <c r="P396" i="1"/>
  <c r="N395" i="1"/>
  <c r="O395" i="1" s="1"/>
  <c r="BB394" i="1" s="1"/>
  <c r="BC394" i="1" s="1"/>
  <c r="P383" i="1"/>
  <c r="S380" i="1"/>
  <c r="P377" i="1"/>
  <c r="P373" i="1"/>
  <c r="R367" i="1"/>
  <c r="P364" i="1"/>
  <c r="P355" i="1"/>
  <c r="P350" i="1"/>
  <c r="N332" i="1"/>
  <c r="P324" i="1"/>
  <c r="P323" i="1"/>
  <c r="S320" i="1"/>
  <c r="S316" i="1"/>
  <c r="P313" i="1"/>
  <c r="R291" i="1"/>
  <c r="S283" i="1"/>
  <c r="S279" i="1"/>
  <c r="S266" i="1"/>
  <c r="S250" i="1"/>
  <c r="P249" i="1"/>
  <c r="N248" i="1"/>
  <c r="O248" i="1" s="1"/>
  <c r="BB247" i="1" s="1"/>
  <c r="BC247" i="1" s="1"/>
  <c r="P246" i="1"/>
  <c r="P228" i="1"/>
  <c r="R221" i="1"/>
  <c r="P219" i="1"/>
  <c r="N216" i="1"/>
  <c r="O216" i="1" s="1"/>
  <c r="BB215" i="1" s="1"/>
  <c r="BC215" i="1" s="1"/>
  <c r="P200" i="1"/>
  <c r="S198" i="1"/>
  <c r="N195" i="1"/>
  <c r="O195" i="1" s="1"/>
  <c r="BB194" i="1" s="1"/>
  <c r="BC194" i="1" s="1"/>
  <c r="N182" i="1"/>
  <c r="O182" i="1" s="1"/>
  <c r="BB181" i="1" s="1"/>
  <c r="BC181" i="1" s="1"/>
  <c r="R176" i="1"/>
  <c r="N170" i="1"/>
  <c r="O170" i="1" s="1"/>
  <c r="BB169" i="1" s="1"/>
  <c r="BC169" i="1" s="1"/>
  <c r="P167" i="1"/>
  <c r="R142" i="1"/>
  <c r="R137" i="1"/>
  <c r="P107" i="1"/>
  <c r="R97" i="1"/>
  <c r="S93" i="1"/>
  <c r="P90" i="1"/>
  <c r="R55" i="1"/>
  <c r="N39" i="1"/>
  <c r="O39" i="1" s="1"/>
  <c r="BB38" i="1" s="1"/>
  <c r="BC38" i="1" s="1"/>
  <c r="N23" i="1"/>
  <c r="O23" i="1" s="1"/>
  <c r="BB22" i="1" s="1"/>
  <c r="BC22" i="1" s="1"/>
  <c r="R493" i="1"/>
  <c r="N487" i="1"/>
  <c r="O487" i="1" s="1"/>
  <c r="BB486" i="1" s="1"/>
  <c r="BC486" i="1" s="1"/>
  <c r="N483" i="1"/>
  <c r="O483" i="1" s="1"/>
  <c r="BB482" i="1" s="1"/>
  <c r="BC482" i="1" s="1"/>
  <c r="S453" i="1"/>
  <c r="N381" i="1"/>
  <c r="O381" i="1" s="1"/>
  <c r="BB380" i="1" s="1"/>
  <c r="BC380" i="1" s="1"/>
  <c r="S363" i="1"/>
  <c r="P342" i="1"/>
  <c r="N328" i="1"/>
  <c r="O328" i="1" s="1"/>
  <c r="BB327" i="1" s="1"/>
  <c r="BC327" i="1" s="1"/>
  <c r="N307" i="1"/>
  <c r="O307" i="1" s="1"/>
  <c r="BB306" i="1" s="1"/>
  <c r="BC306" i="1" s="1"/>
  <c r="S301" i="1"/>
  <c r="N292" i="1"/>
  <c r="O292" i="1" s="1"/>
  <c r="BB291" i="1" s="1"/>
  <c r="BC291" i="1" s="1"/>
  <c r="N284" i="1"/>
  <c r="O284" i="1" s="1"/>
  <c r="BB283" i="1" s="1"/>
  <c r="BC283" i="1" s="1"/>
  <c r="S280" i="1"/>
  <c r="N276" i="1"/>
  <c r="O276" i="1" s="1"/>
  <c r="BB275" i="1" s="1"/>
  <c r="BC275" i="1" s="1"/>
  <c r="R261" i="1"/>
  <c r="R245" i="1"/>
  <c r="N236" i="1"/>
  <c r="O236" i="1" s="1"/>
  <c r="BB235" i="1" s="1"/>
  <c r="BC235" i="1" s="1"/>
  <c r="N227" i="1"/>
  <c r="O227" i="1" s="1"/>
  <c r="BB226" i="1" s="1"/>
  <c r="BC226" i="1" s="1"/>
  <c r="P217" i="1"/>
  <c r="N204" i="1"/>
  <c r="O204" i="1" s="1"/>
  <c r="BB203" i="1" s="1"/>
  <c r="BC203" i="1" s="1"/>
  <c r="N185" i="1"/>
  <c r="O185" i="1" s="1"/>
  <c r="BB184" i="1" s="1"/>
  <c r="BC184" i="1" s="1"/>
  <c r="N178" i="1"/>
  <c r="N165" i="1"/>
  <c r="O165" i="1" s="1"/>
  <c r="BB164" i="1" s="1"/>
  <c r="BC164" i="1" s="1"/>
  <c r="N143" i="1"/>
  <c r="O143" i="1" s="1"/>
  <c r="BB142" i="1" s="1"/>
  <c r="BC142" i="1" s="1"/>
  <c r="N134" i="1"/>
  <c r="O134" i="1" s="1"/>
  <c r="BB133" i="1" s="1"/>
  <c r="BC133" i="1" s="1"/>
  <c r="R120" i="1"/>
  <c r="S112" i="1"/>
  <c r="N98" i="1"/>
  <c r="O98" i="1" s="1"/>
  <c r="BB97" i="1" s="1"/>
  <c r="BC97" i="1" s="1"/>
  <c r="S59" i="1"/>
  <c r="S56" i="1"/>
  <c r="R47" i="1"/>
  <c r="N44" i="1"/>
  <c r="O44" i="1" s="1"/>
  <c r="BB43" i="1" s="1"/>
  <c r="BC43" i="1" s="1"/>
  <c r="R39" i="1"/>
  <c r="R31" i="1"/>
  <c r="R23" i="1"/>
  <c r="P489" i="1"/>
  <c r="R487" i="1"/>
  <c r="P485" i="1"/>
  <c r="S483" i="1"/>
  <c r="P481" i="1"/>
  <c r="S459" i="1"/>
  <c r="P451" i="1"/>
  <c r="P424" i="1"/>
  <c r="N404" i="1"/>
  <c r="O404" i="1" s="1"/>
  <c r="BB403" i="1" s="1"/>
  <c r="BC403" i="1" s="1"/>
  <c r="S390" i="1"/>
  <c r="S381" i="1"/>
  <c r="P366" i="1"/>
  <c r="P356" i="1"/>
  <c r="R338" i="1"/>
  <c r="S322" i="1"/>
  <c r="P315" i="1"/>
  <c r="P300" i="1"/>
  <c r="S297" i="1"/>
  <c r="P296" i="1"/>
  <c r="P294" i="1"/>
  <c r="R288" i="1"/>
  <c r="R284" i="1"/>
  <c r="P277" i="1"/>
  <c r="S272" i="1"/>
  <c r="S268" i="1"/>
  <c r="P264" i="1"/>
  <c r="S245" i="1"/>
  <c r="R236" i="1"/>
  <c r="P220" i="1"/>
  <c r="P211" i="1"/>
  <c r="R204" i="1"/>
  <c r="P197" i="1"/>
  <c r="P184" i="1"/>
  <c r="P172" i="1"/>
  <c r="R166" i="1"/>
  <c r="N158" i="1"/>
  <c r="O158" i="1" s="1"/>
  <c r="BB157" i="1" s="1"/>
  <c r="BC157" i="1" s="1"/>
  <c r="R152" i="1"/>
  <c r="P144" i="1"/>
  <c r="P143" i="1"/>
  <c r="P140" i="1"/>
  <c r="N125" i="1"/>
  <c r="P122" i="1"/>
  <c r="R121" i="1"/>
  <c r="P114" i="1"/>
  <c r="R113" i="1"/>
  <c r="P82" i="1"/>
  <c r="R64" i="1"/>
  <c r="P62" i="1"/>
  <c r="S57" i="1"/>
  <c r="S49" i="1"/>
  <c r="P46" i="1"/>
  <c r="S44" i="1"/>
  <c r="P42" i="1"/>
  <c r="R40" i="1"/>
  <c r="S36" i="1"/>
  <c r="P34" i="1"/>
  <c r="R32" i="1"/>
  <c r="P29" i="1"/>
  <c r="P25" i="1"/>
  <c r="R495" i="1"/>
  <c r="S491" i="1"/>
  <c r="R488" i="1"/>
  <c r="S472" i="1"/>
  <c r="N469" i="1"/>
  <c r="O469" i="1" s="1"/>
  <c r="BB468" i="1" s="1"/>
  <c r="BC468" i="1" s="1"/>
  <c r="N465" i="1"/>
  <c r="O465" i="1" s="1"/>
  <c r="BB464" i="1" s="1"/>
  <c r="BC464" i="1" s="1"/>
  <c r="S460" i="1"/>
  <c r="R456" i="1"/>
  <c r="R449" i="1"/>
  <c r="S440" i="1"/>
  <c r="P439" i="1"/>
  <c r="P438" i="1"/>
  <c r="N436" i="1"/>
  <c r="O436" i="1" s="1"/>
  <c r="BB435" i="1" s="1"/>
  <c r="BC435" i="1" s="1"/>
  <c r="P429" i="1"/>
  <c r="S421" i="1"/>
  <c r="R416" i="1"/>
  <c r="P412" i="1"/>
  <c r="P407" i="1"/>
  <c r="N405" i="1"/>
  <c r="O405" i="1" s="1"/>
  <c r="BB404" i="1" s="1"/>
  <c r="BC404" i="1" s="1"/>
  <c r="R399" i="1"/>
  <c r="N396" i="1"/>
  <c r="O396" i="1" s="1"/>
  <c r="BB395" i="1" s="1"/>
  <c r="BC395" i="1" s="1"/>
  <c r="P393" i="1"/>
  <c r="P380" i="1"/>
  <c r="P341" i="1"/>
  <c r="P327" i="1"/>
  <c r="S324" i="1"/>
  <c r="P316" i="1"/>
  <c r="S269" i="1"/>
  <c r="R257" i="1"/>
  <c r="P248" i="1"/>
  <c r="S246" i="1"/>
  <c r="P235" i="1"/>
  <c r="N232" i="1"/>
  <c r="O232" i="1" s="1"/>
  <c r="BB231" i="1" s="1"/>
  <c r="BC231" i="1" s="1"/>
  <c r="P212" i="1"/>
  <c r="R205" i="1"/>
  <c r="P203" i="1"/>
  <c r="P198" i="1"/>
  <c r="N192" i="1"/>
  <c r="N187" i="1"/>
  <c r="O187" i="1" s="1"/>
  <c r="BB186" i="1" s="1"/>
  <c r="BC186" i="1" s="1"/>
  <c r="P173" i="1"/>
  <c r="P150" i="1"/>
  <c r="P142" i="1"/>
  <c r="P137" i="1"/>
  <c r="P132" i="1"/>
  <c r="P123" i="1"/>
  <c r="R104" i="1"/>
  <c r="S100" i="1"/>
  <c r="R81" i="1"/>
  <c r="S77" i="1"/>
  <c r="P74" i="1"/>
  <c r="R72" i="1"/>
  <c r="S68" i="1"/>
  <c r="P55" i="1"/>
  <c r="O445" i="1"/>
  <c r="BB444" i="1" s="1"/>
  <c r="BC444" i="1" s="1"/>
  <c r="N400" i="1"/>
  <c r="R400" i="1"/>
  <c r="R387" i="1"/>
  <c r="S387" i="1"/>
  <c r="N387" i="1"/>
  <c r="O387" i="1" s="1"/>
  <c r="BB386" i="1" s="1"/>
  <c r="BC386" i="1" s="1"/>
  <c r="N353" i="1"/>
  <c r="O353" i="1" s="1"/>
  <c r="BB352" i="1" s="1"/>
  <c r="BC352" i="1" s="1"/>
  <c r="R353" i="1"/>
  <c r="S349" i="1"/>
  <c r="R349" i="1"/>
  <c r="P349" i="1"/>
  <c r="N348" i="1"/>
  <c r="O348" i="1" s="1"/>
  <c r="BB347" i="1" s="1"/>
  <c r="BC347" i="1" s="1"/>
  <c r="S348" i="1"/>
  <c r="N339" i="1"/>
  <c r="O339" i="1" s="1"/>
  <c r="BB338" i="1" s="1"/>
  <c r="BC338" i="1" s="1"/>
  <c r="R339" i="1"/>
  <c r="S486" i="1"/>
  <c r="S477" i="1"/>
  <c r="N463" i="1"/>
  <c r="O463" i="1" s="1"/>
  <c r="BB462" i="1" s="1"/>
  <c r="BC462" i="1" s="1"/>
  <c r="R455" i="1"/>
  <c r="N451" i="1"/>
  <c r="O451" i="1" s="1"/>
  <c r="BB450" i="1" s="1"/>
  <c r="BC450" i="1" s="1"/>
  <c r="R447" i="1"/>
  <c r="N435" i="1"/>
  <c r="O435" i="1" s="1"/>
  <c r="BB434" i="1" s="1"/>
  <c r="BC434" i="1" s="1"/>
  <c r="P357" i="1"/>
  <c r="R351" i="1"/>
  <c r="N368" i="1"/>
  <c r="O368" i="1" s="1"/>
  <c r="BB367" i="1" s="1"/>
  <c r="BC367" i="1" s="1"/>
  <c r="R368" i="1"/>
  <c r="N361" i="1"/>
  <c r="O361" i="1" s="1"/>
  <c r="BB360" i="1" s="1"/>
  <c r="BC360" i="1" s="1"/>
  <c r="R361" i="1"/>
  <c r="R357" i="1"/>
  <c r="N357" i="1"/>
  <c r="O357" i="1" s="1"/>
  <c r="BB356" i="1" s="1"/>
  <c r="BC356" i="1" s="1"/>
  <c r="R343" i="1"/>
  <c r="S343" i="1"/>
  <c r="N330" i="1"/>
  <c r="O330" i="1" s="1"/>
  <c r="BB329" i="1" s="1"/>
  <c r="BC329" i="1" s="1"/>
  <c r="R330" i="1"/>
  <c r="N493" i="1"/>
  <c r="O493" i="1" s="1"/>
  <c r="BB492" i="1" s="1"/>
  <c r="BC492" i="1" s="1"/>
  <c r="S480" i="1"/>
  <c r="P479" i="1"/>
  <c r="P470" i="1"/>
  <c r="P466" i="1"/>
  <c r="R463" i="1"/>
  <c r="N461" i="1"/>
  <c r="O461" i="1" s="1"/>
  <c r="BB460" i="1" s="1"/>
  <c r="BC460" i="1" s="1"/>
  <c r="N457" i="1"/>
  <c r="O457" i="1" s="1"/>
  <c r="BB456" i="1" s="1"/>
  <c r="BC456" i="1" s="1"/>
  <c r="P454" i="1"/>
  <c r="N449" i="1"/>
  <c r="O449" i="1" s="1"/>
  <c r="BB448" i="1" s="1"/>
  <c r="BC448" i="1" s="1"/>
  <c r="P446" i="1"/>
  <c r="R445" i="1"/>
  <c r="P441" i="1"/>
  <c r="R435" i="1"/>
  <c r="N407" i="1"/>
  <c r="O407" i="1" s="1"/>
  <c r="BB406" i="1" s="1"/>
  <c r="BC406" i="1" s="1"/>
  <c r="N441" i="1"/>
  <c r="O441" i="1" s="1"/>
  <c r="BB440" i="1" s="1"/>
  <c r="BC440" i="1" s="1"/>
  <c r="R441" i="1"/>
  <c r="R434" i="1"/>
  <c r="S434" i="1"/>
  <c r="S391" i="1"/>
  <c r="N391" i="1"/>
  <c r="N384" i="1"/>
  <c r="O384" i="1" s="1"/>
  <c r="BB383" i="1" s="1"/>
  <c r="BC383" i="1" s="1"/>
  <c r="R384" i="1"/>
  <c r="N369" i="1"/>
  <c r="O369" i="1" s="1"/>
  <c r="BB368" i="1" s="1"/>
  <c r="BC368" i="1" s="1"/>
  <c r="R369" i="1"/>
  <c r="S365" i="1"/>
  <c r="R365" i="1"/>
  <c r="P365" i="1"/>
  <c r="R451" i="1"/>
  <c r="P423" i="1"/>
  <c r="P419" i="1"/>
  <c r="N385" i="1"/>
  <c r="O385" i="1" s="1"/>
  <c r="BB384" i="1" s="1"/>
  <c r="BC384" i="1" s="1"/>
  <c r="S385" i="1"/>
  <c r="P385" i="1"/>
  <c r="O135" i="1"/>
  <c r="BB134" i="1" s="1"/>
  <c r="BC134" i="1" s="1"/>
  <c r="S500" i="1"/>
  <c r="P490" i="1"/>
  <c r="N409" i="1"/>
  <c r="O409" i="1" s="1"/>
  <c r="BB408" i="1" s="1"/>
  <c r="BC408" i="1" s="1"/>
  <c r="S409" i="1"/>
  <c r="N346" i="1"/>
  <c r="O346" i="1" s="1"/>
  <c r="BB345" i="1" s="1"/>
  <c r="BC345" i="1" s="1"/>
  <c r="S346" i="1"/>
  <c r="P346" i="1"/>
  <c r="O167" i="1"/>
  <c r="BB166" i="1" s="1"/>
  <c r="BC166" i="1" s="1"/>
  <c r="S498" i="1"/>
  <c r="R496" i="1"/>
  <c r="S496" i="1"/>
  <c r="P495" i="1"/>
  <c r="P480" i="1"/>
  <c r="N479" i="1"/>
  <c r="O479" i="1" s="1"/>
  <c r="BB478" i="1" s="1"/>
  <c r="BC478" i="1" s="1"/>
  <c r="S470" i="1"/>
  <c r="S468" i="1"/>
  <c r="P467" i="1"/>
  <c r="S466" i="1"/>
  <c r="P465" i="1"/>
  <c r="R464" i="1"/>
  <c r="R454" i="1"/>
  <c r="R446" i="1"/>
  <c r="R439" i="1"/>
  <c r="S431" i="1"/>
  <c r="R408" i="1"/>
  <c r="P401" i="1"/>
  <c r="R391" i="1"/>
  <c r="S384" i="1"/>
  <c r="N365" i="1"/>
  <c r="O365" i="1" s="1"/>
  <c r="BB364" i="1" s="1"/>
  <c r="BC364" i="1" s="1"/>
  <c r="S357" i="1"/>
  <c r="N340" i="1"/>
  <c r="O340" i="1" s="1"/>
  <c r="BB339" i="1" s="1"/>
  <c r="BC339" i="1" s="1"/>
  <c r="R420" i="1"/>
  <c r="N420" i="1"/>
  <c r="O420" i="1" s="1"/>
  <c r="BB419" i="1" s="1"/>
  <c r="BC419" i="1" s="1"/>
  <c r="N378" i="1"/>
  <c r="P378" i="1"/>
  <c r="O127" i="1"/>
  <c r="BB126" i="1" s="1"/>
  <c r="BC126" i="1" s="1"/>
  <c r="P486" i="1"/>
  <c r="N477" i="1"/>
  <c r="O477" i="1" s="1"/>
  <c r="BB476" i="1" s="1"/>
  <c r="BC476" i="1" s="1"/>
  <c r="N475" i="1"/>
  <c r="N473" i="1"/>
  <c r="O473" i="1" s="1"/>
  <c r="BB472" i="1" s="1"/>
  <c r="BC472" i="1" s="1"/>
  <c r="P463" i="1"/>
  <c r="N460" i="1"/>
  <c r="O460" i="1" s="1"/>
  <c r="BB459" i="1" s="1"/>
  <c r="BC459" i="1" s="1"/>
  <c r="S458" i="1"/>
  <c r="S450" i="1"/>
  <c r="N437" i="1"/>
  <c r="P435" i="1"/>
  <c r="P434" i="1"/>
  <c r="N423" i="1"/>
  <c r="N419" i="1"/>
  <c r="P402" i="1"/>
  <c r="R401" i="1"/>
  <c r="S369" i="1"/>
  <c r="R340" i="1"/>
  <c r="O399" i="1"/>
  <c r="BB398" i="1" s="1"/>
  <c r="BC398" i="1" s="1"/>
  <c r="R382" i="1"/>
  <c r="S382" i="1"/>
  <c r="S359" i="1"/>
  <c r="N359" i="1"/>
  <c r="O359" i="1" s="1"/>
  <c r="BB358" i="1" s="1"/>
  <c r="BC358" i="1" s="1"/>
  <c r="R347" i="1"/>
  <c r="S347" i="1"/>
  <c r="R385" i="1"/>
  <c r="N393" i="1"/>
  <c r="O393" i="1" s="1"/>
  <c r="BB392" i="1" s="1"/>
  <c r="BC392" i="1" s="1"/>
  <c r="S393" i="1"/>
  <c r="N360" i="1"/>
  <c r="O360" i="1" s="1"/>
  <c r="BB359" i="1" s="1"/>
  <c r="BC359" i="1" s="1"/>
  <c r="R360" i="1"/>
  <c r="N352" i="1"/>
  <c r="O352" i="1" s="1"/>
  <c r="BB351" i="1" s="1"/>
  <c r="BC351" i="1" s="1"/>
  <c r="R352" i="1"/>
  <c r="P496" i="1"/>
  <c r="S488" i="1"/>
  <c r="P487" i="1"/>
  <c r="P478" i="1"/>
  <c r="P474" i="1"/>
  <c r="R423" i="1"/>
  <c r="P431" i="1"/>
  <c r="P414" i="1"/>
  <c r="P391" i="1"/>
  <c r="P384" i="1"/>
  <c r="P382" i="1"/>
  <c r="S374" i="1"/>
  <c r="P368" i="1"/>
  <c r="P361" i="1"/>
  <c r="P359" i="1"/>
  <c r="P352" i="1"/>
  <c r="P348" i="1"/>
  <c r="P339" i="1"/>
  <c r="N334" i="1"/>
  <c r="P326" i="1"/>
  <c r="R324" i="1"/>
  <c r="R320" i="1"/>
  <c r="N311" i="1"/>
  <c r="O311" i="1" s="1"/>
  <c r="BB310" i="1" s="1"/>
  <c r="BC310" i="1" s="1"/>
  <c r="R309" i="1"/>
  <c r="P304" i="1"/>
  <c r="P299" i="1"/>
  <c r="P293" i="1"/>
  <c r="S281" i="1"/>
  <c r="P271" i="1"/>
  <c r="R269" i="1"/>
  <c r="S261" i="1"/>
  <c r="R253" i="1"/>
  <c r="S243" i="1"/>
  <c r="S241" i="1"/>
  <c r="S240" i="1"/>
  <c r="S235" i="1"/>
  <c r="S233" i="1"/>
  <c r="S232" i="1"/>
  <c r="S227" i="1"/>
  <c r="S225" i="1"/>
  <c r="S224" i="1"/>
  <c r="S219" i="1"/>
  <c r="S217" i="1"/>
  <c r="S216" i="1"/>
  <c r="S211" i="1"/>
  <c r="S209" i="1"/>
  <c r="S208" i="1"/>
  <c r="S203" i="1"/>
  <c r="S201" i="1"/>
  <c r="S200" i="1"/>
  <c r="S195" i="1"/>
  <c r="S193" i="1"/>
  <c r="S192" i="1"/>
  <c r="P191" i="1"/>
  <c r="P189" i="1"/>
  <c r="P186" i="1"/>
  <c r="P183" i="1"/>
  <c r="P174" i="1"/>
  <c r="N172" i="1"/>
  <c r="S169" i="1"/>
  <c r="P168" i="1"/>
  <c r="R167" i="1"/>
  <c r="N166" i="1"/>
  <c r="O166" i="1" s="1"/>
  <c r="BB165" i="1" s="1"/>
  <c r="BC165" i="1" s="1"/>
  <c r="P161" i="1"/>
  <c r="N154" i="1"/>
  <c r="O154" i="1" s="1"/>
  <c r="BB153" i="1" s="1"/>
  <c r="BC153" i="1" s="1"/>
  <c r="S141" i="1"/>
  <c r="S135" i="1"/>
  <c r="R134" i="1"/>
  <c r="P133" i="1"/>
  <c r="P130" i="1"/>
  <c r="R129" i="1"/>
  <c r="P128" i="1"/>
  <c r="R127" i="1"/>
  <c r="R112" i="1"/>
  <c r="P109" i="1"/>
  <c r="S108" i="1"/>
  <c r="R105" i="1"/>
  <c r="P102" i="1"/>
  <c r="N101" i="1"/>
  <c r="O101" i="1" s="1"/>
  <c r="BB100" i="1" s="1"/>
  <c r="BC100" i="1" s="1"/>
  <c r="P99" i="1"/>
  <c r="P94" i="1"/>
  <c r="N93" i="1"/>
  <c r="O93" i="1" s="1"/>
  <c r="BB92" i="1" s="1"/>
  <c r="BC92" i="1" s="1"/>
  <c r="P91" i="1"/>
  <c r="P86" i="1"/>
  <c r="N85" i="1"/>
  <c r="O85" i="1" s="1"/>
  <c r="BB84" i="1" s="1"/>
  <c r="BC84" i="1" s="1"/>
  <c r="P83" i="1"/>
  <c r="P78" i="1"/>
  <c r="N77" i="1"/>
  <c r="O77" i="1" s="1"/>
  <c r="BB76" i="1" s="1"/>
  <c r="BC76" i="1" s="1"/>
  <c r="P75" i="1"/>
  <c r="P70" i="1"/>
  <c r="N69" i="1"/>
  <c r="O69" i="1" s="1"/>
  <c r="BB68" i="1" s="1"/>
  <c r="BC68" i="1" s="1"/>
  <c r="N66" i="1"/>
  <c r="O66" i="1" s="1"/>
  <c r="BB65" i="1" s="1"/>
  <c r="BC65" i="1" s="1"/>
  <c r="P65" i="1"/>
  <c r="S61" i="1"/>
  <c r="N58" i="1"/>
  <c r="O58" i="1" s="1"/>
  <c r="BB57" i="1" s="1"/>
  <c r="BC57" i="1" s="1"/>
  <c r="P57" i="1"/>
  <c r="S53" i="1"/>
  <c r="N50" i="1"/>
  <c r="O50" i="1" s="1"/>
  <c r="BB49" i="1" s="1"/>
  <c r="BC49" i="1" s="1"/>
  <c r="P49" i="1"/>
  <c r="S45" i="1"/>
  <c r="R42" i="1"/>
  <c r="S40" i="1"/>
  <c r="P39" i="1"/>
  <c r="R34" i="1"/>
  <c r="S32" i="1"/>
  <c r="P31" i="1"/>
  <c r="N28" i="1"/>
  <c r="O28" i="1" s="1"/>
  <c r="BB27" i="1" s="1"/>
  <c r="BC27" i="1" s="1"/>
  <c r="S26" i="1"/>
  <c r="N20" i="1"/>
  <c r="O20" i="1" s="1"/>
  <c r="BB19" i="1" s="1"/>
  <c r="BC19" i="1" s="1"/>
  <c r="S253" i="1"/>
  <c r="R160" i="1"/>
  <c r="R154" i="1"/>
  <c r="P151" i="1"/>
  <c r="N149" i="1"/>
  <c r="O149" i="1" s="1"/>
  <c r="BB148" i="1" s="1"/>
  <c r="BC148" i="1" s="1"/>
  <c r="R145" i="1"/>
  <c r="S129" i="1"/>
  <c r="N126" i="1"/>
  <c r="O126" i="1" s="1"/>
  <c r="BB125" i="1" s="1"/>
  <c r="BC125" i="1" s="1"/>
  <c r="N124" i="1"/>
  <c r="O124" i="1" s="1"/>
  <c r="BB123" i="1" s="1"/>
  <c r="BC123" i="1" s="1"/>
  <c r="N118" i="1"/>
  <c r="O118" i="1" s="1"/>
  <c r="BB117" i="1" s="1"/>
  <c r="BC117" i="1" s="1"/>
  <c r="N111" i="1"/>
  <c r="R56" i="1"/>
  <c r="P50" i="1"/>
  <c r="R48" i="1"/>
  <c r="N36" i="1"/>
  <c r="O36" i="1" s="1"/>
  <c r="BB35" i="1" s="1"/>
  <c r="BC35" i="1" s="1"/>
  <c r="P21" i="1"/>
  <c r="P319" i="1"/>
  <c r="R317" i="1"/>
  <c r="R312" i="1"/>
  <c r="N308" i="1"/>
  <c r="O308" i="1" s="1"/>
  <c r="BB307" i="1" s="1"/>
  <c r="BC307" i="1" s="1"/>
  <c r="R303" i="1"/>
  <c r="P295" i="1"/>
  <c r="R287" i="1"/>
  <c r="N268" i="1"/>
  <c r="N265" i="1"/>
  <c r="O265" i="1" s="1"/>
  <c r="BB264" i="1" s="1"/>
  <c r="BC264" i="1" s="1"/>
  <c r="N257" i="1"/>
  <c r="O257" i="1" s="1"/>
  <c r="BB256" i="1" s="1"/>
  <c r="BC256" i="1" s="1"/>
  <c r="N252" i="1"/>
  <c r="O252" i="1" s="1"/>
  <c r="BB251" i="1" s="1"/>
  <c r="BC251" i="1" s="1"/>
  <c r="P171" i="1"/>
  <c r="S160" i="1"/>
  <c r="S149" i="1"/>
  <c r="S145" i="1"/>
  <c r="N138" i="1"/>
  <c r="O138" i="1" s="1"/>
  <c r="BB137" i="1" s="1"/>
  <c r="BC137" i="1" s="1"/>
  <c r="P131" i="1"/>
  <c r="R126" i="1"/>
  <c r="P124" i="1"/>
  <c r="S64" i="1"/>
  <c r="S48" i="1"/>
  <c r="S317" i="1"/>
  <c r="P310" i="1"/>
  <c r="P306" i="1"/>
  <c r="N299" i="1"/>
  <c r="O299" i="1" s="1"/>
  <c r="BB298" i="1" s="1"/>
  <c r="BC298" i="1" s="1"/>
  <c r="R295" i="1"/>
  <c r="R293" i="1"/>
  <c r="P265" i="1"/>
  <c r="P257" i="1"/>
  <c r="S242" i="1"/>
  <c r="S234" i="1"/>
  <c r="S226" i="1"/>
  <c r="S218" i="1"/>
  <c r="S210" i="1"/>
  <c r="S202" i="1"/>
  <c r="S199" i="1"/>
  <c r="S194" i="1"/>
  <c r="S191" i="1"/>
  <c r="S187" i="1"/>
  <c r="S184" i="1"/>
  <c r="N181" i="1"/>
  <c r="O181" i="1" s="1"/>
  <c r="BB180" i="1" s="1"/>
  <c r="BC180" i="1" s="1"/>
  <c r="N174" i="1"/>
  <c r="O174" i="1" s="1"/>
  <c r="BB173" i="1" s="1"/>
  <c r="BC173" i="1" s="1"/>
  <c r="R168" i="1"/>
  <c r="N157" i="1"/>
  <c r="O157" i="1" s="1"/>
  <c r="BB156" i="1" s="1"/>
  <c r="BC156" i="1" s="1"/>
  <c r="R153" i="1"/>
  <c r="R151" i="1"/>
  <c r="N140" i="1"/>
  <c r="O140" i="1" s="1"/>
  <c r="BB139" i="1" s="1"/>
  <c r="BC139" i="1" s="1"/>
  <c r="R138" i="1"/>
  <c r="N133" i="1"/>
  <c r="O128" i="1"/>
  <c r="BB127" i="1" s="1"/>
  <c r="BC127" i="1" s="1"/>
  <c r="S124" i="1"/>
  <c r="R118" i="1"/>
  <c r="N116" i="1"/>
  <c r="O116" i="1" s="1"/>
  <c r="BB115" i="1" s="1"/>
  <c r="BC115" i="1" s="1"/>
  <c r="N109" i="1"/>
  <c r="O109" i="1" s="1"/>
  <c r="BB108" i="1" s="1"/>
  <c r="BC108" i="1" s="1"/>
  <c r="N102" i="1"/>
  <c r="O102" i="1" s="1"/>
  <c r="BB101" i="1" s="1"/>
  <c r="BC101" i="1" s="1"/>
  <c r="R98" i="1"/>
  <c r="N94" i="1"/>
  <c r="O94" i="1" s="1"/>
  <c r="BB93" i="1" s="1"/>
  <c r="BC93" i="1" s="1"/>
  <c r="R90" i="1"/>
  <c r="N86" i="1"/>
  <c r="O86" i="1" s="1"/>
  <c r="BB85" i="1" s="1"/>
  <c r="BC85" i="1" s="1"/>
  <c r="R82" i="1"/>
  <c r="N78" i="1"/>
  <c r="O78" i="1" s="1"/>
  <c r="BB77" i="1" s="1"/>
  <c r="BC77" i="1" s="1"/>
  <c r="R74" i="1"/>
  <c r="N70" i="1"/>
  <c r="O70" i="1" s="1"/>
  <c r="BB69" i="1" s="1"/>
  <c r="BC69" i="1" s="1"/>
  <c r="N60" i="1"/>
  <c r="O60" i="1" s="1"/>
  <c r="BB59" i="1" s="1"/>
  <c r="BC59" i="1" s="1"/>
  <c r="N52" i="1"/>
  <c r="O52" i="1" s="1"/>
  <c r="BB51" i="1" s="1"/>
  <c r="BC51" i="1" s="1"/>
  <c r="S41" i="1"/>
  <c r="S33" i="1"/>
  <c r="N31" i="1"/>
  <c r="O31" i="1" s="1"/>
  <c r="BB30" i="1" s="1"/>
  <c r="BC30" i="1" s="1"/>
  <c r="S416" i="1"/>
  <c r="S377" i="1"/>
  <c r="P369" i="1"/>
  <c r="P367" i="1"/>
  <c r="S364" i="1"/>
  <c r="P360" i="1"/>
  <c r="P353" i="1"/>
  <c r="P351" i="1"/>
  <c r="P340" i="1"/>
  <c r="S327" i="1"/>
  <c r="R325" i="1"/>
  <c r="S323" i="1"/>
  <c r="N321" i="1"/>
  <c r="O321" i="1" s="1"/>
  <c r="BB320" i="1" s="1"/>
  <c r="BC320" i="1" s="1"/>
  <c r="N313" i="1"/>
  <c r="O313" i="1" s="1"/>
  <c r="BB312" i="1" s="1"/>
  <c r="BC312" i="1" s="1"/>
  <c r="P309" i="1"/>
  <c r="R304" i="1"/>
  <c r="R301" i="1"/>
  <c r="R299" i="1"/>
  <c r="N297" i="1"/>
  <c r="O297" i="1" s="1"/>
  <c r="BB296" i="1" s="1"/>
  <c r="BC296" i="1" s="1"/>
  <c r="S293" i="1"/>
  <c r="N275" i="1"/>
  <c r="O275" i="1" s="1"/>
  <c r="BB274" i="1" s="1"/>
  <c r="BC274" i="1" s="1"/>
  <c r="P269" i="1"/>
  <c r="N267" i="1"/>
  <c r="P262" i="1"/>
  <c r="N259" i="1"/>
  <c r="O259" i="1" s="1"/>
  <c r="BB258" i="1" s="1"/>
  <c r="BC258" i="1" s="1"/>
  <c r="P253" i="1"/>
  <c r="N241" i="1"/>
  <c r="O241" i="1" s="1"/>
  <c r="BB240" i="1" s="1"/>
  <c r="BC240" i="1" s="1"/>
  <c r="N233" i="1"/>
  <c r="O233" i="1" s="1"/>
  <c r="BB232" i="1" s="1"/>
  <c r="BC232" i="1" s="1"/>
  <c r="N225" i="1"/>
  <c r="O225" i="1" s="1"/>
  <c r="BB224" i="1" s="1"/>
  <c r="BC224" i="1" s="1"/>
  <c r="N217" i="1"/>
  <c r="O217" i="1" s="1"/>
  <c r="BB216" i="1" s="1"/>
  <c r="BC216" i="1" s="1"/>
  <c r="N209" i="1"/>
  <c r="O209" i="1" s="1"/>
  <c r="BB208" i="1" s="1"/>
  <c r="BC208" i="1" s="1"/>
  <c r="O196" i="1"/>
  <c r="BB195" i="1" s="1"/>
  <c r="BC195" i="1" s="1"/>
  <c r="S186" i="1"/>
  <c r="N183" i="1"/>
  <c r="O183" i="1" s="1"/>
  <c r="BB182" i="1" s="1"/>
  <c r="BC182" i="1" s="1"/>
  <c r="S168" i="1"/>
  <c r="O161" i="1"/>
  <c r="BB160" i="1" s="1"/>
  <c r="BC160" i="1" s="1"/>
  <c r="P154" i="1"/>
  <c r="S153" i="1"/>
  <c r="N150" i="1"/>
  <c r="O150" i="1" s="1"/>
  <c r="BB149" i="1" s="1"/>
  <c r="BC149" i="1" s="1"/>
  <c r="P145" i="1"/>
  <c r="O144" i="1"/>
  <c r="BB143" i="1" s="1"/>
  <c r="BC143" i="1" s="1"/>
  <c r="P134" i="1"/>
  <c r="N130" i="1"/>
  <c r="O130" i="1" s="1"/>
  <c r="BB129" i="1" s="1"/>
  <c r="BC129" i="1" s="1"/>
  <c r="P129" i="1"/>
  <c r="R128" i="1"/>
  <c r="P116" i="1"/>
  <c r="S109" i="1"/>
  <c r="N106" i="1"/>
  <c r="O106" i="1" s="1"/>
  <c r="BB105" i="1" s="1"/>
  <c r="BC105" i="1" s="1"/>
  <c r="P105" i="1"/>
  <c r="R102" i="1"/>
  <c r="R94" i="1"/>
  <c r="R86" i="1"/>
  <c r="R78" i="1"/>
  <c r="R70" i="1"/>
  <c r="N68" i="1"/>
  <c r="O68" i="1" s="1"/>
  <c r="BB67" i="1" s="1"/>
  <c r="BC67" i="1" s="1"/>
  <c r="R65" i="1"/>
  <c r="P61" i="1"/>
  <c r="S60" i="1"/>
  <c r="R57" i="1"/>
  <c r="P53" i="1"/>
  <c r="S52" i="1"/>
  <c r="R49" i="1"/>
  <c r="P45" i="1"/>
  <c r="P40" i="1"/>
  <c r="P32" i="1"/>
  <c r="S27" i="1"/>
  <c r="P22" i="1"/>
  <c r="N21" i="1"/>
  <c r="O21" i="1" s="1"/>
  <c r="BB20" i="1" s="1"/>
  <c r="BC20" i="1" s="1"/>
  <c r="S19" i="1"/>
  <c r="P241" i="1"/>
  <c r="R111" i="1"/>
  <c r="P106" i="1"/>
  <c r="S65" i="1"/>
  <c r="P43" i="1"/>
  <c r="S35" i="1"/>
  <c r="N26" i="1"/>
  <c r="O26" i="1" s="1"/>
  <c r="BB25" i="1" s="1"/>
  <c r="BC25" i="1" s="1"/>
  <c r="S21" i="1"/>
  <c r="P408" i="1"/>
  <c r="P390" i="1"/>
  <c r="N372" i="1"/>
  <c r="O372" i="1" s="1"/>
  <c r="BB371" i="1" s="1"/>
  <c r="BC371" i="1" s="1"/>
  <c r="S370" i="1"/>
  <c r="P358" i="1"/>
  <c r="S354" i="1"/>
  <c r="P343" i="1"/>
  <c r="S335" i="1"/>
  <c r="R331" i="1"/>
  <c r="S321" i="1"/>
  <c r="P317" i="1"/>
  <c r="P308" i="1"/>
  <c r="P303" i="1"/>
  <c r="N288" i="1"/>
  <c r="O288" i="1" s="1"/>
  <c r="BB287" i="1" s="1"/>
  <c r="BC287" i="1" s="1"/>
  <c r="P287" i="1"/>
  <c r="R279" i="1"/>
  <c r="S277" i="1"/>
  <c r="N272" i="1"/>
  <c r="O272" i="1" s="1"/>
  <c r="BB271" i="1" s="1"/>
  <c r="BC271" i="1" s="1"/>
  <c r="S270" i="1"/>
  <c r="P268" i="1"/>
  <c r="S267" i="1"/>
  <c r="S264" i="1"/>
  <c r="S259" i="1"/>
  <c r="S256" i="1"/>
  <c r="S254" i="1"/>
  <c r="P252" i="1"/>
  <c r="S161" i="1"/>
  <c r="P160" i="1"/>
  <c r="P153" i="1"/>
  <c r="S144" i="1"/>
  <c r="P138" i="1"/>
  <c r="P126" i="1"/>
  <c r="S120" i="1"/>
  <c r="P118" i="1"/>
  <c r="S97" i="1"/>
  <c r="S89" i="1"/>
  <c r="S81" i="1"/>
  <c r="S73" i="1"/>
  <c r="P64" i="1"/>
  <c r="P56" i="1"/>
  <c r="P48" i="1"/>
  <c r="S43" i="1"/>
  <c r="P41" i="1"/>
  <c r="S37" i="1"/>
  <c r="P33" i="1"/>
  <c r="S29" i="1"/>
  <c r="S294" i="1"/>
  <c r="O476" i="1"/>
  <c r="BB475" i="1" s="1"/>
  <c r="BC475" i="1" s="1"/>
  <c r="O472" i="1"/>
  <c r="BB471" i="1" s="1"/>
  <c r="BC471" i="1" s="1"/>
  <c r="O496" i="1"/>
  <c r="BB495" i="1" s="1"/>
  <c r="BC495" i="1" s="1"/>
  <c r="O468" i="1"/>
  <c r="BB467" i="1" s="1"/>
  <c r="BC467" i="1" s="1"/>
  <c r="O464" i="1"/>
  <c r="BB463" i="1" s="1"/>
  <c r="BC463" i="1" s="1"/>
  <c r="O492" i="1"/>
  <c r="BB491" i="1" s="1"/>
  <c r="BC491" i="1" s="1"/>
  <c r="O488" i="1"/>
  <c r="BB487" i="1" s="1"/>
  <c r="BC487" i="1" s="1"/>
  <c r="O500" i="1"/>
  <c r="BB499" i="1" s="1"/>
  <c r="BC499" i="1" s="1"/>
  <c r="O484" i="1"/>
  <c r="BB483" i="1" s="1"/>
  <c r="BC483" i="1" s="1"/>
  <c r="O480" i="1"/>
  <c r="BB479" i="1" s="1"/>
  <c r="BC479" i="1" s="1"/>
  <c r="O427" i="1"/>
  <c r="BB426" i="1" s="1"/>
  <c r="BC426" i="1" s="1"/>
  <c r="R398" i="1"/>
  <c r="N398" i="1"/>
  <c r="N386" i="1"/>
  <c r="R386" i="1"/>
  <c r="O377" i="1"/>
  <c r="BB376" i="1" s="1"/>
  <c r="BC376" i="1" s="1"/>
  <c r="O327" i="1"/>
  <c r="BB326" i="1" s="1"/>
  <c r="BC326" i="1" s="1"/>
  <c r="P500" i="1"/>
  <c r="R498" i="1"/>
  <c r="N494" i="1"/>
  <c r="P492" i="1"/>
  <c r="R490" i="1"/>
  <c r="N486" i="1"/>
  <c r="P484" i="1"/>
  <c r="R482" i="1"/>
  <c r="N478" i="1"/>
  <c r="P476" i="1"/>
  <c r="R474" i="1"/>
  <c r="N470" i="1"/>
  <c r="P468" i="1"/>
  <c r="R466" i="1"/>
  <c r="N462" i="1"/>
  <c r="S420" i="1"/>
  <c r="R419" i="1"/>
  <c r="P418" i="1"/>
  <c r="O416" i="1"/>
  <c r="BB415" i="1" s="1"/>
  <c r="BC415" i="1" s="1"/>
  <c r="S411" i="1"/>
  <c r="P406" i="1"/>
  <c r="P404" i="1"/>
  <c r="N388" i="1"/>
  <c r="R406" i="1"/>
  <c r="N406" i="1"/>
  <c r="O304" i="1"/>
  <c r="BB303" i="1" s="1"/>
  <c r="BC303" i="1" s="1"/>
  <c r="S452" i="1"/>
  <c r="S444" i="1"/>
  <c r="S436" i="1"/>
  <c r="S428" i="1"/>
  <c r="R427" i="1"/>
  <c r="P426" i="1"/>
  <c r="R414" i="1"/>
  <c r="N414" i="1"/>
  <c r="N402" i="1"/>
  <c r="R402" i="1"/>
  <c r="O370" i="1"/>
  <c r="BB369" i="1" s="1"/>
  <c r="BC369" i="1" s="1"/>
  <c r="O354" i="1"/>
  <c r="BB353" i="1" s="1"/>
  <c r="BC353" i="1" s="1"/>
  <c r="S494" i="1"/>
  <c r="R500" i="1"/>
  <c r="R492" i="1"/>
  <c r="O491" i="1"/>
  <c r="BB490" i="1" s="1"/>
  <c r="BC490" i="1" s="1"/>
  <c r="R484" i="1"/>
  <c r="R476" i="1"/>
  <c r="R468" i="1"/>
  <c r="N458" i="1"/>
  <c r="P452" i="1"/>
  <c r="N450" i="1"/>
  <c r="P444" i="1"/>
  <c r="N442" i="1"/>
  <c r="S441" i="1"/>
  <c r="P436" i="1"/>
  <c r="N434" i="1"/>
  <c r="S427" i="1"/>
  <c r="P422" i="1"/>
  <c r="P420" i="1"/>
  <c r="S388" i="1"/>
  <c r="P387" i="1"/>
  <c r="R422" i="1"/>
  <c r="N422" i="1"/>
  <c r="N410" i="1"/>
  <c r="R410" i="1"/>
  <c r="N394" i="1"/>
  <c r="R394" i="1"/>
  <c r="O335" i="1"/>
  <c r="BB334" i="1" s="1"/>
  <c r="BC334" i="1" s="1"/>
  <c r="O291" i="1"/>
  <c r="BB290" i="1" s="1"/>
  <c r="BC290" i="1" s="1"/>
  <c r="R438" i="1"/>
  <c r="R430" i="1"/>
  <c r="N430" i="1"/>
  <c r="N418" i="1"/>
  <c r="R418" i="1"/>
  <c r="O376" i="1"/>
  <c r="BB375" i="1" s="1"/>
  <c r="BC375" i="1" s="1"/>
  <c r="O296" i="1"/>
  <c r="BB295" i="1" s="1"/>
  <c r="BC295" i="1" s="1"/>
  <c r="N498" i="1"/>
  <c r="N490" i="1"/>
  <c r="N482" i="1"/>
  <c r="N474" i="1"/>
  <c r="N466" i="1"/>
  <c r="P458" i="1"/>
  <c r="S454" i="1"/>
  <c r="P450" i="1"/>
  <c r="S446" i="1"/>
  <c r="P442" i="1"/>
  <c r="S438" i="1"/>
  <c r="P388" i="1"/>
  <c r="N426" i="1"/>
  <c r="R426" i="1"/>
  <c r="O362" i="1"/>
  <c r="BB361" i="1" s="1"/>
  <c r="BC361" i="1" s="1"/>
  <c r="O338" i="1"/>
  <c r="BB337" i="1" s="1"/>
  <c r="BC337" i="1" s="1"/>
  <c r="N452" i="1"/>
  <c r="N444" i="1"/>
  <c r="P411" i="1"/>
  <c r="P394" i="1"/>
  <c r="N428" i="1"/>
  <c r="S422" i="1"/>
  <c r="P410" i="1"/>
  <c r="O408" i="1"/>
  <c r="BB407" i="1" s="1"/>
  <c r="BC407" i="1" s="1"/>
  <c r="S394" i="1"/>
  <c r="N310" i="1"/>
  <c r="R310" i="1"/>
  <c r="R306" i="1"/>
  <c r="N306" i="1"/>
  <c r="O254" i="1"/>
  <c r="BB253" i="1" s="1"/>
  <c r="BC253" i="1" s="1"/>
  <c r="R239" i="1"/>
  <c r="P239" i="1"/>
  <c r="N239" i="1"/>
  <c r="O205" i="1"/>
  <c r="BB204" i="1" s="1"/>
  <c r="BC204" i="1" s="1"/>
  <c r="N390" i="1"/>
  <c r="N382" i="1"/>
  <c r="R378" i="1"/>
  <c r="N374" i="1"/>
  <c r="R370" i="1"/>
  <c r="N366" i="1"/>
  <c r="R362" i="1"/>
  <c r="N358" i="1"/>
  <c r="R354" i="1"/>
  <c r="N350" i="1"/>
  <c r="R346" i="1"/>
  <c r="N345" i="1"/>
  <c r="S344" i="1"/>
  <c r="N343" i="1"/>
  <c r="S342" i="1"/>
  <c r="S337" i="1"/>
  <c r="P331" i="1"/>
  <c r="S325" i="1"/>
  <c r="N323" i="1"/>
  <c r="P322" i="1"/>
  <c r="P314" i="1"/>
  <c r="P312" i="1"/>
  <c r="P275" i="1"/>
  <c r="N286" i="1"/>
  <c r="R286" i="1"/>
  <c r="R282" i="1"/>
  <c r="N282" i="1"/>
  <c r="O269" i="1"/>
  <c r="BB268" i="1" s="1"/>
  <c r="BC268" i="1" s="1"/>
  <c r="R263" i="1"/>
  <c r="P263" i="1"/>
  <c r="N263" i="1"/>
  <c r="O229" i="1"/>
  <c r="BB228" i="1" s="1"/>
  <c r="BC228" i="1" s="1"/>
  <c r="O214" i="1"/>
  <c r="BB213" i="1" s="1"/>
  <c r="BC213" i="1" s="1"/>
  <c r="N379" i="1"/>
  <c r="N371" i="1"/>
  <c r="N363" i="1"/>
  <c r="N355" i="1"/>
  <c r="N347" i="1"/>
  <c r="N336" i="1"/>
  <c r="P333" i="1"/>
  <c r="N319" i="1"/>
  <c r="N280" i="1"/>
  <c r="O253" i="1"/>
  <c r="BB252" i="1" s="1"/>
  <c r="BC252" i="1" s="1"/>
  <c r="O238" i="1"/>
  <c r="BB237" i="1" s="1"/>
  <c r="BC237" i="1" s="1"/>
  <c r="R223" i="1"/>
  <c r="P223" i="1"/>
  <c r="N223" i="1"/>
  <c r="R348" i="1"/>
  <c r="P345" i="1"/>
  <c r="R335" i="1"/>
  <c r="S326" i="1"/>
  <c r="R322" i="1"/>
  <c r="S304" i="1"/>
  <c r="S291" i="1"/>
  <c r="O320" i="1"/>
  <c r="BB319" i="1" s="1"/>
  <c r="BC319" i="1" s="1"/>
  <c r="N302" i="1"/>
  <c r="R302" i="1"/>
  <c r="R298" i="1"/>
  <c r="N298" i="1"/>
  <c r="R274" i="1"/>
  <c r="N274" i="1"/>
  <c r="O262" i="1"/>
  <c r="BB261" i="1" s="1"/>
  <c r="BC261" i="1" s="1"/>
  <c r="R247" i="1"/>
  <c r="P247" i="1"/>
  <c r="N247" i="1"/>
  <c r="O213" i="1"/>
  <c r="BB212" i="1" s="1"/>
  <c r="BC212" i="1" s="1"/>
  <c r="O198" i="1"/>
  <c r="BB197" i="1" s="1"/>
  <c r="BC197" i="1" s="1"/>
  <c r="O190" i="1"/>
  <c r="BB189" i="1" s="1"/>
  <c r="BC189" i="1" s="1"/>
  <c r="P379" i="1"/>
  <c r="P371" i="1"/>
  <c r="R336" i="1"/>
  <c r="R333" i="1"/>
  <c r="O237" i="1"/>
  <c r="BB236" i="1" s="1"/>
  <c r="BC236" i="1" s="1"/>
  <c r="O222" i="1"/>
  <c r="BB221" i="1" s="1"/>
  <c r="BC221" i="1" s="1"/>
  <c r="R207" i="1"/>
  <c r="P207" i="1"/>
  <c r="N207" i="1"/>
  <c r="S345" i="1"/>
  <c r="N344" i="1"/>
  <c r="N342" i="1"/>
  <c r="R341" i="1"/>
  <c r="S338" i="1"/>
  <c r="N337" i="1"/>
  <c r="S333" i="1"/>
  <c r="N331" i="1"/>
  <c r="P330" i="1"/>
  <c r="R319" i="1"/>
  <c r="N312" i="1"/>
  <c r="P282" i="1"/>
  <c r="N318" i="1"/>
  <c r="R318" i="1"/>
  <c r="R314" i="1"/>
  <c r="N314" i="1"/>
  <c r="O261" i="1"/>
  <c r="BB260" i="1" s="1"/>
  <c r="BC260" i="1" s="1"/>
  <c r="O246" i="1"/>
  <c r="BB245" i="1" s="1"/>
  <c r="BC245" i="1" s="1"/>
  <c r="R231" i="1"/>
  <c r="P231" i="1"/>
  <c r="N231" i="1"/>
  <c r="P344" i="1"/>
  <c r="S341" i="1"/>
  <c r="P336" i="1"/>
  <c r="P311" i="1"/>
  <c r="P286" i="1"/>
  <c r="P280" i="1"/>
  <c r="S275" i="1"/>
  <c r="P274" i="1"/>
  <c r="S247" i="1"/>
  <c r="N294" i="1"/>
  <c r="R294" i="1"/>
  <c r="R290" i="1"/>
  <c r="N290" i="1"/>
  <c r="R271" i="1"/>
  <c r="N271" i="1"/>
  <c r="R255" i="1"/>
  <c r="P255" i="1"/>
  <c r="N255" i="1"/>
  <c r="O221" i="1"/>
  <c r="BB220" i="1" s="1"/>
  <c r="BC220" i="1" s="1"/>
  <c r="O206" i="1"/>
  <c r="BB205" i="1" s="1"/>
  <c r="BC205" i="1" s="1"/>
  <c r="O197" i="1"/>
  <c r="BB196" i="1" s="1"/>
  <c r="BC196" i="1" s="1"/>
  <c r="R311" i="1"/>
  <c r="P298" i="1"/>
  <c r="S286" i="1"/>
  <c r="O270" i="1"/>
  <c r="BB269" i="1" s="1"/>
  <c r="BC269" i="1" s="1"/>
  <c r="O245" i="1"/>
  <c r="BB244" i="1" s="1"/>
  <c r="BC244" i="1" s="1"/>
  <c r="O230" i="1"/>
  <c r="BB229" i="1" s="1"/>
  <c r="BC229" i="1" s="1"/>
  <c r="R215" i="1"/>
  <c r="P215" i="1"/>
  <c r="N215" i="1"/>
  <c r="S330" i="1"/>
  <c r="N326" i="1"/>
  <c r="P302" i="1"/>
  <c r="S274" i="1"/>
  <c r="R155" i="1"/>
  <c r="N155" i="1"/>
  <c r="O113" i="1"/>
  <c r="BB112" i="1" s="1"/>
  <c r="BC112" i="1" s="1"/>
  <c r="O96" i="1"/>
  <c r="BB95" i="1" s="1"/>
  <c r="BC95" i="1" s="1"/>
  <c r="O88" i="1"/>
  <c r="BB87" i="1" s="1"/>
  <c r="BC87" i="1" s="1"/>
  <c r="O80" i="1"/>
  <c r="BB79" i="1" s="1"/>
  <c r="BC79" i="1" s="1"/>
  <c r="O72" i="1"/>
  <c r="BB71" i="1" s="1"/>
  <c r="BC71" i="1" s="1"/>
  <c r="R163" i="1"/>
  <c r="N163" i="1"/>
  <c r="O65" i="1"/>
  <c r="BB64" i="1" s="1"/>
  <c r="BC64" i="1" s="1"/>
  <c r="O57" i="1"/>
  <c r="BB56" i="1" s="1"/>
  <c r="BC56" i="1" s="1"/>
  <c r="O49" i="1"/>
  <c r="BB48" i="1" s="1"/>
  <c r="BC48" i="1" s="1"/>
  <c r="N189" i="1"/>
  <c r="N186" i="1"/>
  <c r="R185" i="1"/>
  <c r="R181" i="1"/>
  <c r="S180" i="1"/>
  <c r="O160" i="1"/>
  <c r="BB159" i="1" s="1"/>
  <c r="BC159" i="1" s="1"/>
  <c r="S157" i="1"/>
  <c r="N156" i="1"/>
  <c r="P148" i="1"/>
  <c r="S140" i="1"/>
  <c r="P139" i="1"/>
  <c r="O97" i="1"/>
  <c r="BB96" i="1" s="1"/>
  <c r="BC96" i="1" s="1"/>
  <c r="O89" i="1"/>
  <c r="BB88" i="1" s="1"/>
  <c r="BC88" i="1" s="1"/>
  <c r="O81" i="1"/>
  <c r="BB80" i="1" s="1"/>
  <c r="BC80" i="1" s="1"/>
  <c r="O73" i="1"/>
  <c r="BB72" i="1" s="1"/>
  <c r="BC72" i="1" s="1"/>
  <c r="R278" i="1"/>
  <c r="R270" i="1"/>
  <c r="N266" i="1"/>
  <c r="R262" i="1"/>
  <c r="N258" i="1"/>
  <c r="R254" i="1"/>
  <c r="N250" i="1"/>
  <c r="R246" i="1"/>
  <c r="N242" i="1"/>
  <c r="R238" i="1"/>
  <c r="N234" i="1"/>
  <c r="R230" i="1"/>
  <c r="N226" i="1"/>
  <c r="R222" i="1"/>
  <c r="N218" i="1"/>
  <c r="R214" i="1"/>
  <c r="N210" i="1"/>
  <c r="R206" i="1"/>
  <c r="N202" i="1"/>
  <c r="R198" i="1"/>
  <c r="N194" i="1"/>
  <c r="R190" i="1"/>
  <c r="S188" i="1"/>
  <c r="O168" i="1"/>
  <c r="BB167" i="1" s="1"/>
  <c r="BC167" i="1" s="1"/>
  <c r="S165" i="1"/>
  <c r="N164" i="1"/>
  <c r="P156" i="1"/>
  <c r="S148" i="1"/>
  <c r="P147" i="1"/>
  <c r="P141" i="1"/>
  <c r="O129" i="1"/>
  <c r="BB128" i="1" s="1"/>
  <c r="BC128" i="1" s="1"/>
  <c r="N117" i="1"/>
  <c r="R171" i="1"/>
  <c r="N171" i="1"/>
  <c r="O104" i="1"/>
  <c r="BB103" i="1" s="1"/>
  <c r="BC103" i="1" s="1"/>
  <c r="O100" i="1"/>
  <c r="BB99" i="1" s="1"/>
  <c r="BC99" i="1" s="1"/>
  <c r="O92" i="1"/>
  <c r="BB91" i="1" s="1"/>
  <c r="BC91" i="1" s="1"/>
  <c r="O84" i="1"/>
  <c r="BB83" i="1" s="1"/>
  <c r="BC83" i="1" s="1"/>
  <c r="O76" i="1"/>
  <c r="BB75" i="1" s="1"/>
  <c r="BC75" i="1" s="1"/>
  <c r="N199" i="1"/>
  <c r="N191" i="1"/>
  <c r="P181" i="1"/>
  <c r="N179" i="1"/>
  <c r="R178" i="1"/>
  <c r="P164" i="1"/>
  <c r="S156" i="1"/>
  <c r="P155" i="1"/>
  <c r="P149" i="1"/>
  <c r="O137" i="1"/>
  <c r="BB136" i="1" s="1"/>
  <c r="BC136" i="1" s="1"/>
  <c r="R123" i="1"/>
  <c r="N123" i="1"/>
  <c r="O24" i="1"/>
  <c r="BB23" i="1" s="1"/>
  <c r="BC23" i="1" s="1"/>
  <c r="P266" i="1"/>
  <c r="P258" i="1"/>
  <c r="P250" i="1"/>
  <c r="P242" i="1"/>
  <c r="P234" i="1"/>
  <c r="P226" i="1"/>
  <c r="P218" i="1"/>
  <c r="P210" i="1"/>
  <c r="P202" i="1"/>
  <c r="P194" i="1"/>
  <c r="P179" i="1"/>
  <c r="S164" i="1"/>
  <c r="P157" i="1"/>
  <c r="S155" i="1"/>
  <c r="S117" i="1"/>
  <c r="R131" i="1"/>
  <c r="N131" i="1"/>
  <c r="O105" i="1"/>
  <c r="BB104" i="1" s="1"/>
  <c r="BC104" i="1" s="1"/>
  <c r="O40" i="1"/>
  <c r="BB39" i="1" s="1"/>
  <c r="BC39" i="1" s="1"/>
  <c r="O32" i="1"/>
  <c r="BB31" i="1" s="1"/>
  <c r="BC31" i="1" s="1"/>
  <c r="P199" i="1"/>
  <c r="R189" i="1"/>
  <c r="R139" i="1"/>
  <c r="N139" i="1"/>
  <c r="O112" i="1"/>
  <c r="BB111" i="1" s="1"/>
  <c r="BC111" i="1" s="1"/>
  <c r="O108" i="1"/>
  <c r="BB107" i="1" s="1"/>
  <c r="BC107" i="1" s="1"/>
  <c r="O25" i="1"/>
  <c r="BB24" i="1" s="1"/>
  <c r="BC24" i="1" s="1"/>
  <c r="N188" i="1"/>
  <c r="S179" i="1"/>
  <c r="R147" i="1"/>
  <c r="N147" i="1"/>
  <c r="O64" i="1"/>
  <c r="BB63" i="1" s="1"/>
  <c r="BC63" i="1" s="1"/>
  <c r="O56" i="1"/>
  <c r="BB55" i="1" s="1"/>
  <c r="BC55" i="1" s="1"/>
  <c r="O48" i="1"/>
  <c r="BB47" i="1" s="1"/>
  <c r="BC47" i="1" s="1"/>
  <c r="O41" i="1"/>
  <c r="BB40" i="1" s="1"/>
  <c r="BC40" i="1" s="1"/>
  <c r="O33" i="1"/>
  <c r="BB32" i="1" s="1"/>
  <c r="BC32" i="1" s="1"/>
  <c r="P117" i="1"/>
  <c r="P108" i="1"/>
  <c r="P100" i="1"/>
  <c r="P92" i="1"/>
  <c r="P84" i="1"/>
  <c r="P76" i="1"/>
  <c r="P68" i="1"/>
  <c r="P60" i="1"/>
  <c r="P52" i="1"/>
  <c r="P36" i="1"/>
  <c r="P20" i="1"/>
  <c r="N115" i="1"/>
  <c r="O110" i="1"/>
  <c r="BB109" i="1" s="1"/>
  <c r="BC109" i="1" s="1"/>
  <c r="N107" i="1"/>
  <c r="N99" i="1"/>
  <c r="N91" i="1"/>
  <c r="N83" i="1"/>
  <c r="N75" i="1"/>
  <c r="N67" i="1"/>
  <c r="N59" i="1"/>
  <c r="N51" i="1"/>
  <c r="N43" i="1"/>
  <c r="O38" i="1"/>
  <c r="BB37" i="1" s="1"/>
  <c r="BC37" i="1" s="1"/>
  <c r="N35" i="1"/>
  <c r="N27" i="1"/>
  <c r="N19" i="1"/>
  <c r="R108" i="1"/>
  <c r="R100" i="1"/>
  <c r="R92" i="1"/>
  <c r="R84" i="1"/>
  <c r="R76" i="1"/>
  <c r="P59" i="1"/>
  <c r="P51" i="1"/>
  <c r="P35" i="1"/>
  <c r="P27" i="1"/>
  <c r="P11" i="1"/>
  <c r="P15" i="1"/>
  <c r="P7" i="1"/>
  <c r="S6" i="1"/>
  <c r="S10" i="1"/>
  <c r="S14" i="1"/>
  <c r="S13" i="1"/>
  <c r="S5" i="1"/>
  <c r="S15" i="1"/>
  <c r="S7" i="1"/>
  <c r="S16" i="1"/>
  <c r="S8" i="1"/>
  <c r="S17" i="1"/>
  <c r="S9" i="1"/>
  <c r="R7" i="1"/>
  <c r="S11" i="1"/>
  <c r="P12" i="1"/>
  <c r="S12" i="1"/>
  <c r="P14" i="1"/>
  <c r="P6" i="1"/>
  <c r="R13" i="1"/>
  <c r="R5" i="1"/>
  <c r="R14" i="1"/>
  <c r="R6" i="1"/>
  <c r="R15" i="1"/>
  <c r="R16" i="1"/>
  <c r="R8" i="1"/>
  <c r="P10" i="1"/>
  <c r="R17" i="1"/>
  <c r="R9" i="1"/>
  <c r="R10" i="1"/>
  <c r="R11" i="1"/>
  <c r="R12" i="1"/>
  <c r="P13" i="1"/>
  <c r="P5" i="1"/>
  <c r="P17" i="1"/>
  <c r="P9" i="1"/>
  <c r="P16" i="1"/>
  <c r="P8" i="1"/>
  <c r="S4" i="1"/>
  <c r="R4" i="1"/>
  <c r="P4" i="1"/>
  <c r="AA4" i="1" l="1"/>
  <c r="D12" i="2" s="1"/>
  <c r="AS6" i="1"/>
  <c r="L12" i="2" s="1"/>
  <c r="CA6" i="1"/>
  <c r="D39" i="2" s="1"/>
  <c r="CA10" i="1"/>
  <c r="N39" i="2" s="1"/>
  <c r="CA9" i="1"/>
  <c r="F39" i="2" s="1"/>
  <c r="CA7" i="1"/>
  <c r="H39" i="2" s="1"/>
  <c r="CA11" i="1"/>
  <c r="L39" i="2" s="1"/>
  <c r="CA8" i="1"/>
  <c r="J39" i="2" s="1"/>
  <c r="BR14" i="1"/>
  <c r="H34" i="2" s="1"/>
  <c r="BR15" i="1"/>
  <c r="J34" i="2" s="1"/>
  <c r="BR13" i="1"/>
  <c r="F34" i="2" s="1"/>
  <c r="BR12" i="1"/>
  <c r="G34" i="2" s="1"/>
  <c r="BR10" i="1"/>
  <c r="L34" i="2" s="1"/>
  <c r="BR16" i="1"/>
  <c r="K34" i="2" s="1"/>
  <c r="BR11" i="1"/>
  <c r="M34" i="2" s="1"/>
  <c r="BR8" i="1"/>
  <c r="E34" i="2" s="1"/>
  <c r="BR6" i="1"/>
  <c r="D34" i="2" s="1"/>
  <c r="BR9" i="1"/>
  <c r="I34" i="2" s="1"/>
  <c r="BR7" i="1"/>
  <c r="N34" i="2" s="1"/>
  <c r="T254" i="1"/>
  <c r="U79" i="1"/>
  <c r="Q84" i="1"/>
  <c r="U84" i="1" s="1"/>
  <c r="Q14" i="1"/>
  <c r="U14" i="1" s="1"/>
  <c r="Q7" i="1"/>
  <c r="U7" i="1" s="1"/>
  <c r="Q250" i="1"/>
  <c r="Q298" i="1"/>
  <c r="Q282" i="1"/>
  <c r="Q17" i="1"/>
  <c r="U17" i="1" s="1"/>
  <c r="Q10" i="1"/>
  <c r="U10" i="1" s="1"/>
  <c r="Q6" i="1"/>
  <c r="U6" i="1" s="1"/>
  <c r="Q68" i="1"/>
  <c r="U68" i="1" s="1"/>
  <c r="Q242" i="1"/>
  <c r="Q149" i="1"/>
  <c r="U149" i="1" s="1"/>
  <c r="Q274" i="1"/>
  <c r="Q394" i="1"/>
  <c r="Q388" i="1"/>
  <c r="Q404" i="1"/>
  <c r="U404" i="1" s="1"/>
  <c r="Q53" i="1"/>
  <c r="U53" i="1" s="1"/>
  <c r="Q129" i="1"/>
  <c r="U129" i="1" s="1"/>
  <c r="Q367" i="1"/>
  <c r="U367" i="1" s="1"/>
  <c r="Q306" i="1"/>
  <c r="Q21" i="1"/>
  <c r="U21" i="1" s="1"/>
  <c r="Q65" i="1"/>
  <c r="U65" i="1" s="1"/>
  <c r="Q133" i="1"/>
  <c r="Q168" i="1"/>
  <c r="U168" i="1" s="1"/>
  <c r="Q271" i="1"/>
  <c r="Q368" i="1"/>
  <c r="U368" i="1" s="1"/>
  <c r="Q474" i="1"/>
  <c r="Q446" i="1"/>
  <c r="U446" i="1" s="1"/>
  <c r="Q479" i="1"/>
  <c r="U479" i="1" s="1"/>
  <c r="Q74" i="1"/>
  <c r="U74" i="1" s="1"/>
  <c r="Q142" i="1"/>
  <c r="U142" i="1" s="1"/>
  <c r="Q212" i="1"/>
  <c r="U212" i="1" s="1"/>
  <c r="Q407" i="1"/>
  <c r="U407" i="1" s="1"/>
  <c r="Q42" i="1"/>
  <c r="U42" i="1" s="1"/>
  <c r="Q220" i="1"/>
  <c r="Q356" i="1"/>
  <c r="U356" i="1" s="1"/>
  <c r="Q481" i="1"/>
  <c r="U481" i="1" s="1"/>
  <c r="Q324" i="1"/>
  <c r="U324" i="1" s="1"/>
  <c r="Q421" i="1"/>
  <c r="U421" i="1" s="1"/>
  <c r="Q472" i="1"/>
  <c r="U472" i="1" s="1"/>
  <c r="Q276" i="1"/>
  <c r="U276" i="1" s="1"/>
  <c r="Q307" i="1"/>
  <c r="U307" i="1" s="1"/>
  <c r="Q403" i="1"/>
  <c r="U403" i="1" s="1"/>
  <c r="Q23" i="1"/>
  <c r="U23" i="1" s="1"/>
  <c r="Q469" i="1"/>
  <c r="U469" i="1" s="1"/>
  <c r="Q110" i="1"/>
  <c r="U110" i="1" s="1"/>
  <c r="Q462" i="1"/>
  <c r="Q71" i="1"/>
  <c r="U71" i="1" s="1"/>
  <c r="Q283" i="1"/>
  <c r="U283" i="1" s="1"/>
  <c r="Q121" i="1"/>
  <c r="U121" i="1" s="1"/>
  <c r="Q460" i="1"/>
  <c r="U460" i="1" s="1"/>
  <c r="Q81" i="1"/>
  <c r="U81" i="1" s="1"/>
  <c r="Q437" i="1"/>
  <c r="Q386" i="1"/>
  <c r="Q47" i="1"/>
  <c r="U47" i="1" s="1"/>
  <c r="Q166" i="1"/>
  <c r="U166" i="1" s="1"/>
  <c r="Q175" i="1"/>
  <c r="U175" i="1" s="1"/>
  <c r="Q73" i="1"/>
  <c r="U73" i="1" s="1"/>
  <c r="Q329" i="1"/>
  <c r="U329" i="1" s="1"/>
  <c r="Q188" i="1"/>
  <c r="Q89" i="1"/>
  <c r="U89" i="1" s="1"/>
  <c r="Q281" i="1"/>
  <c r="U281" i="1" s="1"/>
  <c r="Q52" i="1"/>
  <c r="U52" i="1" s="1"/>
  <c r="Q15" i="1"/>
  <c r="U15" i="1" s="1"/>
  <c r="Q194" i="1"/>
  <c r="Q76" i="1"/>
  <c r="U76" i="1" s="1"/>
  <c r="Q179" i="1"/>
  <c r="Q9" i="1"/>
  <c r="U9" i="1" s="1"/>
  <c r="Q59" i="1"/>
  <c r="Q60" i="1"/>
  <c r="U60" i="1" s="1"/>
  <c r="Q199" i="1"/>
  <c r="Q157" i="1"/>
  <c r="U157" i="1" s="1"/>
  <c r="Q234" i="1"/>
  <c r="Q148" i="1"/>
  <c r="U148" i="1" s="1"/>
  <c r="Q255" i="1"/>
  <c r="Q344" i="1"/>
  <c r="Q458" i="1"/>
  <c r="Q422" i="1"/>
  <c r="Q452" i="1"/>
  <c r="Q484" i="1"/>
  <c r="U484" i="1" s="1"/>
  <c r="Q64" i="1"/>
  <c r="U64" i="1" s="1"/>
  <c r="Q138" i="1"/>
  <c r="U138" i="1" s="1"/>
  <c r="Q287" i="1"/>
  <c r="U287" i="1" s="1"/>
  <c r="Q343" i="1"/>
  <c r="Q154" i="1"/>
  <c r="U154" i="1" s="1"/>
  <c r="Q131" i="1"/>
  <c r="Q319" i="1"/>
  <c r="Q83" i="1"/>
  <c r="Q102" i="1"/>
  <c r="U102" i="1" s="1"/>
  <c r="Q130" i="1"/>
  <c r="U130" i="1" s="1"/>
  <c r="Q191" i="1"/>
  <c r="Q361" i="1"/>
  <c r="U361" i="1" s="1"/>
  <c r="Q463" i="1"/>
  <c r="U463" i="1" s="1"/>
  <c r="Q467" i="1"/>
  <c r="U467" i="1" s="1"/>
  <c r="Q365" i="1"/>
  <c r="U365" i="1" s="1"/>
  <c r="Q470" i="1"/>
  <c r="Q137" i="1"/>
  <c r="U137" i="1" s="1"/>
  <c r="Q316" i="1"/>
  <c r="U316" i="1" s="1"/>
  <c r="Q82" i="1"/>
  <c r="U82" i="1" s="1"/>
  <c r="Q144" i="1"/>
  <c r="U144" i="1" s="1"/>
  <c r="Q211" i="1"/>
  <c r="U211" i="1" s="1"/>
  <c r="Q200" i="1"/>
  <c r="U200" i="1" s="1"/>
  <c r="Q323" i="1"/>
  <c r="Q377" i="1"/>
  <c r="U377" i="1" s="1"/>
  <c r="Q272" i="1"/>
  <c r="U272" i="1" s="1"/>
  <c r="Q305" i="1"/>
  <c r="U305" i="1" s="1"/>
  <c r="Q381" i="1"/>
  <c r="U381" i="1" s="1"/>
  <c r="Q493" i="1"/>
  <c r="U493" i="1" s="1"/>
  <c r="Q58" i="1"/>
  <c r="U58" i="1" s="1"/>
  <c r="Q113" i="1"/>
  <c r="U113" i="1" s="1"/>
  <c r="Q244" i="1"/>
  <c r="U244" i="1" s="1"/>
  <c r="Q400" i="1"/>
  <c r="Q214" i="1"/>
  <c r="U214" i="1" s="1"/>
  <c r="CD214" i="1" s="1"/>
  <c r="Q66" i="1"/>
  <c r="U66" i="1" s="1"/>
  <c r="Q273" i="1"/>
  <c r="Q459" i="1"/>
  <c r="U459" i="1" s="1"/>
  <c r="Q119" i="1"/>
  <c r="U119" i="1" s="1"/>
  <c r="Q291" i="1"/>
  <c r="U291" i="1" s="1"/>
  <c r="Q159" i="1"/>
  <c r="U159" i="1" s="1"/>
  <c r="Q95" i="1"/>
  <c r="U95" i="1" s="1"/>
  <c r="Q163" i="1"/>
  <c r="Q285" i="1"/>
  <c r="U285" i="1" s="1"/>
  <c r="Q473" i="1"/>
  <c r="U473" i="1" s="1"/>
  <c r="Q318" i="1"/>
  <c r="Q187" i="1"/>
  <c r="U187" i="1" s="1"/>
  <c r="Q209" i="1"/>
  <c r="U209" i="1" s="1"/>
  <c r="Q88" i="1"/>
  <c r="U88" i="1" s="1"/>
  <c r="Q289" i="1"/>
  <c r="U289" i="1" s="1"/>
  <c r="Q362" i="1"/>
  <c r="U362" i="1" s="1"/>
  <c r="Q207" i="1"/>
  <c r="Q420" i="1"/>
  <c r="U420" i="1" s="1"/>
  <c r="Q426" i="1"/>
  <c r="Q56" i="1"/>
  <c r="U56" i="1" s="1"/>
  <c r="Q126" i="1"/>
  <c r="U126" i="1" s="1"/>
  <c r="Q408" i="1"/>
  <c r="U408" i="1" s="1"/>
  <c r="Q241" i="1"/>
  <c r="U241" i="1" s="1"/>
  <c r="Q116" i="1"/>
  <c r="U116" i="1" s="1"/>
  <c r="Q269" i="1"/>
  <c r="U269" i="1" s="1"/>
  <c r="Q360" i="1"/>
  <c r="U360" i="1" s="1"/>
  <c r="Q39" i="1"/>
  <c r="U39" i="1" s="1"/>
  <c r="Q78" i="1"/>
  <c r="U78" i="1" s="1"/>
  <c r="Q189" i="1"/>
  <c r="Q359" i="1"/>
  <c r="U359" i="1" s="1"/>
  <c r="Q431" i="1"/>
  <c r="U431" i="1" s="1"/>
  <c r="Q402" i="1"/>
  <c r="Q401" i="1"/>
  <c r="U401" i="1" s="1"/>
  <c r="Q490" i="1"/>
  <c r="Q441" i="1"/>
  <c r="U441" i="1" s="1"/>
  <c r="Q466" i="1"/>
  <c r="Q357" i="1"/>
  <c r="U357" i="1" s="1"/>
  <c r="Q132" i="1"/>
  <c r="Q203" i="1"/>
  <c r="U203" i="1" s="1"/>
  <c r="Q438" i="1"/>
  <c r="U438" i="1" s="1"/>
  <c r="Q143" i="1"/>
  <c r="U143" i="1" s="1"/>
  <c r="Q277" i="1"/>
  <c r="U277" i="1" s="1"/>
  <c r="Q451" i="1"/>
  <c r="U451" i="1" s="1"/>
  <c r="Q107" i="1"/>
  <c r="Q249" i="1"/>
  <c r="U249" i="1" s="1"/>
  <c r="Q373" i="1"/>
  <c r="U373" i="1" s="1"/>
  <c r="Q499" i="1"/>
  <c r="U499" i="1" s="1"/>
  <c r="Q44" i="1"/>
  <c r="U44" i="1" s="1"/>
  <c r="Q120" i="1"/>
  <c r="U120" i="1" s="1"/>
  <c r="Q267" i="1"/>
  <c r="Q301" i="1"/>
  <c r="U301" i="1" s="1"/>
  <c r="Q363" i="1"/>
  <c r="Q193" i="1"/>
  <c r="U193" i="1" s="1"/>
  <c r="Q216" i="1"/>
  <c r="U216" i="1" s="1"/>
  <c r="Q256" i="1"/>
  <c r="Q63" i="1"/>
  <c r="U63" i="1" s="1"/>
  <c r="Q416" i="1"/>
  <c r="U416" i="1" s="1"/>
  <c r="Q290" i="1"/>
  <c r="Q430" i="1"/>
  <c r="Q69" i="1"/>
  <c r="U69" i="1" s="1"/>
  <c r="Q428" i="1"/>
  <c r="Q93" i="1"/>
  <c r="U93" i="1" s="1"/>
  <c r="Q325" i="1"/>
  <c r="U325" i="1" s="1"/>
  <c r="Q399" i="1"/>
  <c r="U399" i="1" s="1"/>
  <c r="Q30" i="1"/>
  <c r="U30" i="1" s="1"/>
  <c r="Q445" i="1"/>
  <c r="U445" i="1" s="1"/>
  <c r="Q185" i="1"/>
  <c r="U185" i="1" s="1"/>
  <c r="Q208" i="1"/>
  <c r="U208" i="1" s="1"/>
  <c r="Q85" i="1"/>
  <c r="U85" i="1" s="1"/>
  <c r="Q181" i="1"/>
  <c r="U181" i="1" s="1"/>
  <c r="Q156" i="1"/>
  <c r="Q108" i="1"/>
  <c r="U108" i="1" s="1"/>
  <c r="Q218" i="1"/>
  <c r="Q336" i="1"/>
  <c r="Q379" i="1"/>
  <c r="Q314" i="1"/>
  <c r="Q410" i="1"/>
  <c r="Q450" i="1"/>
  <c r="Q444" i="1"/>
  <c r="Q500" i="1"/>
  <c r="U500" i="1" s="1"/>
  <c r="Q48" i="1"/>
  <c r="U48" i="1" s="1"/>
  <c r="Q45" i="1"/>
  <c r="U45" i="1" s="1"/>
  <c r="Q353" i="1"/>
  <c r="U353" i="1" s="1"/>
  <c r="Q124" i="1"/>
  <c r="U124" i="1" s="1"/>
  <c r="Q57" i="1"/>
  <c r="U57" i="1" s="1"/>
  <c r="Q99" i="1"/>
  <c r="Q128" i="1"/>
  <c r="U128" i="1" s="1"/>
  <c r="Q161" i="1"/>
  <c r="U161" i="1" s="1"/>
  <c r="Q186" i="1"/>
  <c r="Q352" i="1"/>
  <c r="U352" i="1" s="1"/>
  <c r="Q414" i="1"/>
  <c r="Q378" i="1"/>
  <c r="Q465" i="1"/>
  <c r="U465" i="1" s="1"/>
  <c r="Q423" i="1"/>
  <c r="Q55" i="1"/>
  <c r="U55" i="1" s="1"/>
  <c r="Q123" i="1"/>
  <c r="Q198" i="1"/>
  <c r="U198" i="1" s="1"/>
  <c r="Q34" i="1"/>
  <c r="U34" i="1" s="1"/>
  <c r="Q62" i="1"/>
  <c r="U62" i="1" s="1"/>
  <c r="Q140" i="1"/>
  <c r="U140" i="1" s="1"/>
  <c r="Q197" i="1"/>
  <c r="U197" i="1" s="1"/>
  <c r="Q315" i="1"/>
  <c r="U315" i="1" s="1"/>
  <c r="Q424" i="1"/>
  <c r="U424" i="1" s="1"/>
  <c r="Q217" i="1"/>
  <c r="U217" i="1" s="1"/>
  <c r="Q398" i="1"/>
  <c r="Q498" i="1"/>
  <c r="Q180" i="1"/>
  <c r="U180" i="1" s="1"/>
  <c r="Q261" i="1"/>
  <c r="U261" i="1" s="1"/>
  <c r="Q72" i="1"/>
  <c r="U72" i="1" s="1"/>
  <c r="Q278" i="1"/>
  <c r="U278" i="1" s="1"/>
  <c r="Q395" i="1"/>
  <c r="U395" i="1" s="1"/>
  <c r="Q24" i="1"/>
  <c r="U24" i="1" s="1"/>
  <c r="Q87" i="1"/>
  <c r="U87" i="1" s="1"/>
  <c r="Q389" i="1"/>
  <c r="U389" i="1" s="1"/>
  <c r="Q96" i="1"/>
  <c r="U96" i="1" s="1"/>
  <c r="Q417" i="1"/>
  <c r="U417" i="1" s="1"/>
  <c r="Q279" i="1"/>
  <c r="U279" i="1" s="1"/>
  <c r="Q427" i="1"/>
  <c r="U427" i="1" s="1"/>
  <c r="Q448" i="1"/>
  <c r="U448" i="1" s="1"/>
  <c r="Q237" i="1"/>
  <c r="U237" i="1" s="1"/>
  <c r="Q497" i="1"/>
  <c r="U497" i="1" s="1"/>
  <c r="Q146" i="1"/>
  <c r="U146" i="1" s="1"/>
  <c r="Q232" i="1"/>
  <c r="U232" i="1" s="1"/>
  <c r="Q206" i="1"/>
  <c r="U206" i="1" s="1"/>
  <c r="Q425" i="1"/>
  <c r="U425" i="1" s="1"/>
  <c r="Q240" i="1"/>
  <c r="U240" i="1" s="1"/>
  <c r="Q449" i="1"/>
  <c r="U449" i="1" s="1"/>
  <c r="Q51" i="1"/>
  <c r="Q226" i="1"/>
  <c r="Q139" i="1"/>
  <c r="Q27" i="1"/>
  <c r="Q100" i="1"/>
  <c r="U100" i="1" s="1"/>
  <c r="Q210" i="1"/>
  <c r="Q147" i="1"/>
  <c r="Q311" i="1"/>
  <c r="U311" i="1" s="1"/>
  <c r="Q330" i="1"/>
  <c r="U330" i="1" s="1"/>
  <c r="Q371" i="1"/>
  <c r="Q223" i="1"/>
  <c r="Q263" i="1"/>
  <c r="Q312" i="1"/>
  <c r="Q239" i="1"/>
  <c r="Q387" i="1"/>
  <c r="U387" i="1" s="1"/>
  <c r="Q418" i="1"/>
  <c r="Q476" i="1"/>
  <c r="U476" i="1" s="1"/>
  <c r="Q118" i="1"/>
  <c r="U118" i="1" s="1"/>
  <c r="Q252" i="1"/>
  <c r="U252" i="1" s="1"/>
  <c r="Q390" i="1"/>
  <c r="Q106" i="1"/>
  <c r="U106" i="1" s="1"/>
  <c r="Q40" i="1"/>
  <c r="U40" i="1" s="1"/>
  <c r="Q145" i="1"/>
  <c r="U145" i="1" s="1"/>
  <c r="Q262" i="1"/>
  <c r="U262" i="1" s="1"/>
  <c r="Q351" i="1"/>
  <c r="U351" i="1" s="1"/>
  <c r="Q265" i="1"/>
  <c r="U265" i="1" s="1"/>
  <c r="Q171" i="1"/>
  <c r="Q151" i="1"/>
  <c r="U151" i="1" s="1"/>
  <c r="Q75" i="1"/>
  <c r="Q94" i="1"/>
  <c r="U94" i="1" s="1"/>
  <c r="Q183" i="1"/>
  <c r="U183" i="1" s="1"/>
  <c r="Q304" i="1"/>
  <c r="U304" i="1" s="1"/>
  <c r="Q348" i="1"/>
  <c r="U348" i="1" s="1"/>
  <c r="Q391" i="1"/>
  <c r="Q496" i="1"/>
  <c r="U496" i="1" s="1"/>
  <c r="Q495" i="1"/>
  <c r="U495" i="1" s="1"/>
  <c r="Q419" i="1"/>
  <c r="Q248" i="1"/>
  <c r="U248" i="1" s="1"/>
  <c r="Q393" i="1"/>
  <c r="U393" i="1" s="1"/>
  <c r="Q429" i="1"/>
  <c r="U429" i="1" s="1"/>
  <c r="Q300" i="1"/>
  <c r="U300" i="1" s="1"/>
  <c r="Q489" i="1"/>
  <c r="U489" i="1" s="1"/>
  <c r="Q246" i="1"/>
  <c r="U246" i="1" s="1"/>
  <c r="Q313" i="1"/>
  <c r="U313" i="1" s="1"/>
  <c r="Q364" i="1"/>
  <c r="U364" i="1" s="1"/>
  <c r="Q453" i="1"/>
  <c r="U453" i="1" s="1"/>
  <c r="Q494" i="1"/>
  <c r="Q112" i="1"/>
  <c r="U112" i="1" s="1"/>
  <c r="Q178" i="1"/>
  <c r="Q245" i="1"/>
  <c r="U245" i="1" s="1"/>
  <c r="Q347" i="1"/>
  <c r="Q483" i="1"/>
  <c r="U483" i="1" s="1"/>
  <c r="Q67" i="1"/>
  <c r="Q471" i="1"/>
  <c r="U471" i="1" s="1"/>
  <c r="Q243" i="1"/>
  <c r="U243" i="1" s="1"/>
  <c r="Q375" i="1"/>
  <c r="U375" i="1" s="1"/>
  <c r="Q482" i="1"/>
  <c r="Q222" i="1"/>
  <c r="U222" i="1" s="1"/>
  <c r="CD222" i="1" s="1"/>
  <c r="Q433" i="1"/>
  <c r="U433" i="1" s="1"/>
  <c r="Q38" i="1"/>
  <c r="U38" i="1" s="1"/>
  <c r="Q230" i="1"/>
  <c r="U230" i="1" s="1"/>
  <c r="CD230" i="1" s="1"/>
  <c r="Q136" i="1"/>
  <c r="U136" i="1" s="1"/>
  <c r="Q254" i="1"/>
  <c r="U254" i="1" s="1"/>
  <c r="CD254" i="1" s="1"/>
  <c r="Q182" i="1"/>
  <c r="U182" i="1" s="1"/>
  <c r="Q477" i="1"/>
  <c r="U477" i="1" s="1"/>
  <c r="Q392" i="1"/>
  <c r="U392" i="1" s="1"/>
  <c r="Q170" i="1"/>
  <c r="U170" i="1" s="1"/>
  <c r="Q196" i="1"/>
  <c r="U196" i="1" s="1"/>
  <c r="Q415" i="1"/>
  <c r="Q238" i="1"/>
  <c r="U238" i="1" s="1"/>
  <c r="Q405" i="1"/>
  <c r="U405" i="1" s="1"/>
  <c r="Q117" i="1"/>
  <c r="Q302" i="1"/>
  <c r="Q8" i="1"/>
  <c r="U8" i="1" s="1"/>
  <c r="Q35" i="1"/>
  <c r="Q36" i="1"/>
  <c r="U36" i="1" s="1"/>
  <c r="Q12" i="1"/>
  <c r="U12" i="1" s="1"/>
  <c r="Q11" i="1"/>
  <c r="U11" i="1" s="1"/>
  <c r="Q92" i="1"/>
  <c r="U92" i="1" s="1"/>
  <c r="Q202" i="1"/>
  <c r="Q266" i="1"/>
  <c r="Q164" i="1"/>
  <c r="Q141" i="1"/>
  <c r="U141" i="1" s="1"/>
  <c r="Q286" i="1"/>
  <c r="Q275" i="1"/>
  <c r="U275" i="1" s="1"/>
  <c r="Q442" i="1"/>
  <c r="Q41" i="1"/>
  <c r="U41" i="1" s="1"/>
  <c r="Q32" i="1"/>
  <c r="U32" i="1" s="1"/>
  <c r="Q61" i="1"/>
  <c r="U61" i="1" s="1"/>
  <c r="Q105" i="1"/>
  <c r="U105" i="1" s="1"/>
  <c r="Q340" i="1"/>
  <c r="U340" i="1" s="1"/>
  <c r="Q257" i="1"/>
  <c r="U257" i="1" s="1"/>
  <c r="Q50" i="1"/>
  <c r="U50" i="1" s="1"/>
  <c r="Q31" i="1"/>
  <c r="U31" i="1" s="1"/>
  <c r="Q70" i="1"/>
  <c r="U70" i="1" s="1"/>
  <c r="Q174" i="1"/>
  <c r="U174" i="1" s="1"/>
  <c r="Q299" i="1"/>
  <c r="U299" i="1" s="1"/>
  <c r="Q339" i="1"/>
  <c r="U339" i="1" s="1"/>
  <c r="Q384" i="1"/>
  <c r="U384" i="1" s="1"/>
  <c r="Q486" i="1"/>
  <c r="Q480" i="1"/>
  <c r="U480" i="1" s="1"/>
  <c r="Q380" i="1"/>
  <c r="U380" i="1" s="1"/>
  <c r="Q29" i="1"/>
  <c r="U29" i="1" s="1"/>
  <c r="Q122" i="1"/>
  <c r="U122" i="1" s="1"/>
  <c r="Q172" i="1"/>
  <c r="Q264" i="1"/>
  <c r="U264" i="1" s="1"/>
  <c r="Q90" i="1"/>
  <c r="U90" i="1" s="1"/>
  <c r="Q228" i="1"/>
  <c r="Q355" i="1"/>
  <c r="Q396" i="1"/>
  <c r="U396" i="1" s="1"/>
  <c r="Q491" i="1"/>
  <c r="U491" i="1" s="1"/>
  <c r="Q111" i="1"/>
  <c r="Q165" i="1"/>
  <c r="U165" i="1" s="1"/>
  <c r="Q236" i="1"/>
  <c r="U236" i="1" s="1"/>
  <c r="Q292" i="1"/>
  <c r="U292" i="1" s="1"/>
  <c r="Q337" i="1"/>
  <c r="Q270" i="1"/>
  <c r="U270" i="1" s="1"/>
  <c r="Q374" i="1"/>
  <c r="Q101" i="1"/>
  <c r="U101" i="1" s="1"/>
  <c r="Q213" i="1"/>
  <c r="U213" i="1" s="1"/>
  <c r="Q176" i="1"/>
  <c r="U176" i="1" s="1"/>
  <c r="Q370" i="1"/>
  <c r="U370" i="1" s="1"/>
  <c r="Q37" i="1"/>
  <c r="U37" i="1" s="1"/>
  <c r="Q115" i="1"/>
  <c r="Q475" i="1"/>
  <c r="Q77" i="1"/>
  <c r="U77" i="1" s="1"/>
  <c r="Q221" i="1"/>
  <c r="U221" i="1" s="1"/>
  <c r="Q321" i="1"/>
  <c r="U321" i="1" s="1"/>
  <c r="Q80" i="1"/>
  <c r="U80" i="1" s="1"/>
  <c r="Q195" i="1"/>
  <c r="U195" i="1" s="1"/>
  <c r="Q397" i="1"/>
  <c r="U397" i="1" s="1"/>
  <c r="Q16" i="1"/>
  <c r="U16" i="1" s="1"/>
  <c r="Q215" i="1"/>
  <c r="Q280" i="1"/>
  <c r="Q247" i="1"/>
  <c r="Q333" i="1"/>
  <c r="U333" i="1" s="1"/>
  <c r="Q436" i="1"/>
  <c r="U436" i="1" s="1"/>
  <c r="Q492" i="1"/>
  <c r="U492" i="1" s="1"/>
  <c r="Q160" i="1"/>
  <c r="U160" i="1" s="1"/>
  <c r="Q268" i="1"/>
  <c r="Q308" i="1"/>
  <c r="U308" i="1" s="1"/>
  <c r="Q43" i="1"/>
  <c r="Q134" i="1"/>
  <c r="U134" i="1" s="1"/>
  <c r="Q253" i="1"/>
  <c r="U253" i="1" s="1"/>
  <c r="Q295" i="1"/>
  <c r="U295" i="1" s="1"/>
  <c r="Q49" i="1"/>
  <c r="U49" i="1" s="1"/>
  <c r="Q91" i="1"/>
  <c r="Q109" i="1"/>
  <c r="U109" i="1" s="1"/>
  <c r="Q293" i="1"/>
  <c r="U293" i="1" s="1"/>
  <c r="Q382" i="1"/>
  <c r="Q487" i="1"/>
  <c r="U487" i="1" s="1"/>
  <c r="Q435" i="1"/>
  <c r="U435" i="1" s="1"/>
  <c r="Q454" i="1"/>
  <c r="U454" i="1" s="1"/>
  <c r="Q349" i="1"/>
  <c r="U349" i="1" s="1"/>
  <c r="Q173" i="1"/>
  <c r="U173" i="1" s="1"/>
  <c r="Q235" i="1"/>
  <c r="U235" i="1" s="1"/>
  <c r="Q341" i="1"/>
  <c r="U341" i="1" s="1"/>
  <c r="Q25" i="1"/>
  <c r="U25" i="1" s="1"/>
  <c r="Q46" i="1"/>
  <c r="U46" i="1" s="1"/>
  <c r="Q296" i="1"/>
  <c r="U296" i="1" s="1"/>
  <c r="Q485" i="1"/>
  <c r="U485" i="1" s="1"/>
  <c r="Q350" i="1"/>
  <c r="Q488" i="1"/>
  <c r="U488" i="1" s="1"/>
  <c r="Q98" i="1"/>
  <c r="U98" i="1" s="1"/>
  <c r="Q152" i="1"/>
  <c r="U152" i="1" s="1"/>
  <c r="Q227" i="1"/>
  <c r="U227" i="1" s="1"/>
  <c r="Q288" i="1"/>
  <c r="U288" i="1" s="1"/>
  <c r="Q328" i="1"/>
  <c r="U328" i="1" s="1"/>
  <c r="Q440" i="1"/>
  <c r="U440" i="1" s="1"/>
  <c r="Q26" i="1"/>
  <c r="U26" i="1" s="1"/>
  <c r="Q233" i="1"/>
  <c r="U233" i="1" s="1"/>
  <c r="Q135" i="1"/>
  <c r="U135" i="1" s="1"/>
  <c r="Q260" i="1"/>
  <c r="U260" i="1" s="1"/>
  <c r="Q376" i="1"/>
  <c r="U376" i="1" s="1"/>
  <c r="Q455" i="1"/>
  <c r="U455" i="1" s="1"/>
  <c r="Q354" i="1"/>
  <c r="U354" i="1" s="1"/>
  <c r="Q205" i="1"/>
  <c r="U205" i="1" s="1"/>
  <c r="Q372" i="1"/>
  <c r="U372" i="1" s="1"/>
  <c r="Q19" i="1"/>
  <c r="Q334" i="1"/>
  <c r="Q18" i="1"/>
  <c r="U18" i="1" s="1"/>
  <c r="Q229" i="1"/>
  <c r="U229" i="1" s="1"/>
  <c r="Q409" i="1"/>
  <c r="U409" i="1" s="1"/>
  <c r="Q456" i="1"/>
  <c r="U456" i="1" s="1"/>
  <c r="Q413" i="1"/>
  <c r="U413" i="1" s="1"/>
  <c r="Q320" i="1"/>
  <c r="U320" i="1" s="1"/>
  <c r="Q443" i="1"/>
  <c r="U443" i="1" s="1"/>
  <c r="Q432" i="1"/>
  <c r="U432" i="1" s="1"/>
  <c r="Q192" i="1"/>
  <c r="Q103" i="1"/>
  <c r="U103" i="1" s="1"/>
  <c r="Q13" i="1"/>
  <c r="U13" i="1" s="1"/>
  <c r="Q258" i="1"/>
  <c r="Q5" i="1"/>
  <c r="U5" i="1" s="1"/>
  <c r="Q155" i="1"/>
  <c r="Q231" i="1"/>
  <c r="Q345" i="1"/>
  <c r="Q331" i="1"/>
  <c r="Q411" i="1"/>
  <c r="U411" i="1" s="1"/>
  <c r="Q406" i="1"/>
  <c r="Q468" i="1"/>
  <c r="U468" i="1" s="1"/>
  <c r="Q33" i="1"/>
  <c r="U33" i="1" s="1"/>
  <c r="Q153" i="1"/>
  <c r="U153" i="1" s="1"/>
  <c r="Q303" i="1"/>
  <c r="U303" i="1" s="1"/>
  <c r="Q358" i="1"/>
  <c r="Q22" i="1"/>
  <c r="Q369" i="1"/>
  <c r="U369" i="1" s="1"/>
  <c r="Q310" i="1"/>
  <c r="Q86" i="1"/>
  <c r="U86" i="1" s="1"/>
  <c r="Q326" i="1"/>
  <c r="Q478" i="1"/>
  <c r="Q434" i="1"/>
  <c r="Q346" i="1"/>
  <c r="U346" i="1" s="1"/>
  <c r="Q385" i="1"/>
  <c r="U385" i="1" s="1"/>
  <c r="Q150" i="1"/>
  <c r="U150" i="1" s="1"/>
  <c r="Q327" i="1"/>
  <c r="U327" i="1" s="1"/>
  <c r="Q412" i="1"/>
  <c r="Q114" i="1"/>
  <c r="U114" i="1" s="1"/>
  <c r="Q294" i="1"/>
  <c r="Q366" i="1"/>
  <c r="Q342" i="1"/>
  <c r="Q167" i="1"/>
  <c r="U167" i="1" s="1"/>
  <c r="Q219" i="1"/>
  <c r="U219" i="1" s="1"/>
  <c r="Q383" i="1"/>
  <c r="U383" i="1" s="1"/>
  <c r="Q204" i="1"/>
  <c r="U204" i="1" s="1"/>
  <c r="Q284" i="1"/>
  <c r="U284" i="1" s="1"/>
  <c r="Q125" i="1"/>
  <c r="Q259" i="1"/>
  <c r="U259" i="1" s="1"/>
  <c r="Q158" i="1"/>
  <c r="U158" i="1" s="1"/>
  <c r="Q224" i="1"/>
  <c r="U224" i="1" s="1"/>
  <c r="Q464" i="1"/>
  <c r="U464" i="1" s="1"/>
  <c r="Q169" i="1"/>
  <c r="U169" i="1" s="1"/>
  <c r="Q338" i="1"/>
  <c r="U338" i="1" s="1"/>
  <c r="Q162" i="1"/>
  <c r="U162" i="1" s="1"/>
  <c r="Q332" i="1"/>
  <c r="Q461" i="1"/>
  <c r="U461" i="1" s="1"/>
  <c r="Q28" i="1"/>
  <c r="U28" i="1" s="1"/>
  <c r="Q104" i="1"/>
  <c r="U104" i="1" s="1"/>
  <c r="Q201" i="1"/>
  <c r="U201" i="1" s="1"/>
  <c r="Q297" i="1"/>
  <c r="U297" i="1" s="1"/>
  <c r="Q225" i="1"/>
  <c r="U225" i="1" s="1"/>
  <c r="Q177" i="1"/>
  <c r="U177" i="1" s="1"/>
  <c r="Q127" i="1"/>
  <c r="U127" i="1" s="1"/>
  <c r="Q335" i="1"/>
  <c r="U335" i="1" s="1"/>
  <c r="Q190" i="1"/>
  <c r="U190" i="1" s="1"/>
  <c r="Q97" i="1"/>
  <c r="U97" i="1" s="1"/>
  <c r="Q4" i="1"/>
  <c r="U4" i="1" s="1"/>
  <c r="AS9" i="1"/>
  <c r="Q12" i="2" s="1"/>
  <c r="AS8" i="1"/>
  <c r="M12" i="2" s="1"/>
  <c r="AS10" i="1"/>
  <c r="O12" i="2" s="1"/>
  <c r="AS7" i="1"/>
  <c r="N12" i="2" s="1"/>
  <c r="AS5" i="1"/>
  <c r="P12" i="2" s="1"/>
  <c r="T79" i="1"/>
  <c r="T273" i="1"/>
  <c r="T377" i="1"/>
  <c r="O273" i="1"/>
  <c r="BB272" i="1" s="1"/>
  <c r="BC272" i="1" s="1"/>
  <c r="T471" i="1"/>
  <c r="T222" i="1"/>
  <c r="T309" i="1"/>
  <c r="T112" i="1"/>
  <c r="T42" i="1"/>
  <c r="T140" i="1"/>
  <c r="T182" i="1"/>
  <c r="T34" i="1"/>
  <c r="T38" i="1"/>
  <c r="T325" i="1"/>
  <c r="T44" i="1"/>
  <c r="T82" i="1"/>
  <c r="T400" i="1"/>
  <c r="T238" i="1"/>
  <c r="T392" i="1"/>
  <c r="T244" i="1"/>
  <c r="T413" i="1"/>
  <c r="T98" i="1"/>
  <c r="T80" i="1"/>
  <c r="T475" i="1"/>
  <c r="T440" i="1"/>
  <c r="T221" i="1"/>
  <c r="T270" i="1"/>
  <c r="T370" i="1"/>
  <c r="T397" i="1"/>
  <c r="T354" i="1"/>
  <c r="T481" i="1"/>
  <c r="O475" i="1"/>
  <c r="BB474" i="1" s="1"/>
  <c r="BC474" i="1" s="1"/>
  <c r="T213" i="1"/>
  <c r="T200" i="1"/>
  <c r="T170" i="1"/>
  <c r="T320" i="1"/>
  <c r="T456" i="1"/>
  <c r="T103" i="1"/>
  <c r="T376" i="1"/>
  <c r="T162" i="1"/>
  <c r="T241" i="1"/>
  <c r="T105" i="1"/>
  <c r="T113" i="1"/>
  <c r="T205" i="1"/>
  <c r="T335" i="1"/>
  <c r="T190" i="1"/>
  <c r="T443" i="1"/>
  <c r="T104" i="1"/>
  <c r="T97" i="1"/>
  <c r="T338" i="1"/>
  <c r="T447" i="1"/>
  <c r="T57" i="1"/>
  <c r="O400" i="1"/>
  <c r="BB399" i="1" s="1"/>
  <c r="BC399" i="1" s="1"/>
  <c r="T441" i="1"/>
  <c r="T54" i="1"/>
  <c r="T464" i="1"/>
  <c r="U54" i="1"/>
  <c r="T177" i="1"/>
  <c r="Q309" i="1"/>
  <c r="U309" i="1" s="1"/>
  <c r="T214" i="1"/>
  <c r="T176" i="1"/>
  <c r="T136" i="1"/>
  <c r="T196" i="1"/>
  <c r="T32" i="1"/>
  <c r="T251" i="1"/>
  <c r="T372" i="1"/>
  <c r="Q251" i="1"/>
  <c r="U251" i="1" s="1"/>
  <c r="T206" i="1"/>
  <c r="T278" i="1"/>
  <c r="T497" i="1"/>
  <c r="T143" i="1"/>
  <c r="T487" i="1"/>
  <c r="T438" i="1"/>
  <c r="T427" i="1"/>
  <c r="T96" i="1"/>
  <c r="T389" i="1"/>
  <c r="T24" i="1"/>
  <c r="T153" i="1"/>
  <c r="T417" i="1"/>
  <c r="Q447" i="1"/>
  <c r="U447" i="1" s="1"/>
  <c r="T232" i="1"/>
  <c r="T37" i="1"/>
  <c r="T277" i="1"/>
  <c r="T246" i="1"/>
  <c r="T279" i="1"/>
  <c r="T198" i="1"/>
  <c r="T317" i="1"/>
  <c r="T61" i="1"/>
  <c r="T489" i="1"/>
  <c r="T228" i="1"/>
  <c r="T287" i="1"/>
  <c r="T212" i="1"/>
  <c r="T208" i="1"/>
  <c r="O228" i="1"/>
  <c r="BB227" i="1" s="1"/>
  <c r="BC227" i="1" s="1"/>
  <c r="T236" i="1"/>
  <c r="T30" i="1"/>
  <c r="T63" i="1"/>
  <c r="T416" i="1"/>
  <c r="T240" i="1"/>
  <c r="T399" i="1"/>
  <c r="T193" i="1"/>
  <c r="T454" i="1"/>
  <c r="T451" i="1"/>
  <c r="T120" i="1"/>
  <c r="T445" i="1"/>
  <c r="T483" i="1"/>
  <c r="T424" i="1"/>
  <c r="T87" i="1"/>
  <c r="T496" i="1"/>
  <c r="T18" i="1"/>
  <c r="T432" i="1"/>
  <c r="T425" i="1"/>
  <c r="T137" i="1"/>
  <c r="T127" i="1"/>
  <c r="T439" i="1"/>
  <c r="T301" i="1"/>
  <c r="T93" i="1"/>
  <c r="T253" i="1"/>
  <c r="T334" i="1"/>
  <c r="T265" i="1"/>
  <c r="T395" i="1"/>
  <c r="T455" i="1"/>
  <c r="T245" i="1"/>
  <c r="T448" i="1"/>
  <c r="T77" i="1"/>
  <c r="T396" i="1"/>
  <c r="T292" i="1"/>
  <c r="T33" i="1"/>
  <c r="T457" i="1"/>
  <c r="T229" i="1"/>
  <c r="T285" i="1"/>
  <c r="T412" i="1"/>
  <c r="T132" i="1"/>
  <c r="T237" i="1"/>
  <c r="T495" i="1"/>
  <c r="T47" i="1"/>
  <c r="T41" i="1"/>
  <c r="T356" i="1"/>
  <c r="T469" i="1"/>
  <c r="T369" i="1"/>
  <c r="T49" i="1"/>
  <c r="T102" i="1"/>
  <c r="T361" i="1"/>
  <c r="T327" i="1"/>
  <c r="T70" i="1"/>
  <c r="T220" i="1"/>
  <c r="T256" i="1"/>
  <c r="T22" i="1"/>
  <c r="T95" i="1"/>
  <c r="T165" i="1"/>
  <c r="T31" i="1"/>
  <c r="T88" i="1"/>
  <c r="T341" i="1"/>
  <c r="O256" i="1"/>
  <c r="BB255" i="1" s="1"/>
  <c r="BC255" i="1" s="1"/>
  <c r="T291" i="1"/>
  <c r="T446" i="1"/>
  <c r="T289" i="1"/>
  <c r="O22" i="1"/>
  <c r="BB21" i="1" s="1"/>
  <c r="BC21" i="1" s="1"/>
  <c r="T90" i="1"/>
  <c r="T71" i="1"/>
  <c r="T284" i="1"/>
  <c r="T315" i="1"/>
  <c r="O220" i="1"/>
  <c r="BB219" i="1" s="1"/>
  <c r="BC219" i="1" s="1"/>
  <c r="T419" i="1"/>
  <c r="T378" i="1"/>
  <c r="T48" i="1"/>
  <c r="T89" i="1"/>
  <c r="T175" i="1"/>
  <c r="T73" i="1"/>
  <c r="T313" i="1"/>
  <c r="T235" i="1"/>
  <c r="T362" i="1"/>
  <c r="O412" i="1"/>
  <c r="BB411" i="1" s="1"/>
  <c r="BC411" i="1" s="1"/>
  <c r="T473" i="1"/>
  <c r="T81" i="1"/>
  <c r="T259" i="1"/>
  <c r="T159" i="1"/>
  <c r="T373" i="1"/>
  <c r="T408" i="1"/>
  <c r="T146" i="1"/>
  <c r="T69" i="1"/>
  <c r="T109" i="1"/>
  <c r="O132" i="1"/>
  <c r="BB131" i="1" s="1"/>
  <c r="BC131" i="1" s="1"/>
  <c r="T357" i="1"/>
  <c r="T217" i="1"/>
  <c r="T130" i="1"/>
  <c r="T121" i="1"/>
  <c r="T249" i="1"/>
  <c r="T303" i="1"/>
  <c r="T276" i="1"/>
  <c r="Q457" i="1"/>
  <c r="U457" i="1" s="1"/>
  <c r="T305" i="1"/>
  <c r="T459" i="1"/>
  <c r="T53" i="1"/>
  <c r="T281" i="1"/>
  <c r="T28" i="1"/>
  <c r="T260" i="1"/>
  <c r="T269" i="1"/>
  <c r="T477" i="1"/>
  <c r="T364" i="1"/>
  <c r="T125" i="1"/>
  <c r="T184" i="1"/>
  <c r="T283" i="1"/>
  <c r="T307" i="1"/>
  <c r="O419" i="1"/>
  <c r="BB418" i="1" s="1"/>
  <c r="BC418" i="1" s="1"/>
  <c r="T118" i="1"/>
  <c r="T233" i="1"/>
  <c r="T145" i="1"/>
  <c r="Q184" i="1"/>
  <c r="U184" i="1" s="1"/>
  <c r="T261" i="1"/>
  <c r="O378" i="1"/>
  <c r="BB377" i="1" s="1"/>
  <c r="BC377" i="1" s="1"/>
  <c r="T351" i="1"/>
  <c r="T368" i="1"/>
  <c r="T405" i="1"/>
  <c r="T144" i="1"/>
  <c r="T328" i="1"/>
  <c r="T158" i="1"/>
  <c r="T332" i="1"/>
  <c r="T74" i="1"/>
  <c r="T106" i="1"/>
  <c r="T21" i="1"/>
  <c r="T72" i="1"/>
  <c r="T195" i="1"/>
  <c r="T295" i="1"/>
  <c r="T211" i="1"/>
  <c r="T463" i="1"/>
  <c r="T169" i="1"/>
  <c r="T321" i="1"/>
  <c r="T180" i="1"/>
  <c r="T340" i="1"/>
  <c r="T401" i="1"/>
  <c r="T316" i="1"/>
  <c r="T152" i="1"/>
  <c r="T262" i="1"/>
  <c r="T40" i="1"/>
  <c r="T166" i="1"/>
  <c r="T349" i="1"/>
  <c r="Q317" i="1"/>
  <c r="U317" i="1" s="1"/>
  <c r="T135" i="1"/>
  <c r="T154" i="1"/>
  <c r="T101" i="1"/>
  <c r="T185" i="1"/>
  <c r="O125" i="1"/>
  <c r="BB124" i="1" s="1"/>
  <c r="BC124" i="1" s="1"/>
  <c r="T227" i="1"/>
  <c r="T288" i="1"/>
  <c r="O334" i="1"/>
  <c r="BB333" i="1" s="1"/>
  <c r="BC333" i="1" s="1"/>
  <c r="T461" i="1"/>
  <c r="T488" i="1"/>
  <c r="T142" i="1"/>
  <c r="T201" i="1"/>
  <c r="T62" i="1"/>
  <c r="T78" i="1"/>
  <c r="T339" i="1"/>
  <c r="Q439" i="1"/>
  <c r="U439" i="1" s="1"/>
  <c r="T407" i="1"/>
  <c r="T409" i="1"/>
  <c r="T203" i="1"/>
  <c r="T178" i="1"/>
  <c r="T293" i="1"/>
  <c r="T133" i="1"/>
  <c r="T359" i="1"/>
  <c r="T384" i="1"/>
  <c r="T192" i="1"/>
  <c r="T56" i="1"/>
  <c r="T197" i="1"/>
  <c r="T499" i="1"/>
  <c r="T45" i="1"/>
  <c r="T225" i="1"/>
  <c r="T375" i="1"/>
  <c r="T264" i="1"/>
  <c r="T26" i="1"/>
  <c r="T114" i="1"/>
  <c r="T23" i="1"/>
  <c r="O133" i="1"/>
  <c r="BB132" i="1" s="1"/>
  <c r="BC132" i="1" s="1"/>
  <c r="T46" i="1"/>
  <c r="O192" i="1"/>
  <c r="BB191" i="1" s="1"/>
  <c r="BC191" i="1" s="1"/>
  <c r="T204" i="1"/>
  <c r="T304" i="1"/>
  <c r="T346" i="1"/>
  <c r="T360" i="1"/>
  <c r="T393" i="1"/>
  <c r="T479" i="1"/>
  <c r="T122" i="1"/>
  <c r="T86" i="1"/>
  <c r="O178" i="1"/>
  <c r="BB177" i="1" s="1"/>
  <c r="BC177" i="1" s="1"/>
  <c r="T272" i="1"/>
  <c r="T219" i="1"/>
  <c r="T324" i="1"/>
  <c r="T381" i="1"/>
  <c r="T248" i="1"/>
  <c r="T299" i="1"/>
  <c r="T183" i="1"/>
  <c r="T353" i="1"/>
  <c r="T480" i="1"/>
  <c r="T472" i="1"/>
  <c r="T161" i="1"/>
  <c r="T119" i="1"/>
  <c r="T187" i="1"/>
  <c r="T167" i="1"/>
  <c r="T126" i="1"/>
  <c r="T55" i="1"/>
  <c r="T65" i="1"/>
  <c r="T216" i="1"/>
  <c r="T243" i="1"/>
  <c r="T297" i="1"/>
  <c r="T352" i="1"/>
  <c r="T465" i="1"/>
  <c r="T491" i="1"/>
  <c r="T110" i="1"/>
  <c r="T66" i="1"/>
  <c r="T64" i="1"/>
  <c r="T173" i="1"/>
  <c r="T209" i="1"/>
  <c r="T39" i="1"/>
  <c r="T380" i="1"/>
  <c r="T224" i="1"/>
  <c r="T385" i="1"/>
  <c r="T58" i="1"/>
  <c r="T29" i="1"/>
  <c r="T85" i="1"/>
  <c r="T25" i="1"/>
  <c r="T124" i="1"/>
  <c r="T252" i="1"/>
  <c r="O332" i="1"/>
  <c r="BB331" i="1" s="1"/>
  <c r="BC331" i="1" s="1"/>
  <c r="T433" i="1"/>
  <c r="T296" i="1"/>
  <c r="T367" i="1"/>
  <c r="T403" i="1"/>
  <c r="T429" i="1"/>
  <c r="T421" i="1"/>
  <c r="T485" i="1"/>
  <c r="T493" i="1"/>
  <c r="T348" i="1"/>
  <c r="T449" i="1"/>
  <c r="T50" i="1"/>
  <c r="T138" i="1"/>
  <c r="T116" i="1"/>
  <c r="T257" i="1"/>
  <c r="T94" i="1"/>
  <c r="T365" i="1"/>
  <c r="T435" i="1"/>
  <c r="T467" i="1"/>
  <c r="T329" i="1"/>
  <c r="T60" i="1"/>
  <c r="T333" i="1"/>
  <c r="T460" i="1"/>
  <c r="T157" i="1"/>
  <c r="T431" i="1"/>
  <c r="T453" i="1"/>
  <c r="T300" i="1"/>
  <c r="T383" i="1"/>
  <c r="T174" i="1"/>
  <c r="O415" i="1"/>
  <c r="BB414" i="1" s="1"/>
  <c r="BC414" i="1" s="1"/>
  <c r="T415" i="1"/>
  <c r="T149" i="1"/>
  <c r="T36" i="1"/>
  <c r="T150" i="1"/>
  <c r="T160" i="1"/>
  <c r="T268" i="1"/>
  <c r="O268" i="1"/>
  <c r="BB267" i="1" s="1"/>
  <c r="BC267" i="1" s="1"/>
  <c r="T484" i="1"/>
  <c r="T129" i="1"/>
  <c r="T151" i="1"/>
  <c r="T267" i="1"/>
  <c r="O267" i="1"/>
  <c r="BB266" i="1" s="1"/>
  <c r="BC266" i="1" s="1"/>
  <c r="O423" i="1"/>
  <c r="BB422" i="1" s="1"/>
  <c r="BC422" i="1" s="1"/>
  <c r="T423" i="1"/>
  <c r="O391" i="1"/>
  <c r="BB390" i="1" s="1"/>
  <c r="BC390" i="1" s="1"/>
  <c r="T391" i="1"/>
  <c r="T52" i="1"/>
  <c r="T134" i="1"/>
  <c r="T420" i="1"/>
  <c r="T308" i="1"/>
  <c r="T128" i="1"/>
  <c r="T111" i="1"/>
  <c r="O111" i="1"/>
  <c r="BB110" i="1" s="1"/>
  <c r="BC110" i="1" s="1"/>
  <c r="T108" i="1"/>
  <c r="O172" i="1"/>
  <c r="BB171" i="1" s="1"/>
  <c r="BC171" i="1" s="1"/>
  <c r="T172" i="1"/>
  <c r="O437" i="1"/>
  <c r="BB436" i="1" s="1"/>
  <c r="BC436" i="1" s="1"/>
  <c r="T437" i="1"/>
  <c r="T76" i="1"/>
  <c r="T168" i="1"/>
  <c r="T51" i="1"/>
  <c r="O51" i="1"/>
  <c r="BB50" i="1" s="1"/>
  <c r="BC50" i="1" s="1"/>
  <c r="T189" i="1"/>
  <c r="O189" i="1"/>
  <c r="BB188" i="1" s="1"/>
  <c r="BC188" i="1" s="1"/>
  <c r="T163" i="1"/>
  <c r="O163" i="1"/>
  <c r="BB162" i="1" s="1"/>
  <c r="BC162" i="1" s="1"/>
  <c r="O344" i="1"/>
  <c r="BB343" i="1" s="1"/>
  <c r="BC343" i="1" s="1"/>
  <c r="T344" i="1"/>
  <c r="O298" i="1"/>
  <c r="BB297" i="1" s="1"/>
  <c r="BC297" i="1" s="1"/>
  <c r="T298" i="1"/>
  <c r="O223" i="1"/>
  <c r="BB222" i="1" s="1"/>
  <c r="BC222" i="1" s="1"/>
  <c r="T223" i="1"/>
  <c r="T323" i="1"/>
  <c r="O323" i="1"/>
  <c r="BB322" i="1" s="1"/>
  <c r="BC322" i="1" s="1"/>
  <c r="T306" i="1"/>
  <c r="O306" i="1"/>
  <c r="BB305" i="1" s="1"/>
  <c r="BC305" i="1" s="1"/>
  <c r="O428" i="1"/>
  <c r="BB427" i="1" s="1"/>
  <c r="BC427" i="1" s="1"/>
  <c r="T428" i="1"/>
  <c r="O444" i="1"/>
  <c r="BB443" i="1" s="1"/>
  <c r="BC443" i="1" s="1"/>
  <c r="T444" i="1"/>
  <c r="O490" i="1"/>
  <c r="BB489" i="1" s="1"/>
  <c r="BC489" i="1" s="1"/>
  <c r="T490" i="1"/>
  <c r="O430" i="1"/>
  <c r="BB429" i="1" s="1"/>
  <c r="BC429" i="1" s="1"/>
  <c r="T430" i="1"/>
  <c r="T462" i="1"/>
  <c r="O462" i="1"/>
  <c r="BB461" i="1" s="1"/>
  <c r="BC461" i="1" s="1"/>
  <c r="O386" i="1"/>
  <c r="BB385" i="1" s="1"/>
  <c r="BC385" i="1" s="1"/>
  <c r="T386" i="1"/>
  <c r="T68" i="1"/>
  <c r="T141" i="1"/>
  <c r="T148" i="1"/>
  <c r="T436" i="1"/>
  <c r="T75" i="1"/>
  <c r="O75" i="1"/>
  <c r="BB74" i="1" s="1"/>
  <c r="BC74" i="1" s="1"/>
  <c r="T107" i="1"/>
  <c r="O107" i="1"/>
  <c r="BB106" i="1" s="1"/>
  <c r="BC106" i="1" s="1"/>
  <c r="T147" i="1"/>
  <c r="O147" i="1"/>
  <c r="BB146" i="1" s="1"/>
  <c r="BC146" i="1" s="1"/>
  <c r="T139" i="1"/>
  <c r="O139" i="1"/>
  <c r="BB138" i="1" s="1"/>
  <c r="BC138" i="1" s="1"/>
  <c r="O191" i="1"/>
  <c r="BB190" i="1" s="1"/>
  <c r="BC190" i="1" s="1"/>
  <c r="T191" i="1"/>
  <c r="T171" i="1"/>
  <c r="O171" i="1"/>
  <c r="BB170" i="1" s="1"/>
  <c r="BC170" i="1" s="1"/>
  <c r="O202" i="1"/>
  <c r="BB201" i="1" s="1"/>
  <c r="BC201" i="1" s="1"/>
  <c r="T202" i="1"/>
  <c r="O234" i="1"/>
  <c r="BB233" i="1" s="1"/>
  <c r="BC233" i="1" s="1"/>
  <c r="T234" i="1"/>
  <c r="O266" i="1"/>
  <c r="BB265" i="1" s="1"/>
  <c r="BC265" i="1" s="1"/>
  <c r="T266" i="1"/>
  <c r="O156" i="1"/>
  <c r="BB155" i="1" s="1"/>
  <c r="BC155" i="1" s="1"/>
  <c r="T156" i="1"/>
  <c r="O186" i="1"/>
  <c r="BB185" i="1" s="1"/>
  <c r="BC185" i="1" s="1"/>
  <c r="T186" i="1"/>
  <c r="O271" i="1"/>
  <c r="BB270" i="1" s="1"/>
  <c r="BC270" i="1" s="1"/>
  <c r="T271" i="1"/>
  <c r="O342" i="1"/>
  <c r="BB341" i="1" s="1"/>
  <c r="BC341" i="1" s="1"/>
  <c r="T342" i="1"/>
  <c r="T347" i="1"/>
  <c r="O347" i="1"/>
  <c r="BB346" i="1" s="1"/>
  <c r="BC346" i="1" s="1"/>
  <c r="T379" i="1"/>
  <c r="O379" i="1"/>
  <c r="BB378" i="1" s="1"/>
  <c r="BC378" i="1" s="1"/>
  <c r="T322" i="1"/>
  <c r="Q322" i="1"/>
  <c r="U322" i="1" s="1"/>
  <c r="T345" i="1"/>
  <c r="O345" i="1"/>
  <c r="BB344" i="1" s="1"/>
  <c r="BC344" i="1" s="1"/>
  <c r="T374" i="1"/>
  <c r="O374" i="1"/>
  <c r="BB373" i="1" s="1"/>
  <c r="BC373" i="1" s="1"/>
  <c r="T482" i="1"/>
  <c r="O482" i="1"/>
  <c r="BB481" i="1" s="1"/>
  <c r="BC481" i="1" s="1"/>
  <c r="T418" i="1"/>
  <c r="O418" i="1"/>
  <c r="BB417" i="1" s="1"/>
  <c r="BC417" i="1" s="1"/>
  <c r="O422" i="1"/>
  <c r="BB421" i="1" s="1"/>
  <c r="BC421" i="1" s="1"/>
  <c r="T422" i="1"/>
  <c r="T406" i="1"/>
  <c r="O406" i="1"/>
  <c r="BB405" i="1" s="1"/>
  <c r="BC405" i="1" s="1"/>
  <c r="T275" i="1"/>
  <c r="T330" i="1"/>
  <c r="T19" i="1"/>
  <c r="O19" i="1"/>
  <c r="BB18" i="1" s="1"/>
  <c r="BC18" i="1" s="1"/>
  <c r="T43" i="1"/>
  <c r="O43" i="1"/>
  <c r="BB42" i="1" s="1"/>
  <c r="BC42" i="1" s="1"/>
  <c r="O188" i="1"/>
  <c r="BB187" i="1" s="1"/>
  <c r="BC187" i="1" s="1"/>
  <c r="T188" i="1"/>
  <c r="T131" i="1"/>
  <c r="O131" i="1"/>
  <c r="BB130" i="1" s="1"/>
  <c r="BC130" i="1" s="1"/>
  <c r="O164" i="1"/>
  <c r="BB163" i="1" s="1"/>
  <c r="BC163" i="1" s="1"/>
  <c r="T164" i="1"/>
  <c r="O231" i="1"/>
  <c r="BB230" i="1" s="1"/>
  <c r="BC230" i="1" s="1"/>
  <c r="T231" i="1"/>
  <c r="T312" i="1"/>
  <c r="O312" i="1"/>
  <c r="BB311" i="1" s="1"/>
  <c r="BC311" i="1" s="1"/>
  <c r="O207" i="1"/>
  <c r="BB206" i="1" s="1"/>
  <c r="BC206" i="1" s="1"/>
  <c r="T207" i="1"/>
  <c r="O274" i="1"/>
  <c r="BB273" i="1" s="1"/>
  <c r="BC273" i="1" s="1"/>
  <c r="T274" i="1"/>
  <c r="O336" i="1"/>
  <c r="BB335" i="1" s="1"/>
  <c r="BC335" i="1" s="1"/>
  <c r="T336" i="1"/>
  <c r="T282" i="1"/>
  <c r="O282" i="1"/>
  <c r="BB281" i="1" s="1"/>
  <c r="BC281" i="1" s="1"/>
  <c r="T426" i="1"/>
  <c r="O426" i="1"/>
  <c r="BB425" i="1" s="1"/>
  <c r="BC425" i="1" s="1"/>
  <c r="O474" i="1"/>
  <c r="BB473" i="1" s="1"/>
  <c r="BC473" i="1" s="1"/>
  <c r="T474" i="1"/>
  <c r="T410" i="1"/>
  <c r="O410" i="1"/>
  <c r="BB409" i="1" s="1"/>
  <c r="BC409" i="1" s="1"/>
  <c r="T434" i="1"/>
  <c r="O434" i="1"/>
  <c r="BB433" i="1" s="1"/>
  <c r="BC433" i="1" s="1"/>
  <c r="T450" i="1"/>
  <c r="O450" i="1"/>
  <c r="BB449" i="1" s="1"/>
  <c r="BC449" i="1" s="1"/>
  <c r="T478" i="1"/>
  <c r="O478" i="1"/>
  <c r="BB477" i="1" s="1"/>
  <c r="BC477" i="1" s="1"/>
  <c r="T387" i="1"/>
  <c r="T476" i="1"/>
  <c r="O179" i="1"/>
  <c r="BB178" i="1" s="1"/>
  <c r="BC178" i="1" s="1"/>
  <c r="T179" i="1"/>
  <c r="O117" i="1"/>
  <c r="BB116" i="1" s="1"/>
  <c r="BC116" i="1" s="1"/>
  <c r="T117" i="1"/>
  <c r="O194" i="1"/>
  <c r="BB193" i="1" s="1"/>
  <c r="BC193" i="1" s="1"/>
  <c r="T194" i="1"/>
  <c r="O226" i="1"/>
  <c r="BB225" i="1" s="1"/>
  <c r="BC225" i="1" s="1"/>
  <c r="T226" i="1"/>
  <c r="O258" i="1"/>
  <c r="BB257" i="1" s="1"/>
  <c r="BC257" i="1" s="1"/>
  <c r="T258" i="1"/>
  <c r="T326" i="1"/>
  <c r="O326" i="1"/>
  <c r="BB325" i="1" s="1"/>
  <c r="BC325" i="1" s="1"/>
  <c r="T371" i="1"/>
  <c r="O371" i="1"/>
  <c r="BB370" i="1" s="1"/>
  <c r="BC370" i="1" s="1"/>
  <c r="T343" i="1"/>
  <c r="O343" i="1"/>
  <c r="BB342" i="1" s="1"/>
  <c r="BC342" i="1" s="1"/>
  <c r="T366" i="1"/>
  <c r="O366" i="1"/>
  <c r="BB365" i="1" s="1"/>
  <c r="BC365" i="1" s="1"/>
  <c r="O466" i="1"/>
  <c r="BB465" i="1" s="1"/>
  <c r="BC465" i="1" s="1"/>
  <c r="T466" i="1"/>
  <c r="O388" i="1"/>
  <c r="BB387" i="1" s="1"/>
  <c r="BC387" i="1" s="1"/>
  <c r="T388" i="1"/>
  <c r="T92" i="1"/>
  <c r="T492" i="1"/>
  <c r="T67" i="1"/>
  <c r="O67" i="1"/>
  <c r="BB66" i="1" s="1"/>
  <c r="BC66" i="1" s="1"/>
  <c r="T99" i="1"/>
  <c r="O99" i="1"/>
  <c r="BB98" i="1" s="1"/>
  <c r="BC98" i="1" s="1"/>
  <c r="O255" i="1"/>
  <c r="BB254" i="1" s="1"/>
  <c r="BC254" i="1" s="1"/>
  <c r="T255" i="1"/>
  <c r="T294" i="1"/>
  <c r="O294" i="1"/>
  <c r="BB293" i="1" s="1"/>
  <c r="BC293" i="1" s="1"/>
  <c r="T318" i="1"/>
  <c r="O318" i="1"/>
  <c r="BB317" i="1" s="1"/>
  <c r="BC317" i="1" s="1"/>
  <c r="O337" i="1"/>
  <c r="BB336" i="1" s="1"/>
  <c r="BC336" i="1" s="1"/>
  <c r="T337" i="1"/>
  <c r="T414" i="1"/>
  <c r="O414" i="1"/>
  <c r="BB413" i="1" s="1"/>
  <c r="BC413" i="1" s="1"/>
  <c r="T494" i="1"/>
  <c r="O494" i="1"/>
  <c r="BB493" i="1" s="1"/>
  <c r="BC493" i="1" s="1"/>
  <c r="T181" i="1"/>
  <c r="T404" i="1"/>
  <c r="T35" i="1"/>
  <c r="O35" i="1"/>
  <c r="BB34" i="1" s="1"/>
  <c r="BC34" i="1" s="1"/>
  <c r="T59" i="1"/>
  <c r="O59" i="1"/>
  <c r="BB58" i="1" s="1"/>
  <c r="BC58" i="1" s="1"/>
  <c r="T91" i="1"/>
  <c r="O91" i="1"/>
  <c r="BB90" i="1" s="1"/>
  <c r="BC90" i="1" s="1"/>
  <c r="T20" i="1"/>
  <c r="Q20" i="1"/>
  <c r="U20" i="1" s="1"/>
  <c r="O218" i="1"/>
  <c r="BB217" i="1" s="1"/>
  <c r="BC217" i="1" s="1"/>
  <c r="T218" i="1"/>
  <c r="O250" i="1"/>
  <c r="BB249" i="1" s="1"/>
  <c r="BC249" i="1" s="1"/>
  <c r="T250" i="1"/>
  <c r="O302" i="1"/>
  <c r="BB301" i="1" s="1"/>
  <c r="BC301" i="1" s="1"/>
  <c r="T302" i="1"/>
  <c r="T319" i="1"/>
  <c r="O319" i="1"/>
  <c r="BB318" i="1" s="1"/>
  <c r="BC318" i="1" s="1"/>
  <c r="T363" i="1"/>
  <c r="O363" i="1"/>
  <c r="BB362" i="1" s="1"/>
  <c r="BC362" i="1" s="1"/>
  <c r="T358" i="1"/>
  <c r="O358" i="1"/>
  <c r="BB357" i="1" s="1"/>
  <c r="BC357" i="1" s="1"/>
  <c r="O239" i="1"/>
  <c r="BB238" i="1" s="1"/>
  <c r="BC238" i="1" s="1"/>
  <c r="T239" i="1"/>
  <c r="T310" i="1"/>
  <c r="O310" i="1"/>
  <c r="BB309" i="1" s="1"/>
  <c r="BC309" i="1" s="1"/>
  <c r="T442" i="1"/>
  <c r="O442" i="1"/>
  <c r="BB441" i="1" s="1"/>
  <c r="BC441" i="1" s="1"/>
  <c r="T402" i="1"/>
  <c r="O402" i="1"/>
  <c r="BB401" i="1" s="1"/>
  <c r="BC401" i="1" s="1"/>
  <c r="T470" i="1"/>
  <c r="O470" i="1"/>
  <c r="BB469" i="1" s="1"/>
  <c r="BC469" i="1" s="1"/>
  <c r="T500" i="1"/>
  <c r="T468" i="1"/>
  <c r="T115" i="1"/>
  <c r="O115" i="1"/>
  <c r="BB114" i="1" s="1"/>
  <c r="BC114" i="1" s="1"/>
  <c r="T123" i="1"/>
  <c r="O123" i="1"/>
  <c r="BB122" i="1" s="1"/>
  <c r="BC122" i="1" s="1"/>
  <c r="T155" i="1"/>
  <c r="O155" i="1"/>
  <c r="BB154" i="1" s="1"/>
  <c r="BC154" i="1" s="1"/>
  <c r="O215" i="1"/>
  <c r="BB214" i="1" s="1"/>
  <c r="BC214" i="1" s="1"/>
  <c r="T215" i="1"/>
  <c r="O390" i="1"/>
  <c r="BB389" i="1" s="1"/>
  <c r="BC389" i="1" s="1"/>
  <c r="T390" i="1"/>
  <c r="O394" i="1"/>
  <c r="BB393" i="1" s="1"/>
  <c r="BC393" i="1" s="1"/>
  <c r="T394" i="1"/>
  <c r="T411" i="1"/>
  <c r="T27" i="1"/>
  <c r="O27" i="1"/>
  <c r="BB26" i="1" s="1"/>
  <c r="BC26" i="1" s="1"/>
  <c r="T83" i="1"/>
  <c r="O83" i="1"/>
  <c r="BB82" i="1" s="1"/>
  <c r="BC82" i="1" s="1"/>
  <c r="O199" i="1"/>
  <c r="BB198" i="1" s="1"/>
  <c r="BC198" i="1" s="1"/>
  <c r="T199" i="1"/>
  <c r="O210" i="1"/>
  <c r="BB209" i="1" s="1"/>
  <c r="BC209" i="1" s="1"/>
  <c r="T210" i="1"/>
  <c r="O242" i="1"/>
  <c r="BB241" i="1" s="1"/>
  <c r="BC241" i="1" s="1"/>
  <c r="T242" i="1"/>
  <c r="T290" i="1"/>
  <c r="O290" i="1"/>
  <c r="BB289" i="1" s="1"/>
  <c r="BC289" i="1" s="1"/>
  <c r="O314" i="1"/>
  <c r="BB313" i="1" s="1"/>
  <c r="BC313" i="1" s="1"/>
  <c r="T314" i="1"/>
  <c r="O331" i="1"/>
  <c r="BB330" i="1" s="1"/>
  <c r="BC330" i="1" s="1"/>
  <c r="T331" i="1"/>
  <c r="O247" i="1"/>
  <c r="BB246" i="1" s="1"/>
  <c r="BC246" i="1" s="1"/>
  <c r="T247" i="1"/>
  <c r="T280" i="1"/>
  <c r="O280" i="1"/>
  <c r="BB279" i="1" s="1"/>
  <c r="BC279" i="1" s="1"/>
  <c r="T355" i="1"/>
  <c r="O355" i="1"/>
  <c r="BB354" i="1" s="1"/>
  <c r="BC354" i="1" s="1"/>
  <c r="O263" i="1"/>
  <c r="BB262" i="1" s="1"/>
  <c r="BC262" i="1" s="1"/>
  <c r="T263" i="1"/>
  <c r="T286" i="1"/>
  <c r="O286" i="1"/>
  <c r="BB285" i="1" s="1"/>
  <c r="BC285" i="1" s="1"/>
  <c r="T350" i="1"/>
  <c r="O350" i="1"/>
  <c r="BB349" i="1" s="1"/>
  <c r="BC349" i="1" s="1"/>
  <c r="O382" i="1"/>
  <c r="BB381" i="1" s="1"/>
  <c r="BC381" i="1" s="1"/>
  <c r="T382" i="1"/>
  <c r="O452" i="1"/>
  <c r="BB451" i="1" s="1"/>
  <c r="BC451" i="1" s="1"/>
  <c r="T452" i="1"/>
  <c r="T498" i="1"/>
  <c r="O498" i="1"/>
  <c r="BB497" i="1" s="1"/>
  <c r="BC497" i="1" s="1"/>
  <c r="T458" i="1"/>
  <c r="O458" i="1"/>
  <c r="BB457" i="1" s="1"/>
  <c r="BC457" i="1" s="1"/>
  <c r="T486" i="1"/>
  <c r="O486" i="1"/>
  <c r="BB485" i="1" s="1"/>
  <c r="BC485" i="1" s="1"/>
  <c r="T398" i="1"/>
  <c r="O398" i="1"/>
  <c r="BB397" i="1" s="1"/>
  <c r="BC397" i="1" s="1"/>
  <c r="T84" i="1"/>
  <c r="T100" i="1"/>
  <c r="T311" i="1"/>
  <c r="T11" i="1"/>
  <c r="T12" i="1"/>
  <c r="T8" i="1"/>
  <c r="T13" i="1"/>
  <c r="T5" i="1"/>
  <c r="T17" i="1"/>
  <c r="T14" i="1"/>
  <c r="T9" i="1"/>
  <c r="T6" i="1"/>
  <c r="T15" i="1"/>
  <c r="T10" i="1"/>
  <c r="T7" i="1"/>
  <c r="T16" i="1"/>
  <c r="T4" i="1"/>
  <c r="AV370" i="1" l="1"/>
  <c r="CD370" i="1"/>
  <c r="AV60" i="1"/>
  <c r="CD60" i="1"/>
  <c r="AV193" i="1"/>
  <c r="CD193" i="1"/>
  <c r="AV121" i="1"/>
  <c r="CD121" i="1"/>
  <c r="AV269" i="1"/>
  <c r="CD269" i="1"/>
  <c r="AV127" i="1"/>
  <c r="CD127" i="1"/>
  <c r="AV153" i="1"/>
  <c r="CD153" i="1"/>
  <c r="AV320" i="1"/>
  <c r="CD320" i="1"/>
  <c r="AV372" i="1"/>
  <c r="CD372" i="1"/>
  <c r="AV26" i="1"/>
  <c r="CD26" i="1"/>
  <c r="AV349" i="1"/>
  <c r="CD349" i="1"/>
  <c r="AV49" i="1"/>
  <c r="CD49" i="1"/>
  <c r="AV492" i="1"/>
  <c r="CD492" i="1"/>
  <c r="AV195" i="1"/>
  <c r="CD195" i="1"/>
  <c r="AV236" i="1"/>
  <c r="CD236" i="1"/>
  <c r="AV264" i="1"/>
  <c r="CD264" i="1"/>
  <c r="AV339" i="1"/>
  <c r="CD339" i="1"/>
  <c r="AV105" i="1"/>
  <c r="CD105" i="1"/>
  <c r="AV392" i="1"/>
  <c r="CD392" i="1"/>
  <c r="AV245" i="1"/>
  <c r="CD245" i="1"/>
  <c r="AV489" i="1"/>
  <c r="CD489" i="1"/>
  <c r="AV118" i="1"/>
  <c r="CD118" i="1"/>
  <c r="AV416" i="1"/>
  <c r="CD416" i="1"/>
  <c r="AV120" i="1"/>
  <c r="CD120" i="1"/>
  <c r="AV401" i="1"/>
  <c r="CD401" i="1"/>
  <c r="AV285" i="1"/>
  <c r="CD285" i="1"/>
  <c r="AV324" i="1"/>
  <c r="CD324" i="1"/>
  <c r="AV48" i="1"/>
  <c r="CD48" i="1"/>
  <c r="AV68" i="1"/>
  <c r="CD68" i="1"/>
  <c r="AV335" i="1"/>
  <c r="CD335" i="1"/>
  <c r="AV461" i="1"/>
  <c r="CD461" i="1"/>
  <c r="AV259" i="1"/>
  <c r="CD259" i="1"/>
  <c r="AV303" i="1"/>
  <c r="CD303" i="1"/>
  <c r="AV443" i="1"/>
  <c r="CD443" i="1"/>
  <c r="AV233" i="1"/>
  <c r="CD233" i="1"/>
  <c r="AV488" i="1"/>
  <c r="CD488" i="1"/>
  <c r="AV173" i="1"/>
  <c r="CD173" i="1"/>
  <c r="AV160" i="1"/>
  <c r="CD160" i="1"/>
  <c r="AV397" i="1"/>
  <c r="CD397" i="1"/>
  <c r="AV37" i="1"/>
  <c r="CD37" i="1"/>
  <c r="AV292" i="1"/>
  <c r="CD292" i="1"/>
  <c r="AV90" i="1"/>
  <c r="CD90" i="1"/>
  <c r="AV384" i="1"/>
  <c r="CD384" i="1"/>
  <c r="AV340" i="1"/>
  <c r="CD340" i="1"/>
  <c r="AV141" i="1"/>
  <c r="CD141" i="1"/>
  <c r="AV170" i="1"/>
  <c r="CD170" i="1"/>
  <c r="AV433" i="1"/>
  <c r="CD433" i="1"/>
  <c r="AV246" i="1"/>
  <c r="CD246" i="1"/>
  <c r="AV496" i="1"/>
  <c r="CD496" i="1"/>
  <c r="AV252" i="1"/>
  <c r="CD252" i="1"/>
  <c r="AV146" i="1"/>
  <c r="CD146" i="1"/>
  <c r="AV389" i="1"/>
  <c r="CD389" i="1"/>
  <c r="AV34" i="1"/>
  <c r="CD34" i="1"/>
  <c r="AV352" i="1"/>
  <c r="CD352" i="1"/>
  <c r="AV45" i="1"/>
  <c r="CD45" i="1"/>
  <c r="AV445" i="1"/>
  <c r="CD445" i="1"/>
  <c r="AV277" i="1"/>
  <c r="CD277" i="1"/>
  <c r="AV360" i="1"/>
  <c r="CD360" i="1"/>
  <c r="AV420" i="1"/>
  <c r="CD420" i="1"/>
  <c r="AV473" i="1"/>
  <c r="CD473" i="1"/>
  <c r="AV381" i="1"/>
  <c r="CD381" i="1"/>
  <c r="AV82" i="1"/>
  <c r="CD82" i="1"/>
  <c r="AV287" i="1"/>
  <c r="CD287" i="1"/>
  <c r="AV329" i="1"/>
  <c r="CD329" i="1"/>
  <c r="AV460" i="1"/>
  <c r="CD460" i="1"/>
  <c r="AV403" i="1"/>
  <c r="CD403" i="1"/>
  <c r="AV367" i="1"/>
  <c r="CD367" i="1"/>
  <c r="AV7" i="1"/>
  <c r="CD7" i="1"/>
  <c r="AV21" i="1"/>
  <c r="CD21" i="1"/>
  <c r="AV307" i="1"/>
  <c r="CD307" i="1"/>
  <c r="AV73" i="1"/>
  <c r="CD73" i="1"/>
  <c r="AV417" i="1"/>
  <c r="CD417" i="1"/>
  <c r="AV425" i="1"/>
  <c r="CD425" i="1"/>
  <c r="AV497" i="1"/>
  <c r="CD497" i="1"/>
  <c r="AV42" i="1"/>
  <c r="CD42" i="1"/>
  <c r="AV190" i="1"/>
  <c r="CD190" i="1"/>
  <c r="AV28" i="1"/>
  <c r="CD28" i="1"/>
  <c r="AV158" i="1"/>
  <c r="CD158" i="1"/>
  <c r="AV346" i="1"/>
  <c r="CD346" i="1"/>
  <c r="AV432" i="1"/>
  <c r="CD432" i="1"/>
  <c r="AV135" i="1"/>
  <c r="CD135" i="1"/>
  <c r="AV98" i="1"/>
  <c r="CD98" i="1"/>
  <c r="AV235" i="1"/>
  <c r="CD235" i="1"/>
  <c r="AV109" i="1"/>
  <c r="CD109" i="1"/>
  <c r="AV16" i="1"/>
  <c r="CD16" i="1"/>
  <c r="AV257" i="1"/>
  <c r="CD257" i="1"/>
  <c r="AV36" i="1"/>
  <c r="CD36" i="1"/>
  <c r="AV196" i="1"/>
  <c r="CD196" i="1"/>
  <c r="AV483" i="1"/>
  <c r="CD483" i="1"/>
  <c r="AV313" i="1"/>
  <c r="CD313" i="1"/>
  <c r="AV495" i="1"/>
  <c r="CD495" i="1"/>
  <c r="AV151" i="1"/>
  <c r="CD151" i="1"/>
  <c r="AV232" i="1"/>
  <c r="CD232" i="1"/>
  <c r="AV96" i="1"/>
  <c r="CD96" i="1"/>
  <c r="AV180" i="1"/>
  <c r="CD180" i="1"/>
  <c r="AV62" i="1"/>
  <c r="CD62" i="1"/>
  <c r="AV353" i="1"/>
  <c r="CD353" i="1"/>
  <c r="AV185" i="1"/>
  <c r="CD185" i="1"/>
  <c r="AV301" i="1"/>
  <c r="CD301" i="1"/>
  <c r="AV451" i="1"/>
  <c r="CD451" i="1"/>
  <c r="AV441" i="1"/>
  <c r="CD441" i="1"/>
  <c r="AV39" i="1"/>
  <c r="CD39" i="1"/>
  <c r="AV459" i="1"/>
  <c r="CD459" i="1"/>
  <c r="AV144" i="1"/>
  <c r="CD144" i="1"/>
  <c r="AV361" i="1"/>
  <c r="CD361" i="1"/>
  <c r="AV9" i="1"/>
  <c r="CD9" i="1"/>
  <c r="AV81" i="1"/>
  <c r="CD81" i="1"/>
  <c r="AV23" i="1"/>
  <c r="CD23" i="1"/>
  <c r="AV356" i="1"/>
  <c r="CD356" i="1"/>
  <c r="AV446" i="1"/>
  <c r="CD446" i="1"/>
  <c r="AV149" i="1"/>
  <c r="CD149" i="1"/>
  <c r="AV14" i="1"/>
  <c r="CD14" i="1"/>
  <c r="AV8" i="1"/>
  <c r="CD8" i="1"/>
  <c r="AV238" i="1"/>
  <c r="CD238" i="1"/>
  <c r="AV206" i="1"/>
  <c r="CD206" i="1"/>
  <c r="AV493" i="1"/>
  <c r="CD493" i="1"/>
  <c r="AV357" i="1"/>
  <c r="CD357" i="1"/>
  <c r="AV457" i="1"/>
  <c r="CD457" i="1"/>
  <c r="AV281" i="1"/>
  <c r="CD281" i="1"/>
  <c r="AV130" i="1"/>
  <c r="CD130" i="1"/>
  <c r="AV97" i="1"/>
  <c r="CD97" i="1"/>
  <c r="AV104" i="1"/>
  <c r="CD104" i="1"/>
  <c r="AV224" i="1"/>
  <c r="CD224" i="1"/>
  <c r="AV167" i="1"/>
  <c r="CD167" i="1"/>
  <c r="AV385" i="1"/>
  <c r="CD385" i="1"/>
  <c r="AV18" i="1"/>
  <c r="CD18" i="1"/>
  <c r="AV260" i="1"/>
  <c r="CD260" i="1"/>
  <c r="AV152" i="1"/>
  <c r="CD152" i="1"/>
  <c r="AV341" i="1"/>
  <c r="CD341" i="1"/>
  <c r="AV293" i="1"/>
  <c r="CD293" i="1"/>
  <c r="AV308" i="1"/>
  <c r="CD308" i="1"/>
  <c r="AV270" i="1"/>
  <c r="CD270" i="1"/>
  <c r="AV480" i="1"/>
  <c r="CD480" i="1"/>
  <c r="AV50" i="1"/>
  <c r="CD50" i="1"/>
  <c r="AV275" i="1"/>
  <c r="CD275" i="1"/>
  <c r="AV12" i="1"/>
  <c r="CD12" i="1"/>
  <c r="AV364" i="1"/>
  <c r="CD364" i="1"/>
  <c r="AV106" i="1"/>
  <c r="CD106" i="1"/>
  <c r="AV100" i="1"/>
  <c r="CD100" i="1"/>
  <c r="AV261" i="1"/>
  <c r="CD261" i="1"/>
  <c r="AV140" i="1"/>
  <c r="CD140" i="1"/>
  <c r="AV124" i="1"/>
  <c r="CD124" i="1"/>
  <c r="AV208" i="1"/>
  <c r="CD208" i="1"/>
  <c r="AV69" i="1"/>
  <c r="CD69" i="1"/>
  <c r="AV78" i="1"/>
  <c r="CD78" i="1"/>
  <c r="AV56" i="1"/>
  <c r="CD56" i="1"/>
  <c r="AV187" i="1"/>
  <c r="CD187" i="1"/>
  <c r="AV119" i="1"/>
  <c r="CD119" i="1"/>
  <c r="AV58" i="1"/>
  <c r="CD58" i="1"/>
  <c r="AV211" i="1"/>
  <c r="CD211" i="1"/>
  <c r="AV463" i="1"/>
  <c r="CD463" i="1"/>
  <c r="AV154" i="1"/>
  <c r="CD154" i="1"/>
  <c r="AV89" i="1"/>
  <c r="CD89" i="1"/>
  <c r="AV469" i="1"/>
  <c r="CD469" i="1"/>
  <c r="AV481" i="1"/>
  <c r="CD481" i="1"/>
  <c r="AV479" i="1"/>
  <c r="CD479" i="1"/>
  <c r="AV198" i="1"/>
  <c r="CD198" i="1"/>
  <c r="AV20" i="1"/>
  <c r="CD20" i="1"/>
  <c r="AV65" i="1"/>
  <c r="CD65" i="1"/>
  <c r="AV368" i="1"/>
  <c r="CD368" i="1"/>
  <c r="AV447" i="1"/>
  <c r="CD447" i="1"/>
  <c r="AV54" i="1"/>
  <c r="CD54" i="1"/>
  <c r="AV201" i="1"/>
  <c r="CD201" i="1"/>
  <c r="AV464" i="1"/>
  <c r="CD464" i="1"/>
  <c r="AV219" i="1"/>
  <c r="CD219" i="1"/>
  <c r="AV150" i="1"/>
  <c r="CD150" i="1"/>
  <c r="AV369" i="1"/>
  <c r="CD369" i="1"/>
  <c r="AV411" i="1"/>
  <c r="CD411" i="1"/>
  <c r="AV103" i="1"/>
  <c r="CD103" i="1"/>
  <c r="AV229" i="1"/>
  <c r="CD229" i="1"/>
  <c r="AV376" i="1"/>
  <c r="CD376" i="1"/>
  <c r="AV227" i="1"/>
  <c r="CD227" i="1"/>
  <c r="AV25" i="1"/>
  <c r="CD25" i="1"/>
  <c r="AV77" i="1"/>
  <c r="CD77" i="1"/>
  <c r="AV396" i="1"/>
  <c r="CD396" i="1"/>
  <c r="AV380" i="1"/>
  <c r="CD380" i="1"/>
  <c r="AV31" i="1"/>
  <c r="CD31" i="1"/>
  <c r="AV136" i="1"/>
  <c r="CD136" i="1"/>
  <c r="AV453" i="1"/>
  <c r="CD453" i="1"/>
  <c r="AV248" i="1"/>
  <c r="CD248" i="1"/>
  <c r="AV94" i="1"/>
  <c r="CD94" i="1"/>
  <c r="AV40" i="1"/>
  <c r="CD40" i="1"/>
  <c r="AV279" i="1"/>
  <c r="CD279" i="1"/>
  <c r="AV72" i="1"/>
  <c r="CD72" i="1"/>
  <c r="AV197" i="1"/>
  <c r="CD197" i="1"/>
  <c r="AV465" i="1"/>
  <c r="CD465" i="1"/>
  <c r="AV85" i="1"/>
  <c r="CD85" i="1"/>
  <c r="AV249" i="1"/>
  <c r="CD249" i="1"/>
  <c r="AV209" i="1"/>
  <c r="CD209" i="1"/>
  <c r="AV291" i="1"/>
  <c r="CD291" i="1"/>
  <c r="AV113" i="1"/>
  <c r="CD113" i="1"/>
  <c r="AV467" i="1"/>
  <c r="CD467" i="1"/>
  <c r="AV38" i="1"/>
  <c r="CD38" i="1"/>
  <c r="AV305" i="1"/>
  <c r="CD305" i="1"/>
  <c r="AV471" i="1"/>
  <c r="CD471" i="1"/>
  <c r="AV57" i="1"/>
  <c r="CD57" i="1"/>
  <c r="AV129" i="1"/>
  <c r="CD129" i="1"/>
  <c r="AV110" i="1"/>
  <c r="CD110" i="1"/>
  <c r="AV143" i="1"/>
  <c r="CD143" i="1"/>
  <c r="AV200" i="1"/>
  <c r="CD200" i="1"/>
  <c r="AV297" i="1"/>
  <c r="CD297" i="1"/>
  <c r="AV169" i="1"/>
  <c r="CD169" i="1"/>
  <c r="AV383" i="1"/>
  <c r="CD383" i="1"/>
  <c r="AV327" i="1"/>
  <c r="CD327" i="1"/>
  <c r="AV13" i="1"/>
  <c r="CD13" i="1"/>
  <c r="AV409" i="1"/>
  <c r="CD409" i="1"/>
  <c r="AV455" i="1"/>
  <c r="CD455" i="1"/>
  <c r="AV288" i="1"/>
  <c r="CD288" i="1"/>
  <c r="AV46" i="1"/>
  <c r="CD46" i="1"/>
  <c r="AV487" i="1"/>
  <c r="CD487" i="1"/>
  <c r="AV134" i="1"/>
  <c r="CD134" i="1"/>
  <c r="AV221" i="1"/>
  <c r="CD221" i="1"/>
  <c r="AV101" i="1"/>
  <c r="CD101" i="1"/>
  <c r="AV491" i="1"/>
  <c r="CD491" i="1"/>
  <c r="AV29" i="1"/>
  <c r="CD29" i="1"/>
  <c r="AV70" i="1"/>
  <c r="CD70" i="1"/>
  <c r="AV41" i="1"/>
  <c r="CD41" i="1"/>
  <c r="AV92" i="1"/>
  <c r="CD92" i="1"/>
  <c r="AV405" i="1"/>
  <c r="CD405" i="1"/>
  <c r="AV243" i="1"/>
  <c r="CD243" i="1"/>
  <c r="AV393" i="1"/>
  <c r="CD393" i="1"/>
  <c r="AV183" i="1"/>
  <c r="CD183" i="1"/>
  <c r="AV145" i="1"/>
  <c r="CD145" i="1"/>
  <c r="AV387" i="1"/>
  <c r="CD387" i="1"/>
  <c r="AV240" i="1"/>
  <c r="CD240" i="1"/>
  <c r="AV427" i="1"/>
  <c r="CD427" i="1"/>
  <c r="AV278" i="1"/>
  <c r="CD278" i="1"/>
  <c r="AV315" i="1"/>
  <c r="CD315" i="1"/>
  <c r="AV181" i="1"/>
  <c r="CD181" i="1"/>
  <c r="AV93" i="1"/>
  <c r="CD93" i="1"/>
  <c r="AV216" i="1"/>
  <c r="CD216" i="1"/>
  <c r="AV373" i="1"/>
  <c r="CD373" i="1"/>
  <c r="AV359" i="1"/>
  <c r="CD359" i="1"/>
  <c r="AV408" i="1"/>
  <c r="CD408" i="1"/>
  <c r="AV88" i="1"/>
  <c r="CD88" i="1"/>
  <c r="AV159" i="1"/>
  <c r="CD159" i="1"/>
  <c r="AV244" i="1"/>
  <c r="CD244" i="1"/>
  <c r="AV365" i="1"/>
  <c r="CD365" i="1"/>
  <c r="AV52" i="1"/>
  <c r="CD52" i="1"/>
  <c r="AV47" i="1"/>
  <c r="CD47" i="1"/>
  <c r="AV421" i="1"/>
  <c r="CD421" i="1"/>
  <c r="AV142" i="1"/>
  <c r="CD142" i="1"/>
  <c r="AV17" i="1"/>
  <c r="CD17" i="1"/>
  <c r="AV11" i="1"/>
  <c r="CD11" i="1"/>
  <c r="AV148" i="1"/>
  <c r="CD148" i="1"/>
  <c r="AV322" i="1"/>
  <c r="CD322" i="1"/>
  <c r="AV265" i="1"/>
  <c r="CD265" i="1"/>
  <c r="AV316" i="1"/>
  <c r="CD316" i="1"/>
  <c r="AV66" i="1"/>
  <c r="CD66" i="1"/>
  <c r="AV309" i="1"/>
  <c r="CD309" i="1"/>
  <c r="AV225" i="1"/>
  <c r="CD225" i="1"/>
  <c r="AV338" i="1"/>
  <c r="CD338" i="1"/>
  <c r="AV204" i="1"/>
  <c r="CD204" i="1"/>
  <c r="AV86" i="1"/>
  <c r="CD86" i="1"/>
  <c r="AV468" i="1"/>
  <c r="CD468" i="1"/>
  <c r="AV456" i="1"/>
  <c r="CD456" i="1"/>
  <c r="AV354" i="1"/>
  <c r="CD354" i="1"/>
  <c r="AV328" i="1"/>
  <c r="CD328" i="1"/>
  <c r="AV296" i="1"/>
  <c r="CD296" i="1"/>
  <c r="AV435" i="1"/>
  <c r="CD435" i="1"/>
  <c r="AV253" i="1"/>
  <c r="CD253" i="1"/>
  <c r="AV333" i="1"/>
  <c r="CD333" i="1"/>
  <c r="AV321" i="1"/>
  <c r="CD321" i="1"/>
  <c r="AV213" i="1"/>
  <c r="CD213" i="1"/>
  <c r="AV122" i="1"/>
  <c r="CD122" i="1"/>
  <c r="AV174" i="1"/>
  <c r="CD174" i="1"/>
  <c r="AV32" i="1"/>
  <c r="CD32" i="1"/>
  <c r="AV182" i="1"/>
  <c r="CD182" i="1"/>
  <c r="AV375" i="1"/>
  <c r="CD375" i="1"/>
  <c r="AV112" i="1"/>
  <c r="CD112" i="1"/>
  <c r="AV429" i="1"/>
  <c r="CD429" i="1"/>
  <c r="AV304" i="1"/>
  <c r="CD304" i="1"/>
  <c r="AV262" i="1"/>
  <c r="CD262" i="1"/>
  <c r="AV311" i="1"/>
  <c r="CD311" i="1"/>
  <c r="AV449" i="1"/>
  <c r="CD449" i="1"/>
  <c r="AV448" i="1"/>
  <c r="CD448" i="1"/>
  <c r="AV395" i="1"/>
  <c r="CD395" i="1"/>
  <c r="AV424" i="1"/>
  <c r="CD424" i="1"/>
  <c r="AV55" i="1"/>
  <c r="CD55" i="1"/>
  <c r="AV128" i="1"/>
  <c r="CD128" i="1"/>
  <c r="AV325" i="1"/>
  <c r="CD325" i="1"/>
  <c r="AV499" i="1"/>
  <c r="CD499" i="1"/>
  <c r="AV203" i="1"/>
  <c r="CD203" i="1"/>
  <c r="AV431" i="1"/>
  <c r="CD431" i="1"/>
  <c r="AV241" i="1"/>
  <c r="CD241" i="1"/>
  <c r="AV289" i="1"/>
  <c r="CD289" i="1"/>
  <c r="AV95" i="1"/>
  <c r="CD95" i="1"/>
  <c r="AV377" i="1"/>
  <c r="CD377" i="1"/>
  <c r="AV484" i="1"/>
  <c r="CD484" i="1"/>
  <c r="AV157" i="1"/>
  <c r="CD157" i="1"/>
  <c r="AV15" i="1"/>
  <c r="CD15" i="1"/>
  <c r="AV166" i="1"/>
  <c r="CD166" i="1"/>
  <c r="AV71" i="1"/>
  <c r="CD71" i="1"/>
  <c r="AV472" i="1"/>
  <c r="CD472" i="1"/>
  <c r="AV212" i="1"/>
  <c r="CD212" i="1"/>
  <c r="AV168" i="1"/>
  <c r="CD168" i="1"/>
  <c r="AV404" i="1"/>
  <c r="CD404" i="1"/>
  <c r="AV10" i="1"/>
  <c r="CD10" i="1"/>
  <c r="AV79" i="1"/>
  <c r="CD79" i="1"/>
  <c r="AV76" i="1"/>
  <c r="CD76" i="1"/>
  <c r="AV87" i="1"/>
  <c r="CD87" i="1"/>
  <c r="AV126" i="1"/>
  <c r="CD126" i="1"/>
  <c r="AV439" i="1"/>
  <c r="CD439" i="1"/>
  <c r="AV317" i="1"/>
  <c r="CD317" i="1"/>
  <c r="AV74" i="1"/>
  <c r="CD74" i="1"/>
  <c r="AV184" i="1"/>
  <c r="CD184" i="1"/>
  <c r="AV138" i="1"/>
  <c r="CD138" i="1"/>
  <c r="AV30" i="1"/>
  <c r="CD30" i="1"/>
  <c r="AV251" i="1"/>
  <c r="CD251" i="1"/>
  <c r="AV177" i="1"/>
  <c r="CD177" i="1"/>
  <c r="AV162" i="1"/>
  <c r="CD162" i="1"/>
  <c r="AV284" i="1"/>
  <c r="CD284" i="1"/>
  <c r="AV114" i="1"/>
  <c r="CD114" i="1"/>
  <c r="AV33" i="1"/>
  <c r="CD33" i="1"/>
  <c r="AV5" i="1"/>
  <c r="CD5" i="1"/>
  <c r="AV413" i="1"/>
  <c r="CD413" i="1"/>
  <c r="AV205" i="1"/>
  <c r="CD205" i="1"/>
  <c r="AV440" i="1"/>
  <c r="CD440" i="1"/>
  <c r="AV485" i="1"/>
  <c r="CD485" i="1"/>
  <c r="AV454" i="1"/>
  <c r="CD454" i="1"/>
  <c r="AV295" i="1"/>
  <c r="CD295" i="1"/>
  <c r="AV436" i="1"/>
  <c r="CD436" i="1"/>
  <c r="AV80" i="1"/>
  <c r="CD80" i="1"/>
  <c r="AV176" i="1"/>
  <c r="CD176" i="1"/>
  <c r="AV165" i="1"/>
  <c r="CD165" i="1"/>
  <c r="AV299" i="1"/>
  <c r="CD299" i="1"/>
  <c r="AV61" i="1"/>
  <c r="CD61" i="1"/>
  <c r="AV477" i="1"/>
  <c r="CD477" i="1"/>
  <c r="AV300" i="1"/>
  <c r="CD300" i="1"/>
  <c r="AV348" i="1"/>
  <c r="CD348" i="1"/>
  <c r="AV351" i="1"/>
  <c r="CD351" i="1"/>
  <c r="AV476" i="1"/>
  <c r="CD476" i="1"/>
  <c r="AV330" i="1"/>
  <c r="CD330" i="1"/>
  <c r="AV237" i="1"/>
  <c r="CD237" i="1"/>
  <c r="AV24" i="1"/>
  <c r="CD24" i="1"/>
  <c r="AV217" i="1"/>
  <c r="CD217" i="1"/>
  <c r="AV161" i="1"/>
  <c r="CD161" i="1"/>
  <c r="AV500" i="1"/>
  <c r="CD500" i="1"/>
  <c r="AV108" i="1"/>
  <c r="CD108" i="1"/>
  <c r="AV399" i="1"/>
  <c r="CD399" i="1"/>
  <c r="AV63" i="1"/>
  <c r="CD63" i="1"/>
  <c r="AV44" i="1"/>
  <c r="CD44" i="1"/>
  <c r="AV438" i="1"/>
  <c r="CD438" i="1"/>
  <c r="AV116" i="1"/>
  <c r="CD116" i="1"/>
  <c r="AV362" i="1"/>
  <c r="CD362" i="1"/>
  <c r="AV272" i="1"/>
  <c r="CD272" i="1"/>
  <c r="AV137" i="1"/>
  <c r="CD137" i="1"/>
  <c r="AV102" i="1"/>
  <c r="CD102" i="1"/>
  <c r="AV64" i="1"/>
  <c r="CD64" i="1"/>
  <c r="AV175" i="1"/>
  <c r="CD175" i="1"/>
  <c r="AV283" i="1"/>
  <c r="CD283" i="1"/>
  <c r="AV276" i="1"/>
  <c r="CD276" i="1"/>
  <c r="AV407" i="1"/>
  <c r="CD407" i="1"/>
  <c r="AV53" i="1"/>
  <c r="CD53" i="1"/>
  <c r="AV6" i="1"/>
  <c r="CD6" i="1"/>
  <c r="AV84" i="1"/>
  <c r="CD84" i="1"/>
  <c r="AV4" i="1"/>
  <c r="CD4" i="1"/>
  <c r="U486" i="1"/>
  <c r="U91" i="1"/>
  <c r="U179" i="1"/>
  <c r="V179" i="1" s="1"/>
  <c r="CM179" i="1" s="1"/>
  <c r="U282" i="1"/>
  <c r="V282" i="1" s="1"/>
  <c r="CM282" i="1" s="1"/>
  <c r="U347" i="1"/>
  <c r="U171" i="1"/>
  <c r="V171" i="1" s="1"/>
  <c r="CM171" i="1" s="1"/>
  <c r="U189" i="1"/>
  <c r="U263" i="1"/>
  <c r="V263" i="1" s="1"/>
  <c r="CM263" i="1" s="1"/>
  <c r="U210" i="1"/>
  <c r="U318" i="1"/>
  <c r="U366" i="1"/>
  <c r="U207" i="1"/>
  <c r="U186" i="1"/>
  <c r="V186" i="1" s="1"/>
  <c r="CM186" i="1" s="1"/>
  <c r="U490" i="1"/>
  <c r="V490" i="1" s="1"/>
  <c r="CM490" i="1" s="1"/>
  <c r="U267" i="1"/>
  <c r="U273" i="1"/>
  <c r="U426" i="1"/>
  <c r="U131" i="1"/>
  <c r="U379" i="1"/>
  <c r="V379" i="1" s="1"/>
  <c r="CM379" i="1" s="1"/>
  <c r="U274" i="1"/>
  <c r="V274" i="1" s="1"/>
  <c r="CM274" i="1" s="1"/>
  <c r="U268" i="1"/>
  <c r="U398" i="1"/>
  <c r="V398" i="1" s="1"/>
  <c r="CM398" i="1" s="1"/>
  <c r="U390" i="1"/>
  <c r="U474" i="1"/>
  <c r="V474" i="1" s="1"/>
  <c r="CM474" i="1" s="1"/>
  <c r="U498" i="1"/>
  <c r="U286" i="1"/>
  <c r="U27" i="1"/>
  <c r="V27" i="1" s="1"/>
  <c r="CM27" i="1" s="1"/>
  <c r="U442" i="1"/>
  <c r="U35" i="1"/>
  <c r="V35" i="1" s="1"/>
  <c r="CM35" i="1" s="1"/>
  <c r="U255" i="1"/>
  <c r="V255" i="1" s="1"/>
  <c r="CM255" i="1" s="1"/>
  <c r="U139" i="1"/>
  <c r="U306" i="1"/>
  <c r="V306" i="1" s="1"/>
  <c r="CM306" i="1" s="1"/>
  <c r="U391" i="1"/>
  <c r="U218" i="1"/>
  <c r="U164" i="1"/>
  <c r="U344" i="1"/>
  <c r="V344" i="1" s="1"/>
  <c r="CM344" i="1" s="1"/>
  <c r="U394" i="1"/>
  <c r="V394" i="1" s="1"/>
  <c r="CM394" i="1" s="1"/>
  <c r="U250" i="1"/>
  <c r="U414" i="1"/>
  <c r="U371" i="1"/>
  <c r="V371" i="1" s="1"/>
  <c r="CM371" i="1" s="1"/>
  <c r="U336" i="1"/>
  <c r="U422" i="1"/>
  <c r="U191" i="1"/>
  <c r="U428" i="1"/>
  <c r="U298" i="1"/>
  <c r="V298" i="1" s="1"/>
  <c r="CM298" i="1" s="1"/>
  <c r="U220" i="1"/>
  <c r="U350" i="1"/>
  <c r="U280" i="1"/>
  <c r="U290" i="1"/>
  <c r="U358" i="1"/>
  <c r="U59" i="1"/>
  <c r="U226" i="1"/>
  <c r="U410" i="1"/>
  <c r="V410" i="1" s="1"/>
  <c r="CM410" i="1" s="1"/>
  <c r="U345" i="1"/>
  <c r="U242" i="1"/>
  <c r="U430" i="1"/>
  <c r="V430" i="1" s="1"/>
  <c r="CM430" i="1" s="1"/>
  <c r="U239" i="1"/>
  <c r="U343" i="1"/>
  <c r="U188" i="1"/>
  <c r="U386" i="1"/>
  <c r="V386" i="1" s="1"/>
  <c r="CM386" i="1" s="1"/>
  <c r="U223" i="1"/>
  <c r="V223" i="1" s="1"/>
  <c r="CM223" i="1" s="1"/>
  <c r="U147" i="1"/>
  <c r="U323" i="1"/>
  <c r="U423" i="1"/>
  <c r="V423" i="1" s="1"/>
  <c r="CM423" i="1" s="1"/>
  <c r="U199" i="1"/>
  <c r="U132" i="1"/>
  <c r="U494" i="1"/>
  <c r="U450" i="1"/>
  <c r="U452" i="1"/>
  <c r="V452" i="1" s="1"/>
  <c r="CM452" i="1" s="1"/>
  <c r="U310" i="1"/>
  <c r="U319" i="1"/>
  <c r="U462" i="1"/>
  <c r="V462" i="1" s="1"/>
  <c r="CM462" i="1" s="1"/>
  <c r="U99" i="1"/>
  <c r="U388" i="1"/>
  <c r="U133" i="1"/>
  <c r="U247" i="1"/>
  <c r="V247" i="1" s="1"/>
  <c r="CM247" i="1" s="1"/>
  <c r="U406" i="1"/>
  <c r="U400" i="1"/>
  <c r="U117" i="1"/>
  <c r="U418" i="1"/>
  <c r="V418" i="1" s="1"/>
  <c r="CM418" i="1" s="1"/>
  <c r="U83" i="1"/>
  <c r="U156" i="1"/>
  <c r="U444" i="1"/>
  <c r="U256" i="1"/>
  <c r="U470" i="1"/>
  <c r="V470" i="1" s="1"/>
  <c r="CM470" i="1" s="1"/>
  <c r="V79" i="1"/>
  <c r="CM79" i="1" s="1"/>
  <c r="V301" i="1"/>
  <c r="CM301" i="1" s="1"/>
  <c r="V214" i="1"/>
  <c r="CM214" i="1" s="1"/>
  <c r="AV214" i="1"/>
  <c r="V254" i="1"/>
  <c r="CM254" i="1" s="1"/>
  <c r="AV254" i="1"/>
  <c r="V222" i="1"/>
  <c r="CM222" i="1" s="1"/>
  <c r="AV222" i="1"/>
  <c r="V230" i="1"/>
  <c r="CM230" i="1" s="1"/>
  <c r="AV230" i="1"/>
  <c r="U337" i="1"/>
  <c r="V337" i="1" s="1"/>
  <c r="CM337" i="1" s="1"/>
  <c r="U202" i="1"/>
  <c r="CD202" i="1" s="1"/>
  <c r="V421" i="1"/>
  <c r="CM421" i="1" s="1"/>
  <c r="U19" i="1"/>
  <c r="V182" i="1"/>
  <c r="CM182" i="1" s="1"/>
  <c r="U111" i="1"/>
  <c r="V206" i="1"/>
  <c r="CM206" i="1" s="1"/>
  <c r="U258" i="1"/>
  <c r="V278" i="1"/>
  <c r="CM278" i="1" s="1"/>
  <c r="U231" i="1"/>
  <c r="CD231" i="1" s="1"/>
  <c r="U355" i="1"/>
  <c r="U402" i="1"/>
  <c r="U67" i="1"/>
  <c r="V67" i="1" s="1"/>
  <c r="CM67" i="1" s="1"/>
  <c r="U172" i="1"/>
  <c r="U331" i="1"/>
  <c r="U123" i="1"/>
  <c r="U302" i="1"/>
  <c r="U75" i="1"/>
  <c r="CD75" i="1" s="1"/>
  <c r="U51" i="1"/>
  <c r="V471" i="1"/>
  <c r="CM471" i="1" s="1"/>
  <c r="U419" i="1"/>
  <c r="U374" i="1"/>
  <c r="U107" i="1"/>
  <c r="U437" i="1"/>
  <c r="V88" i="1"/>
  <c r="CM88" i="1" s="1"/>
  <c r="V140" i="1"/>
  <c r="CM140" i="1" s="1"/>
  <c r="V233" i="1"/>
  <c r="CM233" i="1" s="1"/>
  <c r="U466" i="1"/>
  <c r="U43" i="1"/>
  <c r="U482" i="1"/>
  <c r="V482" i="1" s="1"/>
  <c r="CM482" i="1" s="1"/>
  <c r="U163" i="1"/>
  <c r="U178" i="1"/>
  <c r="U415" i="1"/>
  <c r="U326" i="1"/>
  <c r="CD326" i="1" s="1"/>
  <c r="U271" i="1"/>
  <c r="U215" i="1"/>
  <c r="V283" i="1"/>
  <c r="CM283" i="1" s="1"/>
  <c r="U458" i="1"/>
  <c r="U363" i="1"/>
  <c r="U234" i="1"/>
  <c r="U378" i="1"/>
  <c r="U382" i="1"/>
  <c r="CD382" i="1" s="1"/>
  <c r="U314" i="1"/>
  <c r="U115" i="1"/>
  <c r="U194" i="1"/>
  <c r="U434" i="1"/>
  <c r="CD434" i="1" s="1"/>
  <c r="U312" i="1"/>
  <c r="V29" i="1"/>
  <c r="CM29" i="1" s="1"/>
  <c r="U192" i="1"/>
  <c r="U266" i="1"/>
  <c r="CD266" i="1" s="1"/>
  <c r="V63" i="1"/>
  <c r="CM63" i="1" s="1"/>
  <c r="V38" i="1"/>
  <c r="CM38" i="1" s="1"/>
  <c r="U478" i="1"/>
  <c r="V45" i="1"/>
  <c r="CM45" i="1" s="1"/>
  <c r="U332" i="1"/>
  <c r="V491" i="1"/>
  <c r="CM491" i="1" s="1"/>
  <c r="U294" i="1"/>
  <c r="CD294" i="1" s="1"/>
  <c r="V436" i="1"/>
  <c r="CM436" i="1" s="1"/>
  <c r="U342" i="1"/>
  <c r="CD342" i="1" s="1"/>
  <c r="U334" i="1"/>
  <c r="V321" i="1"/>
  <c r="CM321" i="1" s="1"/>
  <c r="V112" i="1"/>
  <c r="CM112" i="1" s="1"/>
  <c r="U155" i="1"/>
  <c r="V187" i="1"/>
  <c r="CM187" i="1" s="1"/>
  <c r="V82" i="1"/>
  <c r="CM82" i="1" s="1"/>
  <c r="U228" i="1"/>
  <c r="V325" i="1"/>
  <c r="CM325" i="1" s="1"/>
  <c r="V203" i="1"/>
  <c r="CM203" i="1" s="1"/>
  <c r="U412" i="1"/>
  <c r="CD412" i="1" s="1"/>
  <c r="U125" i="1"/>
  <c r="CD125" i="1" s="1"/>
  <c r="V245" i="1"/>
  <c r="CM245" i="1" s="1"/>
  <c r="V208" i="1"/>
  <c r="CM208" i="1" s="1"/>
  <c r="V270" i="1"/>
  <c r="CM270" i="1" s="1"/>
  <c r="V453" i="1"/>
  <c r="CM453" i="1" s="1"/>
  <c r="V354" i="1"/>
  <c r="CM354" i="1" s="1"/>
  <c r="U475" i="1"/>
  <c r="CD475" i="1" s="1"/>
  <c r="V217" i="1"/>
  <c r="CM217" i="1" s="1"/>
  <c r="V438" i="1"/>
  <c r="CM438" i="1" s="1"/>
  <c r="V113" i="1"/>
  <c r="CM113" i="1" s="1"/>
  <c r="V190" i="1"/>
  <c r="CM190" i="1" s="1"/>
  <c r="V375" i="1"/>
  <c r="CM375" i="1" s="1"/>
  <c r="V405" i="1"/>
  <c r="CM405" i="1" s="1"/>
  <c r="V459" i="1"/>
  <c r="CM459" i="1" s="1"/>
  <c r="V392" i="1"/>
  <c r="CM392" i="1" s="1"/>
  <c r="V77" i="1"/>
  <c r="CM77" i="1" s="1"/>
  <c r="V87" i="1"/>
  <c r="CM87" i="1" s="1"/>
  <c r="U22" i="1"/>
  <c r="V396" i="1"/>
  <c r="CM396" i="1" s="1"/>
  <c r="V443" i="1"/>
  <c r="CM443" i="1" s="1"/>
  <c r="V313" i="1"/>
  <c r="CM313" i="1" s="1"/>
  <c r="V105" i="1"/>
  <c r="CM105" i="1" s="1"/>
  <c r="V103" i="1"/>
  <c r="CM103" i="1" s="1"/>
  <c r="V285" i="1"/>
  <c r="CM285" i="1" s="1"/>
  <c r="V48" i="1"/>
  <c r="CM48" i="1" s="1"/>
  <c r="V201" i="1"/>
  <c r="CM201" i="1" s="1"/>
  <c r="V417" i="1"/>
  <c r="CM417" i="1" s="1"/>
  <c r="V54" i="1"/>
  <c r="CM54" i="1" s="1"/>
  <c r="V97" i="1"/>
  <c r="CM97" i="1" s="1"/>
  <c r="V309" i="1"/>
  <c r="CM309" i="1" s="1"/>
  <c r="V198" i="1"/>
  <c r="CM198" i="1" s="1"/>
  <c r="V370" i="1"/>
  <c r="CM370" i="1" s="1"/>
  <c r="V42" i="1"/>
  <c r="CM42" i="1" s="1"/>
  <c r="V359" i="1"/>
  <c r="CM359" i="1" s="1"/>
  <c r="V238" i="1"/>
  <c r="CM238" i="1" s="1"/>
  <c r="V447" i="1"/>
  <c r="CM447" i="1" s="1"/>
  <c r="V98" i="1"/>
  <c r="CM98" i="1" s="1"/>
  <c r="V368" i="1"/>
  <c r="CM368" i="1" s="1"/>
  <c r="V41" i="1"/>
  <c r="CM41" i="1" s="1"/>
  <c r="V483" i="1"/>
  <c r="CM483" i="1" s="1"/>
  <c r="V477" i="1"/>
  <c r="CM477" i="1" s="1"/>
  <c r="V377" i="1"/>
  <c r="CM377" i="1" s="1"/>
  <c r="V427" i="1"/>
  <c r="CM427" i="1" s="1"/>
  <c r="V34" i="1"/>
  <c r="CM34" i="1" s="1"/>
  <c r="V44" i="1"/>
  <c r="CM44" i="1" s="1"/>
  <c r="V36" i="1"/>
  <c r="CM36" i="1" s="1"/>
  <c r="V85" i="1"/>
  <c r="CM85" i="1" s="1"/>
  <c r="V240" i="1"/>
  <c r="CM240" i="1" s="1"/>
  <c r="V127" i="1"/>
  <c r="CM127" i="1" s="1"/>
  <c r="V454" i="1"/>
  <c r="CM454" i="1" s="1"/>
  <c r="V329" i="1"/>
  <c r="CM329" i="1" s="1"/>
  <c r="V277" i="1"/>
  <c r="CM277" i="1" s="1"/>
  <c r="V409" i="1"/>
  <c r="CM409" i="1" s="1"/>
  <c r="V212" i="1"/>
  <c r="CM212" i="1" s="1"/>
  <c r="V464" i="1"/>
  <c r="CM464" i="1" s="1"/>
  <c r="V448" i="1"/>
  <c r="CM448" i="1" s="1"/>
  <c r="V96" i="1"/>
  <c r="CM96" i="1" s="1"/>
  <c r="V397" i="1"/>
  <c r="CM397" i="1" s="1"/>
  <c r="V445" i="1"/>
  <c r="CM445" i="1" s="1"/>
  <c r="V288" i="1"/>
  <c r="CM288" i="1" s="1"/>
  <c r="V376" i="1"/>
  <c r="CM376" i="1" s="1"/>
  <c r="V101" i="1"/>
  <c r="CM101" i="1" s="1"/>
  <c r="V249" i="1"/>
  <c r="CM249" i="1" s="1"/>
  <c r="V356" i="1"/>
  <c r="CM356" i="1" s="1"/>
  <c r="V205" i="1"/>
  <c r="CM205" i="1" s="1"/>
  <c r="V389" i="1"/>
  <c r="CM389" i="1" s="1"/>
  <c r="V372" i="1"/>
  <c r="CM372" i="1" s="1"/>
  <c r="V196" i="1"/>
  <c r="CM196" i="1" s="1"/>
  <c r="V176" i="1"/>
  <c r="CM176" i="1" s="1"/>
  <c r="V246" i="1"/>
  <c r="CM246" i="1" s="1"/>
  <c r="V80" i="1"/>
  <c r="CM80" i="1" s="1"/>
  <c r="V162" i="1"/>
  <c r="CM162" i="1" s="1"/>
  <c r="V221" i="1"/>
  <c r="CM221" i="1" s="1"/>
  <c r="V153" i="1"/>
  <c r="CM153" i="1" s="1"/>
  <c r="V237" i="1"/>
  <c r="CM237" i="1" s="1"/>
  <c r="V441" i="1"/>
  <c r="CM441" i="1" s="1"/>
  <c r="V413" i="1"/>
  <c r="CM413" i="1" s="1"/>
  <c r="V200" i="1"/>
  <c r="CM200" i="1" s="1"/>
  <c r="V341" i="1"/>
  <c r="CM341" i="1" s="1"/>
  <c r="V213" i="1"/>
  <c r="CM213" i="1" s="1"/>
  <c r="V151" i="1"/>
  <c r="CM151" i="1" s="1"/>
  <c r="V152" i="1"/>
  <c r="CM152" i="1" s="1"/>
  <c r="V235" i="1"/>
  <c r="CM235" i="1" s="1"/>
  <c r="V70" i="1"/>
  <c r="CM70" i="1" s="1"/>
  <c r="V195" i="1"/>
  <c r="CM195" i="1" s="1"/>
  <c r="V408" i="1"/>
  <c r="CM408" i="1" s="1"/>
  <c r="V81" i="1"/>
  <c r="CM81" i="1" s="1"/>
  <c r="V232" i="1"/>
  <c r="CM232" i="1" s="1"/>
  <c r="V269" i="1"/>
  <c r="CM269" i="1" s="1"/>
  <c r="V244" i="1"/>
  <c r="CM244" i="1" s="1"/>
  <c r="V158" i="1"/>
  <c r="CM158" i="1" s="1"/>
  <c r="V481" i="1"/>
  <c r="CM481" i="1" s="1"/>
  <c r="V440" i="1"/>
  <c r="CM440" i="1" s="1"/>
  <c r="V160" i="1"/>
  <c r="CM160" i="1" s="1"/>
  <c r="V292" i="1"/>
  <c r="CM292" i="1" s="1"/>
  <c r="V49" i="1"/>
  <c r="CM49" i="1" s="1"/>
  <c r="V259" i="1"/>
  <c r="CM259" i="1" s="1"/>
  <c r="V395" i="1"/>
  <c r="CM395" i="1" s="1"/>
  <c r="V456" i="1"/>
  <c r="CM456" i="1" s="1"/>
  <c r="V265" i="1"/>
  <c r="CM265" i="1" s="1"/>
  <c r="V338" i="1"/>
  <c r="CM338" i="1" s="1"/>
  <c r="V229" i="1"/>
  <c r="CM229" i="1" s="1"/>
  <c r="V177" i="1"/>
  <c r="CM177" i="1" s="1"/>
  <c r="V170" i="1"/>
  <c r="CM170" i="1" s="1"/>
  <c r="V275" i="1"/>
  <c r="CM275" i="1" s="1"/>
  <c r="V380" i="1"/>
  <c r="CM380" i="1" s="1"/>
  <c r="V241" i="1"/>
  <c r="CM241" i="1" s="1"/>
  <c r="V104" i="1"/>
  <c r="CM104" i="1" s="1"/>
  <c r="V369" i="1"/>
  <c r="CM369" i="1" s="1"/>
  <c r="V317" i="1"/>
  <c r="CM317" i="1" s="1"/>
  <c r="V320" i="1"/>
  <c r="CM320" i="1" s="1"/>
  <c r="V361" i="1"/>
  <c r="CM361" i="1" s="1"/>
  <c r="V32" i="1"/>
  <c r="CM32" i="1" s="1"/>
  <c r="V399" i="1"/>
  <c r="CM399" i="1" s="1"/>
  <c r="V73" i="1"/>
  <c r="CM73" i="1" s="1"/>
  <c r="V136" i="1"/>
  <c r="CM136" i="1" s="1"/>
  <c r="V295" i="1"/>
  <c r="CM295" i="1" s="1"/>
  <c r="V499" i="1"/>
  <c r="CM499" i="1" s="1"/>
  <c r="V455" i="1"/>
  <c r="CM455" i="1" s="1"/>
  <c r="V53" i="1"/>
  <c r="CM53" i="1" s="1"/>
  <c r="V461" i="1"/>
  <c r="CM461" i="1" s="1"/>
  <c r="V118" i="1"/>
  <c r="CM118" i="1" s="1"/>
  <c r="V384" i="1"/>
  <c r="CM384" i="1" s="1"/>
  <c r="V61" i="1"/>
  <c r="CM61" i="1" s="1"/>
  <c r="V37" i="1"/>
  <c r="CM37" i="1" s="1"/>
  <c r="V497" i="1"/>
  <c r="CM497" i="1" s="1"/>
  <c r="V78" i="1"/>
  <c r="CM78" i="1" s="1"/>
  <c r="V57" i="1"/>
  <c r="CM57" i="1" s="1"/>
  <c r="V89" i="1"/>
  <c r="CM89" i="1" s="1"/>
  <c r="V284" i="1"/>
  <c r="CM284" i="1" s="1"/>
  <c r="V296" i="1"/>
  <c r="CM296" i="1" s="1"/>
  <c r="V425" i="1"/>
  <c r="CM425" i="1" s="1"/>
  <c r="V335" i="1"/>
  <c r="CM335" i="1" s="1"/>
  <c r="V467" i="1"/>
  <c r="CM467" i="1" s="1"/>
  <c r="V138" i="1"/>
  <c r="CM138" i="1" s="1"/>
  <c r="V216" i="1"/>
  <c r="CM216" i="1" s="1"/>
  <c r="V488" i="1"/>
  <c r="CM488" i="1" s="1"/>
  <c r="V362" i="1"/>
  <c r="CM362" i="1" s="1"/>
  <c r="V219" i="1"/>
  <c r="CM219" i="1" s="1"/>
  <c r="V30" i="1"/>
  <c r="CM30" i="1" s="1"/>
  <c r="V489" i="1"/>
  <c r="CM489" i="1" s="1"/>
  <c r="V279" i="1"/>
  <c r="CM279" i="1" s="1"/>
  <c r="V24" i="1"/>
  <c r="CM24" i="1" s="1"/>
  <c r="V251" i="1"/>
  <c r="CM251" i="1" s="1"/>
  <c r="V165" i="1"/>
  <c r="CM165" i="1" s="1"/>
  <c r="V102" i="1"/>
  <c r="CM102" i="1" s="1"/>
  <c r="V457" i="1"/>
  <c r="CM457" i="1" s="1"/>
  <c r="V71" i="1"/>
  <c r="CM71" i="1" s="1"/>
  <c r="V432" i="1"/>
  <c r="CM432" i="1" s="1"/>
  <c r="V424" i="1"/>
  <c r="CM424" i="1" s="1"/>
  <c r="V487" i="1"/>
  <c r="CM487" i="1" s="1"/>
  <c r="V469" i="1"/>
  <c r="CM469" i="1" s="1"/>
  <c r="V66" i="1"/>
  <c r="CM66" i="1" s="1"/>
  <c r="V349" i="1"/>
  <c r="CM349" i="1" s="1"/>
  <c r="V39" i="1"/>
  <c r="CM39" i="1" s="1"/>
  <c r="V95" i="1"/>
  <c r="CM95" i="1" s="1"/>
  <c r="V460" i="1"/>
  <c r="CM460" i="1" s="1"/>
  <c r="V193" i="1"/>
  <c r="CM193" i="1" s="1"/>
  <c r="V439" i="1"/>
  <c r="CM439" i="1" s="1"/>
  <c r="V143" i="1"/>
  <c r="CM143" i="1" s="1"/>
  <c r="V401" i="1"/>
  <c r="CM401" i="1" s="1"/>
  <c r="V137" i="1"/>
  <c r="CM137" i="1" s="1"/>
  <c r="V357" i="1"/>
  <c r="CM357" i="1" s="1"/>
  <c r="V130" i="1"/>
  <c r="CM130" i="1" s="1"/>
  <c r="V495" i="1"/>
  <c r="CM495" i="1" s="1"/>
  <c r="V293" i="1"/>
  <c r="CM293" i="1" s="1"/>
  <c r="V407" i="1"/>
  <c r="CM407" i="1" s="1"/>
  <c r="V31" i="1"/>
  <c r="CM31" i="1" s="1"/>
  <c r="V144" i="1"/>
  <c r="CM144" i="1" s="1"/>
  <c r="V496" i="1"/>
  <c r="CM496" i="1" s="1"/>
  <c r="V159" i="1"/>
  <c r="CM159" i="1" s="1"/>
  <c r="V90" i="1"/>
  <c r="CM90" i="1" s="1"/>
  <c r="V18" i="1"/>
  <c r="CM18" i="1" s="1"/>
  <c r="V364" i="1"/>
  <c r="CM364" i="1" s="1"/>
  <c r="V109" i="1"/>
  <c r="CM109" i="1" s="1"/>
  <c r="V416" i="1"/>
  <c r="CM416" i="1" s="1"/>
  <c r="V181" i="1"/>
  <c r="CM181" i="1" s="1"/>
  <c r="V333" i="1"/>
  <c r="CM333" i="1" s="1"/>
  <c r="V174" i="1"/>
  <c r="CM174" i="1" s="1"/>
  <c r="V253" i="1"/>
  <c r="CM253" i="1" s="1"/>
  <c r="V472" i="1"/>
  <c r="CM472" i="1" s="1"/>
  <c r="V47" i="1"/>
  <c r="CM47" i="1" s="1"/>
  <c r="V287" i="1"/>
  <c r="CM287" i="1" s="1"/>
  <c r="V204" i="1"/>
  <c r="CM204" i="1" s="1"/>
  <c r="V315" i="1"/>
  <c r="CM315" i="1" s="1"/>
  <c r="V262" i="1"/>
  <c r="CM262" i="1" s="1"/>
  <c r="V297" i="1"/>
  <c r="CM297" i="1" s="1"/>
  <c r="V225" i="1"/>
  <c r="CM225" i="1" s="1"/>
  <c r="V431" i="1"/>
  <c r="CM431" i="1" s="1"/>
  <c r="V69" i="1"/>
  <c r="CM69" i="1" s="1"/>
  <c r="V451" i="1"/>
  <c r="CM451" i="1" s="1"/>
  <c r="V120" i="1"/>
  <c r="CM120" i="1" s="1"/>
  <c r="V68" i="1"/>
  <c r="CM68" i="1" s="1"/>
  <c r="V93" i="1"/>
  <c r="CM93" i="1" s="1"/>
  <c r="V291" i="1"/>
  <c r="CM291" i="1" s="1"/>
  <c r="V236" i="1"/>
  <c r="CM236" i="1" s="1"/>
  <c r="V141" i="1"/>
  <c r="CM141" i="1" s="1"/>
  <c r="V264" i="1"/>
  <c r="CM264" i="1" s="1"/>
  <c r="V26" i="1"/>
  <c r="CM26" i="1" s="1"/>
  <c r="V289" i="1"/>
  <c r="CM289" i="1" s="1"/>
  <c r="V211" i="1"/>
  <c r="CM211" i="1" s="1"/>
  <c r="V404" i="1"/>
  <c r="CM404" i="1" s="1"/>
  <c r="V227" i="1"/>
  <c r="CM227" i="1" s="1"/>
  <c r="V180" i="1"/>
  <c r="CM180" i="1" s="1"/>
  <c r="V184" i="1"/>
  <c r="CM184" i="1" s="1"/>
  <c r="V281" i="1"/>
  <c r="CM281" i="1" s="1"/>
  <c r="V276" i="1"/>
  <c r="CM276" i="1" s="1"/>
  <c r="V340" i="1"/>
  <c r="CM340" i="1" s="1"/>
  <c r="V55" i="1"/>
  <c r="CM55" i="1" s="1"/>
  <c r="V157" i="1"/>
  <c r="CM157" i="1" s="1"/>
  <c r="V403" i="1"/>
  <c r="CM403" i="1" s="1"/>
  <c r="V65" i="1"/>
  <c r="CM65" i="1" s="1"/>
  <c r="V327" i="1"/>
  <c r="CM327" i="1" s="1"/>
  <c r="V94" i="1"/>
  <c r="CM94" i="1" s="1"/>
  <c r="V58" i="1"/>
  <c r="CM58" i="1" s="1"/>
  <c r="V110" i="1"/>
  <c r="CM110" i="1" s="1"/>
  <c r="V479" i="1"/>
  <c r="CM479" i="1" s="1"/>
  <c r="V307" i="1"/>
  <c r="CM307" i="1" s="1"/>
  <c r="V62" i="1"/>
  <c r="CM62" i="1" s="1"/>
  <c r="V485" i="1"/>
  <c r="CM485" i="1" s="1"/>
  <c r="V52" i="1"/>
  <c r="CM52" i="1" s="1"/>
  <c r="V300" i="1"/>
  <c r="CM300" i="1" s="1"/>
  <c r="V135" i="1"/>
  <c r="CM135" i="1" s="1"/>
  <c r="V348" i="1"/>
  <c r="CM348" i="1" s="1"/>
  <c r="V243" i="1"/>
  <c r="CM243" i="1" s="1"/>
  <c r="V446" i="1"/>
  <c r="CM446" i="1" s="1"/>
  <c r="V252" i="1"/>
  <c r="CM252" i="1" s="1"/>
  <c r="V272" i="1"/>
  <c r="CM272" i="1" s="1"/>
  <c r="V33" i="1"/>
  <c r="CM33" i="1" s="1"/>
  <c r="V365" i="1"/>
  <c r="CM365" i="1" s="1"/>
  <c r="V56" i="1"/>
  <c r="CM56" i="1" s="1"/>
  <c r="V209" i="1"/>
  <c r="CM209" i="1" s="1"/>
  <c r="V328" i="1"/>
  <c r="CM328" i="1" s="1"/>
  <c r="V146" i="1"/>
  <c r="CM146" i="1" s="1"/>
  <c r="V473" i="1"/>
  <c r="CM473" i="1" s="1"/>
  <c r="V316" i="1"/>
  <c r="CM316" i="1" s="1"/>
  <c r="V173" i="1"/>
  <c r="CM173" i="1" s="1"/>
  <c r="V303" i="1"/>
  <c r="CM303" i="1" s="1"/>
  <c r="V23" i="1"/>
  <c r="CM23" i="1" s="1"/>
  <c r="V28" i="1"/>
  <c r="CM28" i="1" s="1"/>
  <c r="V72" i="1"/>
  <c r="CM72" i="1" s="1"/>
  <c r="V385" i="1"/>
  <c r="CM385" i="1" s="1"/>
  <c r="V429" i="1"/>
  <c r="CM429" i="1" s="1"/>
  <c r="V465" i="1"/>
  <c r="CM465" i="1" s="1"/>
  <c r="V60" i="1"/>
  <c r="CM60" i="1" s="1"/>
  <c r="V183" i="1"/>
  <c r="CM183" i="1" s="1"/>
  <c r="V21" i="1"/>
  <c r="CM21" i="1" s="1"/>
  <c r="V260" i="1"/>
  <c r="CM260" i="1" s="1"/>
  <c r="V324" i="1"/>
  <c r="CM324" i="1" s="1"/>
  <c r="V169" i="1"/>
  <c r="CM169" i="1" s="1"/>
  <c r="V106" i="1"/>
  <c r="CM106" i="1" s="1"/>
  <c r="V121" i="1"/>
  <c r="CM121" i="1" s="1"/>
  <c r="V175" i="1"/>
  <c r="CM175" i="1" s="1"/>
  <c r="V74" i="1"/>
  <c r="CM74" i="1" s="1"/>
  <c r="V17" i="1"/>
  <c r="CM17" i="1" s="1"/>
  <c r="V435" i="1"/>
  <c r="CM435" i="1" s="1"/>
  <c r="V108" i="1"/>
  <c r="CM108" i="1" s="1"/>
  <c r="V330" i="1"/>
  <c r="CM330" i="1" s="1"/>
  <c r="V248" i="1"/>
  <c r="CM248" i="1" s="1"/>
  <c r="V484" i="1"/>
  <c r="CM484" i="1" s="1"/>
  <c r="V463" i="1"/>
  <c r="CM463" i="1" s="1"/>
  <c r="V145" i="1"/>
  <c r="CM145" i="1" s="1"/>
  <c r="V224" i="1"/>
  <c r="CM224" i="1" s="1"/>
  <c r="V126" i="1"/>
  <c r="CM126" i="1" s="1"/>
  <c r="V46" i="1"/>
  <c r="CM46" i="1" s="1"/>
  <c r="V449" i="1"/>
  <c r="CM449" i="1" s="1"/>
  <c r="V166" i="1"/>
  <c r="CM166" i="1" s="1"/>
  <c r="V373" i="1"/>
  <c r="CM373" i="1" s="1"/>
  <c r="V124" i="1"/>
  <c r="CM124" i="1" s="1"/>
  <c r="V25" i="1"/>
  <c r="CM25" i="1" s="1"/>
  <c r="V367" i="1"/>
  <c r="CM367" i="1" s="1"/>
  <c r="V40" i="1"/>
  <c r="CM40" i="1" s="1"/>
  <c r="V351" i="1"/>
  <c r="CM351" i="1" s="1"/>
  <c r="V261" i="1"/>
  <c r="CM261" i="1" s="1"/>
  <c r="V129" i="1"/>
  <c r="CM129" i="1" s="1"/>
  <c r="V64" i="1"/>
  <c r="CM64" i="1" s="1"/>
  <c r="V86" i="1"/>
  <c r="CM86" i="1" s="1"/>
  <c r="V305" i="1"/>
  <c r="CM305" i="1" s="1"/>
  <c r="V197" i="1"/>
  <c r="CM197" i="1" s="1"/>
  <c r="V339" i="1"/>
  <c r="CM339" i="1" s="1"/>
  <c r="V185" i="1"/>
  <c r="CM185" i="1" s="1"/>
  <c r="V76" i="1"/>
  <c r="CM76" i="1" s="1"/>
  <c r="V308" i="1"/>
  <c r="CM308" i="1" s="1"/>
  <c r="V353" i="1"/>
  <c r="CM353" i="1" s="1"/>
  <c r="V154" i="1"/>
  <c r="CM154" i="1" s="1"/>
  <c r="V168" i="1"/>
  <c r="CM168" i="1" s="1"/>
  <c r="V134" i="1"/>
  <c r="CM134" i="1" s="1"/>
  <c r="V142" i="1"/>
  <c r="CM142" i="1" s="1"/>
  <c r="V299" i="1"/>
  <c r="CM299" i="1" s="1"/>
  <c r="V150" i="1"/>
  <c r="CM150" i="1" s="1"/>
  <c r="V257" i="1"/>
  <c r="CM257" i="1" s="1"/>
  <c r="V383" i="1"/>
  <c r="CM383" i="1" s="1"/>
  <c r="V122" i="1"/>
  <c r="CM122" i="1" s="1"/>
  <c r="V346" i="1"/>
  <c r="CM346" i="1" s="1"/>
  <c r="V161" i="1"/>
  <c r="CM161" i="1" s="1"/>
  <c r="V92" i="1"/>
  <c r="CM92" i="1" s="1"/>
  <c r="V352" i="1"/>
  <c r="CM352" i="1" s="1"/>
  <c r="V393" i="1"/>
  <c r="CM393" i="1" s="1"/>
  <c r="V119" i="1"/>
  <c r="CM119" i="1" s="1"/>
  <c r="V114" i="1"/>
  <c r="CM114" i="1" s="1"/>
  <c r="V84" i="1"/>
  <c r="CM84" i="1" s="1"/>
  <c r="V116" i="1"/>
  <c r="CM116" i="1" s="1"/>
  <c r="V167" i="1"/>
  <c r="CM167" i="1" s="1"/>
  <c r="V433" i="1"/>
  <c r="CM433" i="1" s="1"/>
  <c r="V492" i="1"/>
  <c r="CM492" i="1" s="1"/>
  <c r="V50" i="1"/>
  <c r="CM50" i="1" s="1"/>
  <c r="V149" i="1"/>
  <c r="CM149" i="1" s="1"/>
  <c r="V381" i="1"/>
  <c r="CM381" i="1" s="1"/>
  <c r="V311" i="1"/>
  <c r="CM311" i="1" s="1"/>
  <c r="V100" i="1"/>
  <c r="CM100" i="1" s="1"/>
  <c r="V468" i="1"/>
  <c r="CM468" i="1" s="1"/>
  <c r="V493" i="1"/>
  <c r="CM493" i="1" s="1"/>
  <c r="V360" i="1"/>
  <c r="CM360" i="1" s="1"/>
  <c r="V480" i="1"/>
  <c r="CM480" i="1" s="1"/>
  <c r="V304" i="1"/>
  <c r="CM304" i="1" s="1"/>
  <c r="V128" i="1"/>
  <c r="CM128" i="1" s="1"/>
  <c r="V420" i="1"/>
  <c r="CM420" i="1" s="1"/>
  <c r="V268" i="1"/>
  <c r="CM268" i="1" s="1"/>
  <c r="V347" i="1"/>
  <c r="CM347" i="1" s="1"/>
  <c r="V148" i="1"/>
  <c r="CM148" i="1" s="1"/>
  <c r="V411" i="1"/>
  <c r="CM411" i="1" s="1"/>
  <c r="V20" i="1"/>
  <c r="CM20" i="1" s="1"/>
  <c r="V387" i="1"/>
  <c r="CM387" i="1" s="1"/>
  <c r="V500" i="1"/>
  <c r="CM500" i="1" s="1"/>
  <c r="V476" i="1"/>
  <c r="CM476" i="1" s="1"/>
  <c r="V322" i="1"/>
  <c r="CM322" i="1" s="1"/>
  <c r="V366" i="1"/>
  <c r="CM366" i="1" s="1"/>
  <c r="V7" i="1"/>
  <c r="CM7" i="1" s="1"/>
  <c r="V5" i="1"/>
  <c r="CM5" i="1" s="1"/>
  <c r="V13" i="1"/>
  <c r="CM13" i="1" s="1"/>
  <c r="V10" i="1"/>
  <c r="CM10" i="1" s="1"/>
  <c r="V14" i="1"/>
  <c r="CM14" i="1" s="1"/>
  <c r="V6" i="1"/>
  <c r="CM6" i="1" s="1"/>
  <c r="V11" i="1"/>
  <c r="CM11" i="1" s="1"/>
  <c r="V9" i="1"/>
  <c r="CM9" i="1" s="1"/>
  <c r="V8" i="1"/>
  <c r="CM8" i="1" s="1"/>
  <c r="V12" i="1"/>
  <c r="CM12" i="1" s="1"/>
  <c r="V16" i="1"/>
  <c r="CM16" i="1" s="1"/>
  <c r="V15" i="1"/>
  <c r="CM15" i="1" s="1"/>
  <c r="V4" i="1"/>
  <c r="CM4" i="1" s="1"/>
  <c r="AV234" i="1" l="1"/>
  <c r="CD234" i="1"/>
  <c r="AV178" i="1"/>
  <c r="CD178" i="1"/>
  <c r="AV437" i="1"/>
  <c r="CD437" i="1"/>
  <c r="AV123" i="1"/>
  <c r="CD123" i="1"/>
  <c r="AV117" i="1"/>
  <c r="CD117" i="1"/>
  <c r="AV319" i="1"/>
  <c r="CD319" i="1"/>
  <c r="AV323" i="1"/>
  <c r="CD323" i="1"/>
  <c r="AV242" i="1"/>
  <c r="CD242" i="1"/>
  <c r="AV350" i="1"/>
  <c r="CD350" i="1"/>
  <c r="AV414" i="1"/>
  <c r="CD414" i="1"/>
  <c r="AV139" i="1"/>
  <c r="CD139" i="1"/>
  <c r="AV390" i="1"/>
  <c r="CD390" i="1"/>
  <c r="AV267" i="1"/>
  <c r="CD267" i="1"/>
  <c r="AV189" i="1"/>
  <c r="CD189" i="1"/>
  <c r="AV192" i="1"/>
  <c r="CD192" i="1"/>
  <c r="AV378" i="1"/>
  <c r="CD378" i="1"/>
  <c r="AV415" i="1"/>
  <c r="CD415" i="1"/>
  <c r="AV302" i="1"/>
  <c r="CD302" i="1"/>
  <c r="AV337" i="1"/>
  <c r="CD337" i="1"/>
  <c r="AV418" i="1"/>
  <c r="CD418" i="1"/>
  <c r="AV462" i="1"/>
  <c r="CD462" i="1"/>
  <c r="AV423" i="1"/>
  <c r="CD423" i="1"/>
  <c r="AV430" i="1"/>
  <c r="CD430" i="1"/>
  <c r="AV280" i="1"/>
  <c r="CD280" i="1"/>
  <c r="AV371" i="1"/>
  <c r="CD371" i="1"/>
  <c r="AV306" i="1"/>
  <c r="CD306" i="1"/>
  <c r="AV474" i="1"/>
  <c r="CD474" i="1"/>
  <c r="AV273" i="1"/>
  <c r="CD273" i="1"/>
  <c r="AV263" i="1"/>
  <c r="CD263" i="1"/>
  <c r="AV258" i="1"/>
  <c r="CD258" i="1"/>
  <c r="AV228" i="1"/>
  <c r="CD228" i="1"/>
  <c r="AV83" i="1"/>
  <c r="CD83" i="1"/>
  <c r="AV99" i="1"/>
  <c r="CD99" i="1"/>
  <c r="AV199" i="1"/>
  <c r="CD199" i="1"/>
  <c r="AV239" i="1"/>
  <c r="CD239" i="1"/>
  <c r="AV290" i="1"/>
  <c r="CD290" i="1"/>
  <c r="AV336" i="1"/>
  <c r="CD336" i="1"/>
  <c r="AV391" i="1"/>
  <c r="CD391" i="1"/>
  <c r="AV498" i="1"/>
  <c r="CD498" i="1"/>
  <c r="AV426" i="1"/>
  <c r="CD426" i="1"/>
  <c r="AV210" i="1"/>
  <c r="CD210" i="1"/>
  <c r="AV486" i="1"/>
  <c r="CD486" i="1"/>
  <c r="AV314" i="1"/>
  <c r="CD314" i="1"/>
  <c r="AV271" i="1"/>
  <c r="CD271" i="1"/>
  <c r="AV51" i="1"/>
  <c r="CD51" i="1"/>
  <c r="AV355" i="1"/>
  <c r="CD355" i="1"/>
  <c r="AV156" i="1"/>
  <c r="CD156" i="1"/>
  <c r="AV388" i="1"/>
  <c r="CD388" i="1"/>
  <c r="AV132" i="1"/>
  <c r="CD132" i="1"/>
  <c r="AV343" i="1"/>
  <c r="CD343" i="1"/>
  <c r="AV358" i="1"/>
  <c r="CD358" i="1"/>
  <c r="AV422" i="1"/>
  <c r="CD422" i="1"/>
  <c r="AV218" i="1"/>
  <c r="CD218" i="1"/>
  <c r="AV286" i="1"/>
  <c r="CD286" i="1"/>
  <c r="AV131" i="1"/>
  <c r="CD131" i="1"/>
  <c r="AV318" i="1"/>
  <c r="CD318" i="1"/>
  <c r="AV91" i="1"/>
  <c r="CD91" i="1"/>
  <c r="AV334" i="1"/>
  <c r="CD334" i="1"/>
  <c r="AV115" i="1"/>
  <c r="CD115" i="1"/>
  <c r="AV215" i="1"/>
  <c r="CD215" i="1"/>
  <c r="AV466" i="1"/>
  <c r="CD466" i="1"/>
  <c r="AV402" i="1"/>
  <c r="CD402" i="1"/>
  <c r="AV19" i="1"/>
  <c r="CD19" i="1"/>
  <c r="AV444" i="1"/>
  <c r="CD444" i="1"/>
  <c r="AV133" i="1"/>
  <c r="CD133" i="1"/>
  <c r="AV494" i="1"/>
  <c r="CD494" i="1"/>
  <c r="AV188" i="1"/>
  <c r="CD188" i="1"/>
  <c r="AV59" i="1"/>
  <c r="CD59" i="1"/>
  <c r="AV191" i="1"/>
  <c r="CD191" i="1"/>
  <c r="AV164" i="1"/>
  <c r="CD164" i="1"/>
  <c r="AV27" i="1"/>
  <c r="CD27" i="1"/>
  <c r="AV379" i="1"/>
  <c r="CD379" i="1"/>
  <c r="AV366" i="1"/>
  <c r="CD366" i="1"/>
  <c r="AV179" i="1"/>
  <c r="CD179" i="1"/>
  <c r="AV478" i="1"/>
  <c r="CD478" i="1"/>
  <c r="AV194" i="1"/>
  <c r="CD194" i="1"/>
  <c r="AV43" i="1"/>
  <c r="CD43" i="1"/>
  <c r="AV419" i="1"/>
  <c r="CD419" i="1"/>
  <c r="AV67" i="1"/>
  <c r="CD67" i="1"/>
  <c r="AV256" i="1"/>
  <c r="CD256" i="1"/>
  <c r="AV247" i="1"/>
  <c r="CD247" i="1"/>
  <c r="AV450" i="1"/>
  <c r="CD450" i="1"/>
  <c r="AV386" i="1"/>
  <c r="CD386" i="1"/>
  <c r="AV226" i="1"/>
  <c r="CD226" i="1"/>
  <c r="AV428" i="1"/>
  <c r="CD428" i="1"/>
  <c r="AV344" i="1"/>
  <c r="CD344" i="1"/>
  <c r="AV442" i="1"/>
  <c r="CD442" i="1"/>
  <c r="AV274" i="1"/>
  <c r="CD274" i="1"/>
  <c r="AV207" i="1"/>
  <c r="CD207" i="1"/>
  <c r="AV282" i="1"/>
  <c r="CD282" i="1"/>
  <c r="AV458" i="1"/>
  <c r="CD458" i="1"/>
  <c r="AV482" i="1"/>
  <c r="CD482" i="1"/>
  <c r="AV374" i="1"/>
  <c r="CD374" i="1"/>
  <c r="AV172" i="1"/>
  <c r="CD172" i="1"/>
  <c r="AV111" i="1"/>
  <c r="CD111" i="1"/>
  <c r="AV470" i="1"/>
  <c r="CD470" i="1"/>
  <c r="AV406" i="1"/>
  <c r="CD406" i="1"/>
  <c r="AV452" i="1"/>
  <c r="CD452" i="1"/>
  <c r="AV223" i="1"/>
  <c r="CD223" i="1"/>
  <c r="AV410" i="1"/>
  <c r="CD410" i="1"/>
  <c r="AV298" i="1"/>
  <c r="CD298" i="1"/>
  <c r="AV394" i="1"/>
  <c r="CD394" i="1"/>
  <c r="AV35" i="1"/>
  <c r="CD35" i="1"/>
  <c r="AV268" i="1"/>
  <c r="CD268" i="1"/>
  <c r="AV186" i="1"/>
  <c r="CD186" i="1"/>
  <c r="AV347" i="1"/>
  <c r="CD347" i="1"/>
  <c r="AV22" i="1"/>
  <c r="CD22" i="1"/>
  <c r="AV155" i="1"/>
  <c r="CD155" i="1"/>
  <c r="AV332" i="1"/>
  <c r="CD332" i="1"/>
  <c r="AV312" i="1"/>
  <c r="CD312" i="1"/>
  <c r="AV363" i="1"/>
  <c r="CD363" i="1"/>
  <c r="AV163" i="1"/>
  <c r="CD163" i="1"/>
  <c r="AV107" i="1"/>
  <c r="CD107" i="1"/>
  <c r="AV331" i="1"/>
  <c r="CD331" i="1"/>
  <c r="AV400" i="1"/>
  <c r="CD400" i="1"/>
  <c r="AV310" i="1"/>
  <c r="CD310" i="1"/>
  <c r="AV147" i="1"/>
  <c r="CD147" i="1"/>
  <c r="AV345" i="1"/>
  <c r="CD345" i="1"/>
  <c r="AV220" i="1"/>
  <c r="CD220" i="1"/>
  <c r="AV250" i="1"/>
  <c r="CD250" i="1"/>
  <c r="AV255" i="1"/>
  <c r="CD255" i="1"/>
  <c r="AV398" i="1"/>
  <c r="CD398" i="1"/>
  <c r="AV490" i="1"/>
  <c r="CD490" i="1"/>
  <c r="AV171" i="1"/>
  <c r="CD171" i="1"/>
  <c r="V323" i="1"/>
  <c r="CM323" i="1" s="1"/>
  <c r="V350" i="1"/>
  <c r="CM350" i="1" s="1"/>
  <c r="V139" i="1"/>
  <c r="CM139" i="1" s="1"/>
  <c r="V319" i="1"/>
  <c r="CM319" i="1" s="1"/>
  <c r="V414" i="1"/>
  <c r="CM414" i="1" s="1"/>
  <c r="V242" i="1"/>
  <c r="CM242" i="1" s="1"/>
  <c r="V390" i="1"/>
  <c r="CM390" i="1" s="1"/>
  <c r="V189" i="1"/>
  <c r="CM189" i="1" s="1"/>
  <c r="V267" i="1"/>
  <c r="CM267" i="1" s="1"/>
  <c r="V59" i="1"/>
  <c r="CM59" i="1" s="1"/>
  <c r="V188" i="1"/>
  <c r="CM188" i="1" s="1"/>
  <c r="V494" i="1"/>
  <c r="CM494" i="1" s="1"/>
  <c r="V191" i="1"/>
  <c r="CM191" i="1" s="1"/>
  <c r="V458" i="1"/>
  <c r="CM458" i="1" s="1"/>
  <c r="V428" i="1"/>
  <c r="CM428" i="1" s="1"/>
  <c r="V207" i="1"/>
  <c r="CM207" i="1" s="1"/>
  <c r="V442" i="1"/>
  <c r="CM442" i="1" s="1"/>
  <c r="V226" i="1"/>
  <c r="CM226" i="1" s="1"/>
  <c r="V450" i="1"/>
  <c r="CM450" i="1" s="1"/>
  <c r="V83" i="1"/>
  <c r="CM83" i="1" s="1"/>
  <c r="V486" i="1"/>
  <c r="CM486" i="1" s="1"/>
  <c r="V302" i="1"/>
  <c r="CM302" i="1" s="1"/>
  <c r="V374" i="1"/>
  <c r="CM374" i="1" s="1"/>
  <c r="V415" i="1"/>
  <c r="CM415" i="1" s="1"/>
  <c r="V172" i="1"/>
  <c r="CM172" i="1" s="1"/>
  <c r="V147" i="1"/>
  <c r="CM147" i="1" s="1"/>
  <c r="V250" i="1"/>
  <c r="CM250" i="1" s="1"/>
  <c r="V163" i="1"/>
  <c r="CM163" i="1" s="1"/>
  <c r="V19" i="1"/>
  <c r="CM19" i="1" s="1"/>
  <c r="V164" i="1"/>
  <c r="CM164" i="1" s="1"/>
  <c r="V444" i="1"/>
  <c r="CM444" i="1" s="1"/>
  <c r="V133" i="1"/>
  <c r="CM133" i="1" s="1"/>
  <c r="V345" i="1"/>
  <c r="CM345" i="1" s="1"/>
  <c r="V280" i="1"/>
  <c r="CM280" i="1" s="1"/>
  <c r="V331" i="1"/>
  <c r="CM331" i="1" s="1"/>
  <c r="V220" i="1"/>
  <c r="CM220" i="1" s="1"/>
  <c r="V402" i="1"/>
  <c r="CM402" i="1" s="1"/>
  <c r="V43" i="1"/>
  <c r="CM43" i="1" s="1"/>
  <c r="V258" i="1"/>
  <c r="CM258" i="1" s="1"/>
  <c r="V215" i="1"/>
  <c r="CM215" i="1" s="1"/>
  <c r="V466" i="1"/>
  <c r="CM466" i="1" s="1"/>
  <c r="V192" i="1"/>
  <c r="CM192" i="1" s="1"/>
  <c r="V273" i="1"/>
  <c r="CM273" i="1" s="1"/>
  <c r="V234" i="1"/>
  <c r="CM234" i="1" s="1"/>
  <c r="V310" i="1"/>
  <c r="CM310" i="1" s="1"/>
  <c r="V115" i="1"/>
  <c r="CM115" i="1" s="1"/>
  <c r="V111" i="1"/>
  <c r="CM111" i="1" s="1"/>
  <c r="V406" i="1"/>
  <c r="CM406" i="1" s="1"/>
  <c r="V178" i="1"/>
  <c r="CM178" i="1" s="1"/>
  <c r="V256" i="1"/>
  <c r="CM256" i="1" s="1"/>
  <c r="V22" i="1"/>
  <c r="CM22" i="1" s="1"/>
  <c r="V336" i="1"/>
  <c r="CM336" i="1" s="1"/>
  <c r="V239" i="1"/>
  <c r="CM239" i="1" s="1"/>
  <c r="V388" i="1"/>
  <c r="CM388" i="1" s="1"/>
  <c r="V391" i="1"/>
  <c r="CM391" i="1" s="1"/>
  <c r="V131" i="1"/>
  <c r="CM131" i="1" s="1"/>
  <c r="V99" i="1"/>
  <c r="CM99" i="1" s="1"/>
  <c r="V199" i="1"/>
  <c r="CM199" i="1" s="1"/>
  <c r="V498" i="1"/>
  <c r="CM498" i="1" s="1"/>
  <c r="V218" i="1"/>
  <c r="CM218" i="1" s="1"/>
  <c r="V210" i="1"/>
  <c r="CM210" i="1" s="1"/>
  <c r="V318" i="1"/>
  <c r="CM318" i="1" s="1"/>
  <c r="V286" i="1"/>
  <c r="CM286" i="1" s="1"/>
  <c r="V132" i="1"/>
  <c r="CM132" i="1" s="1"/>
  <c r="V426" i="1"/>
  <c r="CM426" i="1" s="1"/>
  <c r="V290" i="1"/>
  <c r="CM290" i="1" s="1"/>
  <c r="V343" i="1"/>
  <c r="CM343" i="1" s="1"/>
  <c r="V358" i="1"/>
  <c r="CM358" i="1" s="1"/>
  <c r="V156" i="1"/>
  <c r="CM156" i="1" s="1"/>
  <c r="V91" i="1"/>
  <c r="CM91" i="1" s="1"/>
  <c r="V422" i="1"/>
  <c r="CM422" i="1" s="1"/>
  <c r="V334" i="1"/>
  <c r="CM334" i="1" s="1"/>
  <c r="V194" i="1"/>
  <c r="CM194" i="1" s="1"/>
  <c r="V107" i="1"/>
  <c r="CM107" i="1" s="1"/>
  <c r="V51" i="1"/>
  <c r="CM51" i="1" s="1"/>
  <c r="V400" i="1"/>
  <c r="CM400" i="1" s="1"/>
  <c r="V271" i="1"/>
  <c r="CM271" i="1" s="1"/>
  <c r="V363" i="1"/>
  <c r="CM363" i="1" s="1"/>
  <c r="V314" i="1"/>
  <c r="CM314" i="1" s="1"/>
  <c r="V355" i="1"/>
  <c r="CM355" i="1" s="1"/>
  <c r="V155" i="1"/>
  <c r="CM155" i="1" s="1"/>
  <c r="V228" i="1"/>
  <c r="CM228" i="1" s="1"/>
  <c r="V117" i="1"/>
  <c r="CM117" i="1" s="1"/>
  <c r="V437" i="1"/>
  <c r="CM437" i="1" s="1"/>
  <c r="V419" i="1"/>
  <c r="CM419" i="1" s="1"/>
  <c r="V123" i="1"/>
  <c r="CM123" i="1" s="1"/>
  <c r="V478" i="1"/>
  <c r="CM478" i="1" s="1"/>
  <c r="V332" i="1"/>
  <c r="CM332" i="1" s="1"/>
  <c r="V312" i="1"/>
  <c r="CM312" i="1" s="1"/>
  <c r="V378" i="1"/>
  <c r="CM378" i="1" s="1"/>
  <c r="V294" i="1"/>
  <c r="CM294" i="1" s="1"/>
  <c r="AV294" i="1"/>
  <c r="V266" i="1"/>
  <c r="CM266" i="1" s="1"/>
  <c r="AV266" i="1"/>
  <c r="V382" i="1"/>
  <c r="CM382" i="1" s="1"/>
  <c r="AV382" i="1"/>
  <c r="V326" i="1"/>
  <c r="CM326" i="1" s="1"/>
  <c r="AV326" i="1"/>
  <c r="V75" i="1"/>
  <c r="CM75" i="1" s="1"/>
  <c r="AV75" i="1"/>
  <c r="V231" i="1"/>
  <c r="CM231" i="1" s="1"/>
  <c r="AV231" i="1"/>
  <c r="V202" i="1"/>
  <c r="CM202" i="1" s="1"/>
  <c r="AV202" i="1"/>
  <c r="V342" i="1"/>
  <c r="CM342" i="1" s="1"/>
  <c r="AV342" i="1"/>
  <c r="V475" i="1"/>
  <c r="CM475" i="1" s="1"/>
  <c r="AV475" i="1"/>
  <c r="V412" i="1"/>
  <c r="CM412" i="1" s="1"/>
  <c r="AV412" i="1"/>
  <c r="V434" i="1"/>
  <c r="CM434" i="1" s="1"/>
  <c r="AV434" i="1"/>
  <c r="V125" i="1"/>
  <c r="CM125" i="1" s="1"/>
  <c r="AV125" i="1"/>
  <c r="H26" i="2" l="1"/>
  <c r="CN6" i="1"/>
  <c r="CJ4" i="1"/>
  <c r="H21" i="2" s="1"/>
  <c r="AZ4" i="1"/>
  <c r="H16" i="2" s="1"/>
</calcChain>
</file>

<file path=xl/sharedStrings.xml><?xml version="1.0" encoding="utf-8"?>
<sst xmlns="http://schemas.openxmlformats.org/spreadsheetml/2006/main" count="147" uniqueCount="85">
  <si>
    <t>Gender</t>
  </si>
  <si>
    <t>Age</t>
  </si>
  <si>
    <t>Occupation</t>
  </si>
  <si>
    <t>Health</t>
  </si>
  <si>
    <t>Construction</t>
  </si>
  <si>
    <t>Teaching</t>
  </si>
  <si>
    <t>IT</t>
  </si>
  <si>
    <t>Genral Work</t>
  </si>
  <si>
    <t>Agriculture</t>
  </si>
  <si>
    <t>Education</t>
  </si>
  <si>
    <t>High School</t>
  </si>
  <si>
    <t>College</t>
  </si>
  <si>
    <t>University</t>
  </si>
  <si>
    <t>Technical</t>
  </si>
  <si>
    <t>Others</t>
  </si>
  <si>
    <t>Kids</t>
  </si>
  <si>
    <t># of Cars</t>
  </si>
  <si>
    <t>Income</t>
  </si>
  <si>
    <t>Residence Area</t>
  </si>
  <si>
    <t>Area of Residence</t>
  </si>
  <si>
    <t>Kathmandu</t>
  </si>
  <si>
    <t>Birgunj</t>
  </si>
  <si>
    <t>Pokhara</t>
  </si>
  <si>
    <t>Biratnagar</t>
  </si>
  <si>
    <t>Chitwan</t>
  </si>
  <si>
    <t>Dharan</t>
  </si>
  <si>
    <t>Butwal</t>
  </si>
  <si>
    <t>Itahari</t>
  </si>
  <si>
    <t>Bhaktapur</t>
  </si>
  <si>
    <t>Lalitpur</t>
  </si>
  <si>
    <t>Kavre</t>
  </si>
  <si>
    <t>Home Value</t>
  </si>
  <si>
    <t>Home Loan Left</t>
  </si>
  <si>
    <t>Car Value</t>
  </si>
  <si>
    <t>Car Loan Left</t>
  </si>
  <si>
    <t>Debt</t>
  </si>
  <si>
    <t>Investments</t>
  </si>
  <si>
    <t>Total Debt Value</t>
  </si>
  <si>
    <t>Personal Value</t>
  </si>
  <si>
    <t>Total  Net Worth</t>
  </si>
  <si>
    <t>Column1</t>
  </si>
  <si>
    <t>Column2</t>
  </si>
  <si>
    <t>Column3</t>
  </si>
  <si>
    <t>Males</t>
  </si>
  <si>
    <t>Females</t>
  </si>
  <si>
    <t>No. Of Men</t>
  </si>
  <si>
    <t>No. Of Women</t>
  </si>
  <si>
    <t>Male VS Females</t>
  </si>
  <si>
    <t>Average Age</t>
  </si>
  <si>
    <t>General Work</t>
  </si>
  <si>
    <t>Count of each occupation</t>
  </si>
  <si>
    <t>Average Income</t>
  </si>
  <si>
    <t>Debt Amt</t>
  </si>
  <si>
    <t>Total number of people</t>
  </si>
  <si>
    <t>Pepole with debt more than 500000</t>
  </si>
  <si>
    <t>less than</t>
  </si>
  <si>
    <t>% home loan left to pay</t>
  </si>
  <si>
    <t xml:space="preserve">income per area </t>
  </si>
  <si>
    <t>KTM</t>
  </si>
  <si>
    <t>ITH</t>
  </si>
  <si>
    <t>BRT</t>
  </si>
  <si>
    <t>PKR</t>
  </si>
  <si>
    <t>DHR</t>
  </si>
  <si>
    <t>KVR</t>
  </si>
  <si>
    <t>BKT</t>
  </si>
  <si>
    <t>LLT</t>
  </si>
  <si>
    <t>CHT</t>
  </si>
  <si>
    <t>BUT</t>
  </si>
  <si>
    <t>BIR</t>
  </si>
  <si>
    <t>Avg Income per area</t>
  </si>
  <si>
    <t>Income per occupation</t>
  </si>
  <si>
    <t>Avg income per occupation</t>
  </si>
  <si>
    <t>More debt than income</t>
  </si>
  <si>
    <t>% having more debt</t>
  </si>
  <si>
    <t>Ages of people with net worth more than</t>
  </si>
  <si>
    <t>Avg age of people worth more than 500000</t>
  </si>
  <si>
    <t>No. of Males VS No. of Females</t>
  </si>
  <si>
    <t>No.of people in each occupation</t>
  </si>
  <si>
    <t>No.of people with debt more than income</t>
  </si>
  <si>
    <t xml:space="preserve">ADVANCED </t>
  </si>
  <si>
    <t>BASIC</t>
  </si>
  <si>
    <t>Average Income per Area of Residence</t>
  </si>
  <si>
    <t>Average Income per Occupation</t>
  </si>
  <si>
    <t xml:space="preserve">% of people having higher debt than income </t>
  </si>
  <si>
    <t>No. of people with debt more than 500000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</si>
</sst>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10" xfId="0" applyBorder="1" applyAlignment="1">
      <alignment horizontal="center"/>
    </xf>
    <xf numFmtId="1" fontId="0" fillId="0" borderId="11" xfId="0" applyNumberFormat="1" applyBorder="1"/>
    <xf numFmtId="0" fontId="2" fillId="0" borderId="0" xfId="0" applyFont="1"/>
    <xf numFmtId="0" fontId="3" fillId="0" borderId="3" xfId="0" applyFont="1" applyBorder="1"/>
    <xf numFmtId="0" fontId="0" fillId="0" borderId="14" xfId="0" applyBorder="1"/>
    <xf numFmtId="9" fontId="0" fillId="0" borderId="4" xfId="0" applyNumberFormat="1" applyBorder="1"/>
    <xf numFmtId="9" fontId="0" fillId="0" borderId="0" xfId="1" applyFont="1" applyBorder="1"/>
    <xf numFmtId="9" fontId="0" fillId="0" borderId="8" xfId="1" applyFont="1" applyBorder="1"/>
    <xf numFmtId="0" fontId="2" fillId="0" borderId="3" xfId="0" applyFont="1" applyBorder="1"/>
    <xf numFmtId="2" fontId="0" fillId="0" borderId="6" xfId="0" applyNumberFormat="1" applyBorder="1"/>
    <xf numFmtId="0" fontId="4" fillId="0" borderId="0" xfId="0" applyFont="1"/>
    <xf numFmtId="0" fontId="4" fillId="0" borderId="6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2" xfId="0" applyFont="1" applyBorder="1"/>
    <xf numFmtId="0" fontId="2" fillId="0" borderId="4" xfId="0" applyFont="1" applyBorder="1"/>
    <xf numFmtId="1" fontId="0" fillId="0" borderId="6" xfId="0" applyNumberForma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9" fontId="6" fillId="0" borderId="2" xfId="1" applyFont="1" applyBorder="1" applyAlignment="1">
      <alignment horizontal="center"/>
    </xf>
    <xf numFmtId="9" fontId="6" fillId="0" borderId="3" xfId="1" applyFont="1" applyBorder="1" applyAlignment="1">
      <alignment horizontal="center"/>
    </xf>
    <xf numFmtId="9" fontId="6" fillId="0" borderId="4" xfId="1" applyFont="1" applyBorder="1" applyAlignment="1">
      <alignment horizontal="center"/>
    </xf>
    <xf numFmtId="9" fontId="6" fillId="0" borderId="5" xfId="1" applyFont="1" applyBorder="1" applyAlignment="1">
      <alignment horizontal="center"/>
    </xf>
    <xf numFmtId="9" fontId="6" fillId="0" borderId="0" xfId="1" applyFont="1" applyBorder="1" applyAlignment="1">
      <alignment horizontal="center"/>
    </xf>
    <xf numFmtId="9" fontId="6" fillId="0" borderId="6" xfId="1" applyFont="1" applyBorder="1" applyAlignment="1">
      <alignment horizontal="center"/>
    </xf>
    <xf numFmtId="9" fontId="6" fillId="0" borderId="7" xfId="1" applyFont="1" applyBorder="1" applyAlignment="1">
      <alignment horizontal="center"/>
    </xf>
    <xf numFmtId="9" fontId="6" fillId="0" borderId="8" xfId="1" applyFont="1" applyBorder="1" applyAlignment="1">
      <alignment horizontal="center"/>
    </xf>
    <xf numFmtId="9" fontId="6" fillId="0" borderId="9" xfId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cat>
            <c:strRef>
              <c:f>Sheet2!$L$11:$Q$11</c:f>
              <c:strCache>
                <c:ptCount val="6"/>
                <c:pt idx="0">
                  <c:v>Health</c:v>
                </c:pt>
                <c:pt idx="1">
                  <c:v>Construction</c:v>
                </c:pt>
                <c:pt idx="2">
                  <c:v>IT</c:v>
                </c:pt>
                <c:pt idx="3">
                  <c:v>Agriculture</c:v>
                </c:pt>
                <c:pt idx="4">
                  <c:v>Teaching</c:v>
                </c:pt>
                <c:pt idx="5">
                  <c:v>General Work</c:v>
                </c:pt>
              </c:strCache>
            </c:strRef>
          </c:cat>
          <c:val>
            <c:numRef>
              <c:f>Sheet2!$L$13:$Q$13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213F-4FCC-A66C-D553AEC3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People</a:t>
            </a:r>
            <a:r>
              <a:rPr lang="en-GB" baseline="0"/>
              <a:t> per Occupation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Sheet2!$L$11:$Q$11</c:f>
              <c:strCache>
                <c:ptCount val="6"/>
                <c:pt idx="0">
                  <c:v>Health</c:v>
                </c:pt>
                <c:pt idx="1">
                  <c:v>Construction</c:v>
                </c:pt>
                <c:pt idx="2">
                  <c:v>IT</c:v>
                </c:pt>
                <c:pt idx="3">
                  <c:v>Agriculture</c:v>
                </c:pt>
                <c:pt idx="4">
                  <c:v>Teaching</c:v>
                </c:pt>
                <c:pt idx="5">
                  <c:v>General Work</c:v>
                </c:pt>
              </c:strCache>
            </c:strRef>
          </c:cat>
          <c:val>
            <c:numRef>
              <c:f>Sheet2!$L$12:$Q$12</c:f>
              <c:numCache>
                <c:formatCode>General</c:formatCode>
                <c:ptCount val="6"/>
                <c:pt idx="0">
                  <c:v>81</c:v>
                </c:pt>
                <c:pt idx="1">
                  <c:v>68</c:v>
                </c:pt>
                <c:pt idx="2">
                  <c:v>94</c:v>
                </c:pt>
                <c:pt idx="3">
                  <c:v>77</c:v>
                </c:pt>
                <c:pt idx="4">
                  <c:v>86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5-4F5D-BAAA-6114B5D613B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Sheet2!$L$11:$Q$11</c:f>
              <c:strCache>
                <c:ptCount val="6"/>
                <c:pt idx="0">
                  <c:v>Health</c:v>
                </c:pt>
                <c:pt idx="1">
                  <c:v>Construction</c:v>
                </c:pt>
                <c:pt idx="2">
                  <c:v>IT</c:v>
                </c:pt>
                <c:pt idx="3">
                  <c:v>Agriculture</c:v>
                </c:pt>
                <c:pt idx="4">
                  <c:v>Teaching</c:v>
                </c:pt>
                <c:pt idx="5">
                  <c:v>General Work</c:v>
                </c:pt>
              </c:strCache>
            </c:strRef>
          </c:cat>
          <c:val>
            <c:numRef>
              <c:f>Sheet2!$L$13:$Q$13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B75-4F5D-BAAA-6114B5D61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23380480"/>
        <c:axId val="123382016"/>
      </c:barChart>
      <c:catAx>
        <c:axId val="123380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3382016"/>
        <c:crosses val="autoZero"/>
        <c:auto val="1"/>
        <c:lblAlgn val="ctr"/>
        <c:lblOffset val="100"/>
        <c:noMultiLvlLbl val="0"/>
      </c:catAx>
      <c:valAx>
        <c:axId val="123382016"/>
        <c:scaling>
          <c:orientation val="minMax"/>
          <c:max val="11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338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Avg Income per</a:t>
            </a:r>
            <a:r>
              <a:rPr lang="en-GB" baseline="0"/>
              <a:t> Occupation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28430694176892"/>
          <c:y val="0.30562316074127138"/>
          <c:w val="0.79077728584004559"/>
          <c:h val="0.4066353826983747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Sheet2!$D$38:$O$38</c:f>
              <c:strCache>
                <c:ptCount val="11"/>
                <c:pt idx="0">
                  <c:v>Health</c:v>
                </c:pt>
                <c:pt idx="2">
                  <c:v>Construction</c:v>
                </c:pt>
                <c:pt idx="4">
                  <c:v>Agriculture</c:v>
                </c:pt>
                <c:pt idx="6">
                  <c:v>IT</c:v>
                </c:pt>
                <c:pt idx="8">
                  <c:v>Teaching</c:v>
                </c:pt>
                <c:pt idx="10">
                  <c:v>General Work</c:v>
                </c:pt>
              </c:strCache>
            </c:strRef>
          </c:cat>
          <c:val>
            <c:numRef>
              <c:f>Sheet2!$D$38:$O$38</c:f>
              <c:numCache>
                <c:formatCode>General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2-449E-A88D-D133484F71F8}"/>
            </c:ext>
          </c:extLst>
        </c:ser>
        <c:ser>
          <c:idx val="1"/>
          <c:order val="1"/>
          <c:invertIfNegative val="0"/>
          <c:cat>
            <c:strRef>
              <c:f>Sheet2!$D$38:$O$38</c:f>
              <c:strCache>
                <c:ptCount val="11"/>
                <c:pt idx="0">
                  <c:v>Health</c:v>
                </c:pt>
                <c:pt idx="2">
                  <c:v>Construction</c:v>
                </c:pt>
                <c:pt idx="4">
                  <c:v>Agriculture</c:v>
                </c:pt>
                <c:pt idx="6">
                  <c:v>IT</c:v>
                </c:pt>
                <c:pt idx="8">
                  <c:v>Teaching</c:v>
                </c:pt>
                <c:pt idx="10">
                  <c:v>General Work</c:v>
                </c:pt>
              </c:strCache>
            </c:strRef>
          </c:cat>
          <c:val>
            <c:numRef>
              <c:f>Sheet2!$D$39:$O$39</c:f>
              <c:numCache>
                <c:formatCode>General</c:formatCode>
                <c:ptCount val="12"/>
                <c:pt idx="0" formatCode="0.00">
                  <c:v>61880.481481481482</c:v>
                </c:pt>
                <c:pt idx="2" formatCode="0.00">
                  <c:v>59226.279411764706</c:v>
                </c:pt>
                <c:pt idx="4" formatCode="0.00">
                  <c:v>60593.038961038961</c:v>
                </c:pt>
                <c:pt idx="6" formatCode="0.00">
                  <c:v>58314.617021276594</c:v>
                </c:pt>
                <c:pt idx="8" formatCode="0.00">
                  <c:v>67214.476744186046</c:v>
                </c:pt>
                <c:pt idx="10" formatCode="0.00">
                  <c:v>65209.428571428572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2-449E-A88D-D133484F71F8}"/>
            </c:ext>
          </c:extLst>
        </c:ser>
        <c:ser>
          <c:idx val="2"/>
          <c:order val="2"/>
          <c:invertIfNegative val="0"/>
          <c:cat>
            <c:strRef>
              <c:f>Sheet2!$D$38:$O$38</c:f>
              <c:strCache>
                <c:ptCount val="11"/>
                <c:pt idx="0">
                  <c:v>Health</c:v>
                </c:pt>
                <c:pt idx="2">
                  <c:v>Construction</c:v>
                </c:pt>
                <c:pt idx="4">
                  <c:v>Agriculture</c:v>
                </c:pt>
                <c:pt idx="6">
                  <c:v>IT</c:v>
                </c:pt>
                <c:pt idx="8">
                  <c:v>Teaching</c:v>
                </c:pt>
                <c:pt idx="10">
                  <c:v>General Work</c:v>
                </c:pt>
              </c:strCache>
            </c:strRef>
          </c:cat>
          <c:val>
            <c:numRef>
              <c:f>Sheet2!$D$40:$O$40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6B02-449E-A88D-D133484F7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2917632"/>
        <c:axId val="62928000"/>
      </c:barChart>
      <c:catAx>
        <c:axId val="6291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Field of occupation</a:t>
                </a:r>
              </a:p>
            </c:rich>
          </c:tx>
          <c:layout>
            <c:manualLayout>
              <c:xMode val="edge"/>
              <c:yMode val="edge"/>
              <c:x val="0.40490884585372788"/>
              <c:y val="0.9237988091758507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2928000"/>
        <c:crosses val="autoZero"/>
        <c:auto val="1"/>
        <c:lblAlgn val="ctr"/>
        <c:lblOffset val="100"/>
        <c:noMultiLvlLbl val="0"/>
      </c:catAx>
      <c:valAx>
        <c:axId val="6292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17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Avg Income per Area of Residence</a:t>
            </a:r>
          </a:p>
        </c:rich>
      </c:tx>
      <c:layout>
        <c:manualLayout>
          <c:xMode val="edge"/>
          <c:yMode val="edge"/>
          <c:x val="0.29792970066119234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Sheet2!$D$33:$N$33</c:f>
              <c:strCache>
                <c:ptCount val="11"/>
                <c:pt idx="0">
                  <c:v>Kathmandu</c:v>
                </c:pt>
                <c:pt idx="1">
                  <c:v>Biratnagar</c:v>
                </c:pt>
                <c:pt idx="2">
                  <c:v>Lalitpur</c:v>
                </c:pt>
                <c:pt idx="3">
                  <c:v>Bhaktapur</c:v>
                </c:pt>
                <c:pt idx="4">
                  <c:v>Chitwan</c:v>
                </c:pt>
                <c:pt idx="5">
                  <c:v>Pokhara</c:v>
                </c:pt>
                <c:pt idx="6">
                  <c:v>Butwal</c:v>
                </c:pt>
                <c:pt idx="7">
                  <c:v>Birgunj</c:v>
                </c:pt>
                <c:pt idx="8">
                  <c:v>Dharan</c:v>
                </c:pt>
                <c:pt idx="9">
                  <c:v>Kavre</c:v>
                </c:pt>
                <c:pt idx="10">
                  <c:v>Itahari</c:v>
                </c:pt>
              </c:strCache>
            </c:strRef>
          </c:cat>
          <c:val>
            <c:numRef>
              <c:f>Sheet2!$D$34:$N$34</c:f>
              <c:numCache>
                <c:formatCode>0.00</c:formatCode>
                <c:ptCount val="11"/>
                <c:pt idx="0">
                  <c:v>63474.875</c:v>
                </c:pt>
                <c:pt idx="1">
                  <c:v>62189.820512820515</c:v>
                </c:pt>
                <c:pt idx="2">
                  <c:v>60089.641509433961</c:v>
                </c:pt>
                <c:pt idx="3">
                  <c:v>62413.48936170213</c:v>
                </c:pt>
                <c:pt idx="4">
                  <c:v>63527.25</c:v>
                </c:pt>
                <c:pt idx="5">
                  <c:v>63328.133333333331</c:v>
                </c:pt>
                <c:pt idx="6">
                  <c:v>52972.051282051281</c:v>
                </c:pt>
                <c:pt idx="7">
                  <c:v>57704.65217391304</c:v>
                </c:pt>
                <c:pt idx="8">
                  <c:v>69339.488372093023</c:v>
                </c:pt>
                <c:pt idx="9">
                  <c:v>61149.395833333336</c:v>
                </c:pt>
                <c:pt idx="10">
                  <c:v>68140.75675675676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C-45DF-AFC0-91F3779D3FB0}"/>
            </c:ext>
          </c:extLst>
        </c:ser>
        <c:ser>
          <c:idx val="1"/>
          <c:order val="1"/>
          <c:invertIfNegative val="0"/>
          <c:cat>
            <c:strRef>
              <c:f>Sheet2!$D$33:$N$33</c:f>
              <c:strCache>
                <c:ptCount val="11"/>
                <c:pt idx="0">
                  <c:v>Kathmandu</c:v>
                </c:pt>
                <c:pt idx="1">
                  <c:v>Biratnagar</c:v>
                </c:pt>
                <c:pt idx="2">
                  <c:v>Lalitpur</c:v>
                </c:pt>
                <c:pt idx="3">
                  <c:v>Bhaktapur</c:v>
                </c:pt>
                <c:pt idx="4">
                  <c:v>Chitwan</c:v>
                </c:pt>
                <c:pt idx="5">
                  <c:v>Pokhara</c:v>
                </c:pt>
                <c:pt idx="6">
                  <c:v>Butwal</c:v>
                </c:pt>
                <c:pt idx="7">
                  <c:v>Birgunj</c:v>
                </c:pt>
                <c:pt idx="8">
                  <c:v>Dharan</c:v>
                </c:pt>
                <c:pt idx="9">
                  <c:v>Kavre</c:v>
                </c:pt>
                <c:pt idx="10">
                  <c:v>Itahari</c:v>
                </c:pt>
              </c:strCache>
            </c:strRef>
          </c:cat>
          <c:val>
            <c:numRef>
              <c:f>Sheet2!$D$35:$N$35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159C-45DF-AFC0-91F3779D3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2961152"/>
        <c:axId val="62963072"/>
      </c:barChart>
      <c:catAx>
        <c:axId val="629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Area of Residence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2963072"/>
        <c:crosses val="autoZero"/>
        <c:auto val="1"/>
        <c:lblAlgn val="ctr"/>
        <c:lblOffset val="100"/>
        <c:noMultiLvlLbl val="0"/>
      </c:catAx>
      <c:valAx>
        <c:axId val="62963072"/>
        <c:scaling>
          <c:orientation val="minMax"/>
          <c:min val="5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Income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2961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Sheet2!$D$11:$G$11</c:f>
              <c:strCache>
                <c:ptCount val="3"/>
                <c:pt idx="0">
                  <c:v>Males</c:v>
                </c:pt>
                <c:pt idx="2">
                  <c:v>Females</c:v>
                </c:pt>
              </c:strCache>
            </c:strRef>
          </c:cat>
          <c:val>
            <c:numRef>
              <c:f>Sheet2!$D$11:$G$11</c:f>
              <c:numCache>
                <c:formatCode>General</c:formatCode>
                <c:ptCount val="4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1-4F04-80D0-E610FB581A57}"/>
            </c:ext>
          </c:extLst>
        </c:ser>
        <c:ser>
          <c:idx val="1"/>
          <c:order val="1"/>
          <c:invertIfNegative val="0"/>
          <c:cat>
            <c:strRef>
              <c:f>Sheet2!$D$11:$G$11</c:f>
              <c:strCache>
                <c:ptCount val="3"/>
                <c:pt idx="0">
                  <c:v>Males</c:v>
                </c:pt>
                <c:pt idx="2">
                  <c:v>Females</c:v>
                </c:pt>
              </c:strCache>
            </c:strRef>
          </c:cat>
          <c:val>
            <c:numRef>
              <c:f>Sheet2!$D$12:$G$12</c:f>
              <c:numCache>
                <c:formatCode>General</c:formatCode>
                <c:ptCount val="4"/>
                <c:pt idx="0">
                  <c:v>237</c:v>
                </c:pt>
                <c:pt idx="2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1-4F04-80D0-E610FB581A57}"/>
            </c:ext>
          </c:extLst>
        </c:ser>
        <c:ser>
          <c:idx val="2"/>
          <c:order val="2"/>
          <c:invertIfNegative val="0"/>
          <c:cat>
            <c:strRef>
              <c:f>Sheet2!$D$11:$G$11</c:f>
              <c:strCache>
                <c:ptCount val="3"/>
                <c:pt idx="0">
                  <c:v>Males</c:v>
                </c:pt>
                <c:pt idx="2">
                  <c:v>Females</c:v>
                </c:pt>
              </c:strCache>
            </c:strRef>
          </c:cat>
          <c:val>
            <c:numRef>
              <c:f>Sheet2!$D$13:$G$13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2CB1-4F04-80D0-E610FB581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584128"/>
        <c:axId val="125585664"/>
      </c:barChart>
      <c:catAx>
        <c:axId val="12558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5585664"/>
        <c:crosses val="autoZero"/>
        <c:auto val="1"/>
        <c:lblAlgn val="ctr"/>
        <c:lblOffset val="100"/>
        <c:noMultiLvlLbl val="0"/>
      </c:catAx>
      <c:valAx>
        <c:axId val="125585664"/>
        <c:scaling>
          <c:orientation val="minMax"/>
          <c:max val="3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84128"/>
        <c:crosses val="autoZero"/>
        <c:crossBetween val="between"/>
        <c:majorUnit val="45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13</xdr:row>
      <xdr:rowOff>9524</xdr:rowOff>
    </xdr:from>
    <xdr:to>
      <xdr:col>16</xdr:col>
      <xdr:colOff>857251</xdr:colOff>
      <xdr:row>27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13</xdr:row>
      <xdr:rowOff>9525</xdr:rowOff>
    </xdr:from>
    <xdr:to>
      <xdr:col>16</xdr:col>
      <xdr:colOff>857249</xdr:colOff>
      <xdr:row>27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40</xdr:row>
      <xdr:rowOff>9525</xdr:rowOff>
    </xdr:from>
    <xdr:to>
      <xdr:col>9</xdr:col>
      <xdr:colOff>342900</xdr:colOff>
      <xdr:row>56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333376</xdr:colOff>
      <xdr:row>40</xdr:row>
      <xdr:rowOff>0</xdr:rowOff>
    </xdr:from>
    <xdr:to>
      <xdr:col>16</xdr:col>
      <xdr:colOff>866776</xdr:colOff>
      <xdr:row>56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9525</xdr:colOff>
      <xdr:row>13</xdr:row>
      <xdr:rowOff>9525</xdr:rowOff>
    </xdr:from>
    <xdr:to>
      <xdr:col>6</xdr:col>
      <xdr:colOff>666750</xdr:colOff>
      <xdr:row>27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3:V500" totalsRowShown="0">
  <autoFilter ref="C3:V500" xr:uid="{00000000-0009-0000-0100-000001000000}"/>
  <tableColumns count="20">
    <tableColumn id="1" xr3:uid="{00000000-0010-0000-0000-000001000000}" name="Gender">
      <calculatedColumnFormula>IF(B4=1,"Male","Female")</calculatedColumnFormula>
    </tableColumn>
    <tableColumn id="2" xr3:uid="{00000000-0010-0000-0000-000002000000}" name="Age">
      <calculatedColumnFormula>RANDBETWEEN(25,45)</calculatedColumnFormula>
    </tableColumn>
    <tableColumn id="3" xr3:uid="{00000000-0010-0000-0000-000003000000}" name="Column1">
      <calculatedColumnFormula>RANDBETWEEN(1,6)</calculatedColumnFormula>
    </tableColumn>
    <tableColumn id="4" xr3:uid="{00000000-0010-0000-0000-000004000000}" name="Occupation">
      <calculatedColumnFormula>VLOOKUP(E4,$AH$3:$AI$8,2)</calculatedColumnFormula>
    </tableColumn>
    <tableColumn id="5" xr3:uid="{00000000-0010-0000-0000-000005000000}" name="Column2">
      <calculatedColumnFormula>RANDBETWEEN(1,5)</calculatedColumnFormula>
    </tableColumn>
    <tableColumn id="6" xr3:uid="{00000000-0010-0000-0000-000006000000}" name="Education">
      <calculatedColumnFormula>VLOOKUP(G4,$AJ$3:$AK$7,2)</calculatedColumnFormula>
    </tableColumn>
    <tableColumn id="7" xr3:uid="{00000000-0010-0000-0000-000007000000}" name="Kids">
      <calculatedColumnFormula>RANDBETWEEN(0,3)</calculatedColumnFormula>
    </tableColumn>
    <tableColumn id="8" xr3:uid="{00000000-0010-0000-0000-000008000000}" name="# of Cars" dataDxfId="6">
      <calculatedColumnFormula>RANDBETWEEN(0,2)</calculatedColumnFormula>
    </tableColumn>
    <tableColumn id="9" xr3:uid="{00000000-0010-0000-0000-000009000000}" name="Income">
      <calculatedColumnFormula>RANDBETWEEN(25000,100000)</calculatedColumnFormula>
    </tableColumn>
    <tableColumn id="10" xr3:uid="{00000000-0010-0000-0000-00000A000000}" name="Column3">
      <calculatedColumnFormula>RANDBETWEEN(1,11)</calculatedColumnFormula>
    </tableColumn>
    <tableColumn id="11" xr3:uid="{00000000-0010-0000-0000-00000B000000}" name="Residence Area">
      <calculatedColumnFormula>VLOOKUP(L4,$AH$11:$AI$21,2)</calculatedColumnFormula>
    </tableColumn>
    <tableColumn id="12" xr3:uid="{00000000-0010-0000-0000-00000C000000}" name="Home Value">
      <calculatedColumnFormula>K4*RANDBETWEEN(17,22)</calculatedColumnFormula>
    </tableColumn>
    <tableColumn id="13" xr3:uid="{00000000-0010-0000-0000-00000D000000}" name="Home Loan Left" dataDxfId="5">
      <calculatedColumnFormula>RAND()*N4</calculatedColumnFormula>
    </tableColumn>
    <tableColumn id="14" xr3:uid="{00000000-0010-0000-0000-00000E000000}" name="Car Value" dataDxfId="4">
      <calculatedColumnFormula>J4*RAND()*K4</calculatedColumnFormula>
    </tableColumn>
    <tableColumn id="15" xr3:uid="{00000000-0010-0000-0000-00000F000000}" name="Car Loan Left">
      <calculatedColumnFormula>RANDBETWEEN(0,P4)</calculatedColumnFormula>
    </tableColumn>
    <tableColumn id="16" xr3:uid="{00000000-0010-0000-0000-000010000000}" name="Debt">
      <calculatedColumnFormula>RANDBETWEEN(0,1)*K4*2</calculatedColumnFormula>
    </tableColumn>
    <tableColumn id="17" xr3:uid="{00000000-0010-0000-0000-000011000000}" name="Investments" dataDxfId="3">
      <calculatedColumnFormula>RAND()*K4*1.5</calculatedColumnFormula>
    </tableColumn>
    <tableColumn id="18" xr3:uid="{00000000-0010-0000-0000-000012000000}" name="Personal Value" dataDxfId="2">
      <calculatedColumnFormula>N4+P4+S4</calculatedColumnFormula>
    </tableColumn>
    <tableColumn id="19" xr3:uid="{00000000-0010-0000-0000-000013000000}" name="Total Debt Value" dataDxfId="1">
      <calculatedColumnFormula>O4+Q4+R4</calculatedColumnFormula>
    </tableColumn>
    <tableColumn id="20" xr3:uid="{00000000-0010-0000-0000-000014000000}" name="Total  Net Worth" dataDxfId="0">
      <calculatedColumnFormula>T4-U4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N500"/>
  <sheetViews>
    <sheetView tabSelected="1" topLeftCell="BC1" workbookViewId="0">
      <selection activeCell="AV5" sqref="AV5"/>
    </sheetView>
  </sheetViews>
  <sheetFormatPr defaultRowHeight="15" x14ac:dyDescent="0.25"/>
  <cols>
    <col min="2" max="2" width="0" hidden="1" customWidth="1"/>
    <col min="3" max="3" width="9.7109375" customWidth="1"/>
    <col min="5" max="5" width="0" hidden="1" customWidth="1"/>
    <col min="6" max="6" width="14.42578125" customWidth="1"/>
    <col min="7" max="7" width="12" hidden="1" customWidth="1"/>
    <col min="8" max="8" width="13.42578125" customWidth="1"/>
    <col min="10" max="10" width="10.5703125" customWidth="1"/>
    <col min="11" max="11" width="9.7109375" customWidth="1"/>
    <col min="12" max="12" width="0" hidden="1" customWidth="1"/>
    <col min="13" max="13" width="18" customWidth="1"/>
    <col min="14" max="14" width="14.85546875" customWidth="1"/>
    <col min="15" max="15" width="17.5703125" customWidth="1"/>
    <col min="16" max="16" width="13" bestFit="1" customWidth="1"/>
    <col min="17" max="17" width="14.5703125" customWidth="1"/>
    <col min="18" max="18" width="12.28515625" customWidth="1"/>
    <col min="19" max="19" width="14.140625" customWidth="1"/>
    <col min="20" max="20" width="16.7109375" bestFit="1" customWidth="1"/>
    <col min="21" max="21" width="17.85546875" bestFit="1" customWidth="1"/>
    <col min="22" max="22" width="18" bestFit="1" customWidth="1"/>
    <col min="27" max="27" width="11.140625" bestFit="1" customWidth="1"/>
    <col min="28" max="28" width="15" customWidth="1"/>
    <col min="29" max="29" width="11.5703125" customWidth="1"/>
    <col min="30" max="30" width="15.85546875" customWidth="1"/>
    <col min="32" max="32" width="9.140625" customWidth="1"/>
    <col min="33" max="34" width="0" hidden="1" customWidth="1"/>
    <col min="35" max="35" width="12.28515625" hidden="1" customWidth="1"/>
    <col min="36" max="38" width="0" hidden="1" customWidth="1"/>
    <col min="39" max="39" width="9.140625" customWidth="1"/>
    <col min="41" max="41" width="12.28515625" bestFit="1" customWidth="1"/>
    <col min="42" max="42" width="13.28515625" bestFit="1" customWidth="1"/>
    <col min="43" max="43" width="10.85546875" bestFit="1" customWidth="1"/>
    <col min="44" max="44" width="13" customWidth="1"/>
    <col min="45" max="45" width="10.85546875" customWidth="1"/>
    <col min="54" max="54" width="12.85546875" customWidth="1"/>
    <col min="55" max="55" width="9.5703125" customWidth="1"/>
    <col min="58" max="58" width="11.140625" customWidth="1"/>
    <col min="60" max="60" width="10" customWidth="1"/>
    <col min="64" max="64" width="10" customWidth="1"/>
    <col min="70" max="70" width="13.28515625" customWidth="1"/>
    <col min="73" max="73" width="11.140625" customWidth="1"/>
    <col min="75" max="75" width="12.85546875" customWidth="1"/>
    <col min="76" max="76" width="13.140625" customWidth="1"/>
    <col min="78" max="78" width="13.5703125" customWidth="1"/>
    <col min="79" max="79" width="11" customWidth="1"/>
    <col min="82" max="82" width="22.28515625" bestFit="1" customWidth="1"/>
    <col min="83" max="83" width="0.140625" hidden="1" customWidth="1"/>
    <col min="84" max="84" width="9.28515625" hidden="1" customWidth="1"/>
    <col min="85" max="85" width="0.140625" hidden="1" customWidth="1"/>
    <col min="86" max="87" width="9.140625" hidden="1" customWidth="1"/>
    <col min="91" max="91" width="41" bestFit="1" customWidth="1"/>
    <col min="92" max="92" width="39.5703125" bestFit="1" customWidth="1"/>
  </cols>
  <sheetData>
    <row r="1" spans="2:92" ht="15.75" thickBot="1" x14ac:dyDescent="0.3">
      <c r="BF1" s="2"/>
      <c r="BG1" s="10"/>
      <c r="BH1" s="10"/>
      <c r="BI1" s="10"/>
      <c r="BJ1" s="19" t="s">
        <v>57</v>
      </c>
      <c r="BK1" s="19"/>
      <c r="BL1" s="19"/>
      <c r="BM1" s="10"/>
      <c r="BN1" s="10"/>
      <c r="BO1" s="10"/>
      <c r="BP1" s="10"/>
      <c r="BQ1" s="10"/>
      <c r="BR1" s="4"/>
      <c r="BT1" s="2"/>
      <c r="BU1" s="10"/>
      <c r="BV1" s="19" t="s">
        <v>70</v>
      </c>
      <c r="BW1" s="10"/>
      <c r="BX1" s="10"/>
      <c r="BY1" s="10"/>
      <c r="BZ1" s="10"/>
      <c r="CA1" s="4"/>
    </row>
    <row r="2" spans="2:92" ht="15.75" thickBot="1" x14ac:dyDescent="0.3">
      <c r="Y2" s="2"/>
      <c r="Z2" s="14" t="s">
        <v>47</v>
      </c>
      <c r="AA2" s="10"/>
      <c r="AB2" s="4"/>
      <c r="AC2" s="11" t="s">
        <v>48</v>
      </c>
      <c r="AF2" s="2" t="s">
        <v>3</v>
      </c>
      <c r="AG2" s="10"/>
      <c r="AH2" s="10" t="s">
        <v>2</v>
      </c>
      <c r="AI2" s="10"/>
      <c r="AJ2" s="10" t="s">
        <v>9</v>
      </c>
      <c r="AK2" s="10"/>
      <c r="AL2" s="10"/>
      <c r="AM2" s="10" t="s">
        <v>5</v>
      </c>
      <c r="AN2" s="10" t="s">
        <v>6</v>
      </c>
      <c r="AO2" s="10" t="s">
        <v>4</v>
      </c>
      <c r="AP2" s="10" t="s">
        <v>49</v>
      </c>
      <c r="AQ2" s="10" t="s">
        <v>8</v>
      </c>
      <c r="AR2" s="10"/>
      <c r="AS2" s="4"/>
      <c r="AT2" s="2" t="s">
        <v>51</v>
      </c>
      <c r="AU2" s="10"/>
      <c r="AV2" s="31" t="s">
        <v>54</v>
      </c>
      <c r="AW2" s="32"/>
      <c r="AX2" s="32"/>
      <c r="AY2" s="32"/>
      <c r="AZ2" s="33"/>
      <c r="BA2" s="2" t="s">
        <v>56</v>
      </c>
      <c r="BB2" s="10"/>
      <c r="BC2" s="10" t="s">
        <v>55</v>
      </c>
      <c r="BD2" s="16">
        <v>0.3</v>
      </c>
      <c r="BF2" s="5" t="s">
        <v>20</v>
      </c>
      <c r="BG2" t="s">
        <v>27</v>
      </c>
      <c r="BH2" t="s">
        <v>23</v>
      </c>
      <c r="BI2" t="s">
        <v>22</v>
      </c>
      <c r="BJ2" t="s">
        <v>25</v>
      </c>
      <c r="BK2" t="s">
        <v>30</v>
      </c>
      <c r="BL2" t="s">
        <v>28</v>
      </c>
      <c r="BM2" t="s">
        <v>29</v>
      </c>
      <c r="BN2" t="s">
        <v>24</v>
      </c>
      <c r="BO2" t="s">
        <v>26</v>
      </c>
      <c r="BP2" t="s">
        <v>21</v>
      </c>
      <c r="BR2" s="6"/>
      <c r="BT2" s="5" t="s">
        <v>3</v>
      </c>
      <c r="BU2" t="s">
        <v>8</v>
      </c>
      <c r="BV2" t="s">
        <v>6</v>
      </c>
      <c r="BW2" t="s">
        <v>4</v>
      </c>
      <c r="BX2" t="s">
        <v>49</v>
      </c>
      <c r="BY2" t="s">
        <v>5</v>
      </c>
      <c r="CA2" s="6"/>
    </row>
    <row r="3" spans="2:92" ht="15.75" thickBot="1" x14ac:dyDescent="0.3">
      <c r="C3" t="s">
        <v>0</v>
      </c>
      <c r="D3" t="s">
        <v>1</v>
      </c>
      <c r="E3" t="s">
        <v>40</v>
      </c>
      <c r="F3" t="s">
        <v>2</v>
      </c>
      <c r="G3" t="s">
        <v>41</v>
      </c>
      <c r="H3" t="s">
        <v>9</v>
      </c>
      <c r="I3" t="s">
        <v>15</v>
      </c>
      <c r="J3" t="s">
        <v>16</v>
      </c>
      <c r="K3" t="s">
        <v>17</v>
      </c>
      <c r="L3" t="s">
        <v>42</v>
      </c>
      <c r="M3" t="s">
        <v>18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38</v>
      </c>
      <c r="U3" t="s">
        <v>37</v>
      </c>
      <c r="V3" t="s">
        <v>39</v>
      </c>
      <c r="Y3" s="5" t="s">
        <v>43</v>
      </c>
      <c r="Z3" t="s">
        <v>44</v>
      </c>
      <c r="AA3" t="s">
        <v>45</v>
      </c>
      <c r="AB3" s="6" t="s">
        <v>46</v>
      </c>
      <c r="AC3" s="12">
        <f ca="1">AVERAGE(D4:D500)</f>
        <v>34.816901408450704</v>
      </c>
      <c r="AF3" s="5">
        <f t="shared" ref="AF3:AF66" ca="1" si="0">IF(F4="Health",1,0)</f>
        <v>0</v>
      </c>
      <c r="AH3">
        <v>1</v>
      </c>
      <c r="AI3" t="s">
        <v>3</v>
      </c>
      <c r="AJ3">
        <v>1</v>
      </c>
      <c r="AK3" t="s">
        <v>10</v>
      </c>
      <c r="AM3">
        <f t="shared" ref="AM3:AM66" ca="1" si="1">IF(F4="Teaching",1,0)</f>
        <v>0</v>
      </c>
      <c r="AN3">
        <f t="shared" ref="AN3:AN66" ca="1" si="2">IF(F4="IT",1,0)</f>
        <v>0</v>
      </c>
      <c r="AO3">
        <f t="shared" ref="AO3:AO66" ca="1" si="3">IF(F4="Construction",1,0)</f>
        <v>0</v>
      </c>
      <c r="AP3">
        <f t="shared" ref="AP3:AP66" ca="1" si="4">IF(F4="Genral Work",1,0)</f>
        <v>0</v>
      </c>
      <c r="AQ3">
        <f t="shared" ref="AQ3:AQ66" ca="1" si="5">IF(F4="Agriculture",1,0)</f>
        <v>1</v>
      </c>
      <c r="AS3" s="6"/>
      <c r="AT3" s="7">
        <f ca="1">AVERAGE(K4:K500)</f>
        <v>62175.949698189135</v>
      </c>
      <c r="AU3" s="8"/>
      <c r="AV3" s="5" t="s">
        <v>52</v>
      </c>
      <c r="AW3">
        <v>500000</v>
      </c>
      <c r="AX3" t="s">
        <v>53</v>
      </c>
      <c r="AZ3" s="6"/>
      <c r="BA3" s="5"/>
      <c r="BB3" s="17">
        <f ca="1">O4/N4</f>
        <v>0.72956276837548217</v>
      </c>
      <c r="BC3">
        <f ca="1">IF(BB3&lt;$BD$2,1,0)</f>
        <v>0</v>
      </c>
      <c r="BD3" s="6"/>
      <c r="BF3" s="5">
        <f ca="1">IF(M4="Kathmandu",K4,0)</f>
        <v>0</v>
      </c>
      <c r="BG3">
        <f ca="1">IF(M4="Itahari",K4,0)</f>
        <v>0</v>
      </c>
      <c r="BH3">
        <f ca="1">IF(M4="Biratnagar",K4,0)</f>
        <v>0</v>
      </c>
      <c r="BI3">
        <f ca="1">IF(M4="Pokhara",K4,0)</f>
        <v>54377</v>
      </c>
      <c r="BJ3">
        <f ca="1">IF(M4="Dharan",K4,0)</f>
        <v>0</v>
      </c>
      <c r="BK3">
        <f ca="1">IF(M4="Kavre",K4,0)</f>
        <v>0</v>
      </c>
      <c r="BL3">
        <f ca="1">IF(M4="Bhaktapur",K4,0)</f>
        <v>0</v>
      </c>
      <c r="BM3">
        <f ca="1">IF(M4="Lalitpur",K4,0)</f>
        <v>0</v>
      </c>
      <c r="BN3">
        <f ca="1">IF(M4="Chitwan",K4,0)</f>
        <v>0</v>
      </c>
      <c r="BO3">
        <f ca="1">IF(M4="Butwal",K4,0)</f>
        <v>0</v>
      </c>
      <c r="BP3">
        <f ca="1">IF(M4="Birgunj",K4,0)</f>
        <v>0</v>
      </c>
      <c r="BR3" s="6"/>
      <c r="BT3" s="5">
        <f ca="1">IF(F4="Health",K4,0)</f>
        <v>0</v>
      </c>
      <c r="BU3">
        <f ca="1">IF(F4="Agriculture",K4,0)</f>
        <v>54377</v>
      </c>
      <c r="BV3">
        <f ca="1">IF(F4="IT",K4,0)</f>
        <v>0</v>
      </c>
      <c r="BW3">
        <f ca="1">IF(F4="Construction",K4,0)</f>
        <v>0</v>
      </c>
      <c r="BX3">
        <f ca="1">IF(F4="Genral Work",K4,0)</f>
        <v>0</v>
      </c>
      <c r="BY3">
        <f ca="1">IF(F4="Teaching",K4,0)</f>
        <v>0</v>
      </c>
      <c r="CA3" s="6"/>
      <c r="CD3" s="25" t="s">
        <v>72</v>
      </c>
      <c r="CE3" s="10"/>
      <c r="CF3" s="3"/>
      <c r="CG3" s="10"/>
      <c r="CH3" s="10"/>
      <c r="CI3" s="10"/>
      <c r="CJ3" s="19" t="s">
        <v>73</v>
      </c>
      <c r="CK3" s="4"/>
      <c r="CM3" s="25" t="s">
        <v>74</v>
      </c>
      <c r="CN3" s="26">
        <v>500000</v>
      </c>
    </row>
    <row r="4" spans="2:92" x14ac:dyDescent="0.25">
      <c r="B4">
        <f ca="1">RANDBETWEEN(1,2)</f>
        <v>1</v>
      </c>
      <c r="C4" t="str">
        <f ca="1">IF(B4=1,"Male","Female")</f>
        <v>Male</v>
      </c>
      <c r="D4">
        <f ca="1">RANDBETWEEN(25,45)</f>
        <v>32</v>
      </c>
      <c r="E4">
        <f ca="1">RANDBETWEEN(1,6)</f>
        <v>6</v>
      </c>
      <c r="F4" t="str">
        <f t="shared" ref="F4:F67" ca="1" si="6">VLOOKUP(E4,$AH$3:$AI$8,2)</f>
        <v>Agriculture</v>
      </c>
      <c r="G4">
        <f ca="1">RANDBETWEEN(1,5)</f>
        <v>3</v>
      </c>
      <c r="H4" t="str">
        <f t="shared" ref="H4:H67" ca="1" si="7">VLOOKUP(G4,$AJ$3:$AK$7,2)</f>
        <v>University</v>
      </c>
      <c r="I4">
        <f ca="1">RANDBETWEEN(0,3)</f>
        <v>1</v>
      </c>
      <c r="J4">
        <f ca="1">RANDBETWEEN(0,2)</f>
        <v>2</v>
      </c>
      <c r="K4">
        <f ca="1">RANDBETWEEN(25000,100000)</f>
        <v>54377</v>
      </c>
      <c r="L4">
        <f ca="1">RANDBETWEEN(1,11)</f>
        <v>3</v>
      </c>
      <c r="M4" t="str">
        <f t="shared" ref="M4:M67" ca="1" si="8">VLOOKUP(L4,$AH$11:$AI$21,2)</f>
        <v>Pokhara</v>
      </c>
      <c r="N4">
        <f ca="1">K4*RANDBETWEEN(17,22)</f>
        <v>978786</v>
      </c>
      <c r="O4" s="1">
        <f ca="1">RAND()*N4</f>
        <v>714085.82380716468</v>
      </c>
      <c r="P4" s="1">
        <f ca="1">J4*RAND()*K4</f>
        <v>50178.008763729762</v>
      </c>
      <c r="Q4">
        <f ca="1">RANDBETWEEN(0,P4)</f>
        <v>41336</v>
      </c>
      <c r="R4">
        <f ca="1">RANDBETWEEN(0,1)*K4*2</f>
        <v>0</v>
      </c>
      <c r="S4" s="1">
        <f ca="1">RAND()*K4*1.5</f>
        <v>67268.494094931404</v>
      </c>
      <c r="T4" s="1">
        <f ca="1">N4+P4+S4</f>
        <v>1096232.5028586611</v>
      </c>
      <c r="U4" s="1">
        <f ca="1">O4+Q4+R4</f>
        <v>755421.82380716468</v>
      </c>
      <c r="V4" s="1">
        <f ca="1">T4-U4</f>
        <v>340810.67905149644</v>
      </c>
      <c r="Y4" s="5">
        <f ca="1">IF(Table1[[#This Row],[Gender]]="Male",1,0)</f>
        <v>1</v>
      </c>
      <c r="Z4">
        <f ca="1">IF(Table1[[#This Row],[Gender]]="Female",1,0)</f>
        <v>0</v>
      </c>
      <c r="AA4">
        <f ca="1">SUM(Y4:Y500)</f>
        <v>237</v>
      </c>
      <c r="AB4" s="6">
        <f ca="1">SUM(Z4:Z500)</f>
        <v>260</v>
      </c>
      <c r="AF4" s="5">
        <f t="shared" ca="1" si="0"/>
        <v>0</v>
      </c>
      <c r="AH4">
        <v>2</v>
      </c>
      <c r="AI4" t="s">
        <v>4</v>
      </c>
      <c r="AJ4">
        <v>2</v>
      </c>
      <c r="AK4" t="s">
        <v>11</v>
      </c>
      <c r="AM4">
        <f t="shared" ca="1" si="1"/>
        <v>0</v>
      </c>
      <c r="AN4">
        <f t="shared" ca="1" si="2"/>
        <v>1</v>
      </c>
      <c r="AO4">
        <f t="shared" ca="1" si="3"/>
        <v>0</v>
      </c>
      <c r="AP4">
        <f t="shared" ca="1" si="4"/>
        <v>0</v>
      </c>
      <c r="AQ4">
        <f t="shared" ca="1" si="5"/>
        <v>0</v>
      </c>
      <c r="AR4" s="13" t="s">
        <v>50</v>
      </c>
      <c r="AS4" s="6"/>
      <c r="AV4" s="5">
        <f ca="1">IF(Table1[[#This Row],[Total Debt Value]]&gt;$AW$3,1,0)</f>
        <v>1</v>
      </c>
      <c r="AZ4" s="6">
        <f ca="1">SUM(AV4:AV500)</f>
        <v>278</v>
      </c>
      <c r="BA4" s="5"/>
      <c r="BB4" s="17">
        <f t="shared" ref="BB4:BB67" ca="1" si="9">O5/N5</f>
        <v>0.15381913681323611</v>
      </c>
      <c r="BC4">
        <f t="shared" ref="BC4:BC67" ca="1" si="10">IF(BB4&lt;$BD$2,1,0)</f>
        <v>1</v>
      </c>
      <c r="BD4" s="6"/>
      <c r="BF4" s="5">
        <f t="shared" ref="BF4:BF67" ca="1" si="11">IF(M5="Kathmandu",K5,0)</f>
        <v>0</v>
      </c>
      <c r="BG4">
        <f t="shared" ref="BG4:BG67" ca="1" si="12">IF(M5="Itahari",K5,0)</f>
        <v>0</v>
      </c>
      <c r="BH4">
        <f t="shared" ref="BH4:BH18" ca="1" si="13">IF(M5="Biratnagar",K5,0)</f>
        <v>0</v>
      </c>
      <c r="BI4">
        <f t="shared" ref="BI4:BI18" ca="1" si="14">IF(M5="Pokhara",K5,0)</f>
        <v>0</v>
      </c>
      <c r="BJ4">
        <f t="shared" ref="BJ4:BJ18" ca="1" si="15">IF(M5="Dharan",K5,0)</f>
        <v>0</v>
      </c>
      <c r="BK4">
        <f t="shared" ref="BK4:BK18" ca="1" si="16">IF(M5="Kavre",K5,0)</f>
        <v>88760</v>
      </c>
      <c r="BL4">
        <f t="shared" ref="BL4:BL18" ca="1" si="17">IF(M5="Bhaktapur",K5,0)</f>
        <v>0</v>
      </c>
      <c r="BM4">
        <f t="shared" ref="BM4:BM18" ca="1" si="18">IF(M5="Lalitpur",K5,0)</f>
        <v>0</v>
      </c>
      <c r="BN4">
        <f t="shared" ref="BN4:BN18" ca="1" si="19">IF(M5="Chitwan",K5,0)</f>
        <v>0</v>
      </c>
      <c r="BO4">
        <f t="shared" ref="BO4:BO18" ca="1" si="20">IF(M5="Butwal",K5,0)</f>
        <v>0</v>
      </c>
      <c r="BP4">
        <f t="shared" ref="BP4:BP18" ca="1" si="21">IF(M5="Birgunj",K5,0)</f>
        <v>0</v>
      </c>
      <c r="BR4" s="6"/>
      <c r="BT4" s="5">
        <f t="shared" ref="BT4:BT67" ca="1" si="22">IF(F5="Health",K5,0)</f>
        <v>0</v>
      </c>
      <c r="BU4">
        <f t="shared" ref="BU4:BU67" ca="1" si="23">IF(F5="Agriculture",K5,0)</f>
        <v>0</v>
      </c>
      <c r="BV4">
        <f t="shared" ref="BV4:BV67" ca="1" si="24">IF(F5="IT",K5,0)</f>
        <v>88760</v>
      </c>
      <c r="BW4">
        <f t="shared" ref="BW4:BW67" ca="1" si="25">IF(F5="Construction",K5,0)</f>
        <v>0</v>
      </c>
      <c r="BX4">
        <f t="shared" ref="BX4:BX67" ca="1" si="26">IF(F5="Genral Work",K5,0)</f>
        <v>0</v>
      </c>
      <c r="BY4">
        <f t="shared" ref="BY4:BY67" ca="1" si="27">IF(F5="Teaching",K5,0)</f>
        <v>0</v>
      </c>
      <c r="CA4" s="6"/>
      <c r="CD4" s="5">
        <f ca="1">IF(Table1[[#This Row],[Total Debt Value]]&gt;Table1[[#This Row],[Income]],1,0)</f>
        <v>1</v>
      </c>
      <c r="CJ4" s="17">
        <f ca="1">SUM(CD4:CD500)/COUNT(CD4:CD500)</f>
        <v>0.96981891348088534</v>
      </c>
      <c r="CK4" s="6"/>
      <c r="CM4" s="5">
        <f ca="1">IF(Table1[[#This Row],[Total  Net Worth]]&gt;$CN$3,Table1[[#This Row],[Age]],0)</f>
        <v>0</v>
      </c>
      <c r="CN4" s="6"/>
    </row>
    <row r="5" spans="2:92" x14ac:dyDescent="0.25">
      <c r="B5">
        <f t="shared" ref="B5:B68" ca="1" si="28">RANDBETWEEN(1,2)</f>
        <v>2</v>
      </c>
      <c r="C5" t="str">
        <f t="shared" ref="C5:C68" ca="1" si="29">IF(B5=1,"Male","Female")</f>
        <v>Female</v>
      </c>
      <c r="D5">
        <f t="shared" ref="D5:D68" ca="1" si="30">RANDBETWEEN(25,45)</f>
        <v>39</v>
      </c>
      <c r="E5">
        <f t="shared" ref="E5:E68" ca="1" si="31">RANDBETWEEN(1,6)</f>
        <v>4</v>
      </c>
      <c r="F5" t="str">
        <f t="shared" ca="1" si="6"/>
        <v>IT</v>
      </c>
      <c r="G5">
        <f t="shared" ref="G5:G68" ca="1" si="32">RANDBETWEEN(1,5)</f>
        <v>2</v>
      </c>
      <c r="H5" t="str">
        <f t="shared" ca="1" si="7"/>
        <v>College</v>
      </c>
      <c r="I5">
        <f t="shared" ref="I5:I68" ca="1" si="33">RANDBETWEEN(0,3)</f>
        <v>2</v>
      </c>
      <c r="J5">
        <f t="shared" ref="J5:J68" ca="1" si="34">RANDBETWEEN(0,2)</f>
        <v>1</v>
      </c>
      <c r="K5">
        <f t="shared" ref="K5:K68" ca="1" si="35">RANDBETWEEN(25000,100000)</f>
        <v>88760</v>
      </c>
      <c r="L5">
        <f t="shared" ref="L5:L68" ca="1" si="36">RANDBETWEEN(1,11)</f>
        <v>11</v>
      </c>
      <c r="M5" t="str">
        <f t="shared" ca="1" si="8"/>
        <v>Kavre</v>
      </c>
      <c r="N5">
        <f t="shared" ref="N5:N18" ca="1" si="37">K5*RANDBETWEEN(17,22)</f>
        <v>1508920</v>
      </c>
      <c r="O5" s="1">
        <f t="shared" ref="O5:O68" ca="1" si="38">RAND()*N5</f>
        <v>232100.77192022823</v>
      </c>
      <c r="P5" s="1">
        <f t="shared" ref="P5:P18" ca="1" si="39">J5*RAND()*K5</f>
        <v>18125.950882028901</v>
      </c>
      <c r="Q5">
        <f t="shared" ref="Q5:Q68" ca="1" si="40">RANDBETWEEN(0,P5)</f>
        <v>5479</v>
      </c>
      <c r="R5">
        <f t="shared" ref="R5:R18" ca="1" si="41">RANDBETWEEN(0,1)*K5*2</f>
        <v>177520</v>
      </c>
      <c r="S5" s="1">
        <f t="shared" ref="S5:S18" ca="1" si="42">RAND()*K5*1.5</f>
        <v>3467.5475558009357</v>
      </c>
      <c r="T5" s="1">
        <f t="shared" ref="T5:T18" ca="1" si="43">N5+P5+S5</f>
        <v>1530513.4984378298</v>
      </c>
      <c r="U5" s="1">
        <f t="shared" ref="U5:U18" ca="1" si="44">O5+Q5+R5</f>
        <v>415099.77192022826</v>
      </c>
      <c r="V5" s="1">
        <f t="shared" ref="V5:V18" ca="1" si="45">T5-U5</f>
        <v>1115413.7265176014</v>
      </c>
      <c r="Y5" s="5">
        <f ca="1">IF(Table1[[#This Row],[Gender]]="Male",1,0)</f>
        <v>0</v>
      </c>
      <c r="Z5">
        <f ca="1">IF(Table1[[#This Row],[Gender]]="Female",1,0)</f>
        <v>1</v>
      </c>
      <c r="AB5" s="6"/>
      <c r="AF5" s="5">
        <f t="shared" ca="1" si="0"/>
        <v>0</v>
      </c>
      <c r="AH5">
        <v>3</v>
      </c>
      <c r="AI5" t="s">
        <v>5</v>
      </c>
      <c r="AJ5">
        <v>3</v>
      </c>
      <c r="AK5" t="s">
        <v>12</v>
      </c>
      <c r="AM5">
        <f t="shared" ca="1" si="1"/>
        <v>0</v>
      </c>
      <c r="AN5">
        <f t="shared" ca="1" si="2"/>
        <v>0</v>
      </c>
      <c r="AO5">
        <f t="shared" ca="1" si="3"/>
        <v>0</v>
      </c>
      <c r="AP5">
        <f t="shared" ca="1" si="4"/>
        <v>1</v>
      </c>
      <c r="AQ5">
        <f t="shared" ca="1" si="5"/>
        <v>0</v>
      </c>
      <c r="AR5" t="s">
        <v>5</v>
      </c>
      <c r="AS5" s="6">
        <f ca="1">SUM(AM3:AM500)</f>
        <v>86</v>
      </c>
      <c r="AV5" s="5">
        <f ca="1">IF(Table1[[#This Row],[Total Debt Value]]&gt;$AW$3,1,0)</f>
        <v>0</v>
      </c>
      <c r="AZ5" s="6"/>
      <c r="BA5" s="5"/>
      <c r="BB5" s="17">
        <f t="shared" ca="1" si="9"/>
        <v>0.5795614271424292</v>
      </c>
      <c r="BC5">
        <f t="shared" ca="1" si="10"/>
        <v>0</v>
      </c>
      <c r="BD5" s="6"/>
      <c r="BF5" s="5">
        <f t="shared" ca="1" si="11"/>
        <v>0</v>
      </c>
      <c r="BG5">
        <f t="shared" ca="1" si="12"/>
        <v>0</v>
      </c>
      <c r="BH5">
        <f t="shared" ca="1" si="13"/>
        <v>71329</v>
      </c>
      <c r="BI5">
        <f t="shared" ca="1" si="14"/>
        <v>0</v>
      </c>
      <c r="BJ5">
        <f t="shared" ca="1" si="15"/>
        <v>0</v>
      </c>
      <c r="BK5">
        <f t="shared" ca="1" si="16"/>
        <v>0</v>
      </c>
      <c r="BL5">
        <f t="shared" ca="1" si="17"/>
        <v>0</v>
      </c>
      <c r="BM5">
        <f t="shared" ca="1" si="18"/>
        <v>0</v>
      </c>
      <c r="BN5">
        <f t="shared" ca="1" si="19"/>
        <v>0</v>
      </c>
      <c r="BO5">
        <f t="shared" ca="1" si="20"/>
        <v>0</v>
      </c>
      <c r="BP5">
        <f t="shared" ca="1" si="21"/>
        <v>0</v>
      </c>
      <c r="BQ5" s="24" t="s">
        <v>69</v>
      </c>
      <c r="BR5" s="22"/>
      <c r="BT5" s="5">
        <f t="shared" ca="1" si="22"/>
        <v>0</v>
      </c>
      <c r="BU5">
        <f t="shared" ca="1" si="23"/>
        <v>0</v>
      </c>
      <c r="BV5">
        <f t="shared" ca="1" si="24"/>
        <v>0</v>
      </c>
      <c r="BW5">
        <f t="shared" ca="1" si="25"/>
        <v>0</v>
      </c>
      <c r="BX5">
        <f t="shared" ca="1" si="26"/>
        <v>71329</v>
      </c>
      <c r="BY5">
        <f t="shared" ca="1" si="27"/>
        <v>0</v>
      </c>
      <c r="BZ5" s="21" t="s">
        <v>71</v>
      </c>
      <c r="CA5" s="6"/>
      <c r="CD5" s="5">
        <f ca="1">IF(Table1[[#This Row],[Total Debt Value]]&gt;Table1[[#This Row],[Income]],1,0)</f>
        <v>1</v>
      </c>
      <c r="CK5" s="6"/>
      <c r="CM5" s="5">
        <f ca="1">IF(Table1[[#This Row],[Total  Net Worth]]&gt;$CN$3,Table1[[#This Row],[Age]],0)</f>
        <v>39</v>
      </c>
      <c r="CN5" s="22" t="s">
        <v>75</v>
      </c>
    </row>
    <row r="6" spans="2:92" x14ac:dyDescent="0.25">
      <c r="B6">
        <f t="shared" ca="1" si="28"/>
        <v>2</v>
      </c>
      <c r="C6" t="str">
        <f t="shared" ca="1" si="29"/>
        <v>Female</v>
      </c>
      <c r="D6">
        <f t="shared" ca="1" si="30"/>
        <v>29</v>
      </c>
      <c r="E6">
        <f t="shared" ca="1" si="31"/>
        <v>5</v>
      </c>
      <c r="F6" t="str">
        <f t="shared" ca="1" si="6"/>
        <v>Genral Work</v>
      </c>
      <c r="G6">
        <f t="shared" ca="1" si="32"/>
        <v>5</v>
      </c>
      <c r="H6" t="str">
        <f t="shared" ca="1" si="7"/>
        <v>Others</v>
      </c>
      <c r="I6">
        <f t="shared" ca="1" si="33"/>
        <v>0</v>
      </c>
      <c r="J6">
        <f t="shared" ca="1" si="34"/>
        <v>1</v>
      </c>
      <c r="K6">
        <f t="shared" ca="1" si="35"/>
        <v>71329</v>
      </c>
      <c r="L6">
        <f t="shared" ca="1" si="36"/>
        <v>4</v>
      </c>
      <c r="M6" t="str">
        <f t="shared" ca="1" si="8"/>
        <v>Biratnagar</v>
      </c>
      <c r="N6">
        <f t="shared" ca="1" si="37"/>
        <v>1569238</v>
      </c>
      <c r="O6" s="1">
        <f t="shared" ca="1" si="38"/>
        <v>909469.8148061313</v>
      </c>
      <c r="P6" s="1">
        <f t="shared" ca="1" si="39"/>
        <v>37460.162727829884</v>
      </c>
      <c r="Q6">
        <f t="shared" ca="1" si="40"/>
        <v>26779</v>
      </c>
      <c r="R6">
        <f t="shared" ca="1" si="41"/>
        <v>142658</v>
      </c>
      <c r="S6" s="1">
        <f t="shared" ca="1" si="42"/>
        <v>6811.2090205400318</v>
      </c>
      <c r="T6" s="1">
        <f t="shared" ca="1" si="43"/>
        <v>1613509.3717483701</v>
      </c>
      <c r="U6" s="1">
        <f t="shared" ca="1" si="44"/>
        <v>1078906.8148061312</v>
      </c>
      <c r="V6" s="1">
        <f t="shared" ca="1" si="45"/>
        <v>534602.55694223894</v>
      </c>
      <c r="Y6" s="5">
        <f ca="1">IF(Table1[[#This Row],[Gender]]="Male",1,0)</f>
        <v>0</v>
      </c>
      <c r="Z6">
        <f ca="1">IF(Table1[[#This Row],[Gender]]="Female",1,0)</f>
        <v>1</v>
      </c>
      <c r="AB6" s="6"/>
      <c r="AF6" s="5">
        <f t="shared" ca="1" si="0"/>
        <v>0</v>
      </c>
      <c r="AH6">
        <v>4</v>
      </c>
      <c r="AI6" t="s">
        <v>6</v>
      </c>
      <c r="AJ6">
        <v>4</v>
      </c>
      <c r="AK6" t="s">
        <v>13</v>
      </c>
      <c r="AM6">
        <f t="shared" ca="1" si="1"/>
        <v>0</v>
      </c>
      <c r="AN6">
        <f t="shared" ca="1" si="2"/>
        <v>0</v>
      </c>
      <c r="AO6">
        <f t="shared" ca="1" si="3"/>
        <v>0</v>
      </c>
      <c r="AP6">
        <f t="shared" ca="1" si="4"/>
        <v>0</v>
      </c>
      <c r="AQ6">
        <f t="shared" ca="1" si="5"/>
        <v>1</v>
      </c>
      <c r="AR6" t="s">
        <v>3</v>
      </c>
      <c r="AS6" s="6">
        <f ca="1">SUM(AF3:AF500)</f>
        <v>81</v>
      </c>
      <c r="AV6" s="5">
        <f ca="1">IF(Table1[[#This Row],[Total Debt Value]]&gt;$AW$3,1,0)</f>
        <v>1</v>
      </c>
      <c r="AZ6" s="6"/>
      <c r="BA6" s="5"/>
      <c r="BB6" s="17">
        <f t="shared" ca="1" si="9"/>
        <v>0.7514050235334081</v>
      </c>
      <c r="BC6">
        <f t="shared" ca="1" si="10"/>
        <v>0</v>
      </c>
      <c r="BD6" s="6"/>
      <c r="BF6" s="5">
        <f t="shared" ca="1" si="11"/>
        <v>0</v>
      </c>
      <c r="BG6">
        <f t="shared" ca="1" si="12"/>
        <v>0</v>
      </c>
      <c r="BH6">
        <f t="shared" ca="1" si="13"/>
        <v>0</v>
      </c>
      <c r="BI6">
        <f t="shared" ca="1" si="14"/>
        <v>0</v>
      </c>
      <c r="BJ6">
        <f t="shared" ca="1" si="15"/>
        <v>0</v>
      </c>
      <c r="BK6">
        <f t="shared" ca="1" si="16"/>
        <v>0</v>
      </c>
      <c r="BL6">
        <f t="shared" ca="1" si="17"/>
        <v>0</v>
      </c>
      <c r="BM6">
        <f t="shared" ca="1" si="18"/>
        <v>0</v>
      </c>
      <c r="BN6">
        <f t="shared" ca="1" si="19"/>
        <v>0</v>
      </c>
      <c r="BO6">
        <f t="shared" ca="1" si="20"/>
        <v>84324</v>
      </c>
      <c r="BP6">
        <f t="shared" ca="1" si="21"/>
        <v>0</v>
      </c>
      <c r="BQ6" s="23" t="s">
        <v>58</v>
      </c>
      <c r="BR6" s="20">
        <f ca="1">AVERAGEIF(BF3:BF500,"&lt;&gt;0")</f>
        <v>63474.875</v>
      </c>
      <c r="BT6" s="5">
        <f t="shared" ca="1" si="22"/>
        <v>0</v>
      </c>
      <c r="BU6">
        <f t="shared" ca="1" si="23"/>
        <v>84324</v>
      </c>
      <c r="BV6">
        <f t="shared" ca="1" si="24"/>
        <v>0</v>
      </c>
      <c r="BW6">
        <f t="shared" ca="1" si="25"/>
        <v>0</v>
      </c>
      <c r="BX6">
        <f t="shared" ca="1" si="26"/>
        <v>0</v>
      </c>
      <c r="BY6">
        <f t="shared" ca="1" si="27"/>
        <v>0</v>
      </c>
      <c r="BZ6" s="23" t="s">
        <v>3</v>
      </c>
      <c r="CA6" s="20">
        <f ca="1">AVERAGEIF(BT3:BT500,"&lt;&gt;0")</f>
        <v>61880.481481481482</v>
      </c>
      <c r="CD6" s="5">
        <f ca="1">IF(Table1[[#This Row],[Total Debt Value]]&gt;Table1[[#This Row],[Income]],1,0)</f>
        <v>1</v>
      </c>
      <c r="CK6" s="6"/>
      <c r="CM6" s="5">
        <f ca="1">IF(Table1[[#This Row],[Total  Net Worth]]&gt;$CN$3,Table1[[#This Row],[Age]],0)</f>
        <v>29</v>
      </c>
      <c r="CN6" s="27">
        <f ca="1">AVERAGEIF(CM4:CM500,"&lt;&gt;0")</f>
        <v>35</v>
      </c>
    </row>
    <row r="7" spans="2:92" x14ac:dyDescent="0.25">
      <c r="B7">
        <f t="shared" ca="1" si="28"/>
        <v>1</v>
      </c>
      <c r="C7" t="str">
        <f t="shared" ca="1" si="29"/>
        <v>Male</v>
      </c>
      <c r="D7">
        <f t="shared" ca="1" si="30"/>
        <v>29</v>
      </c>
      <c r="E7">
        <f t="shared" ca="1" si="31"/>
        <v>6</v>
      </c>
      <c r="F7" t="str">
        <f t="shared" ca="1" si="6"/>
        <v>Agriculture</v>
      </c>
      <c r="G7">
        <f t="shared" ca="1" si="32"/>
        <v>3</v>
      </c>
      <c r="H7" t="str">
        <f t="shared" ca="1" si="7"/>
        <v>University</v>
      </c>
      <c r="I7">
        <f t="shared" ca="1" si="33"/>
        <v>3</v>
      </c>
      <c r="J7">
        <f t="shared" ca="1" si="34"/>
        <v>1</v>
      </c>
      <c r="K7">
        <f t="shared" ca="1" si="35"/>
        <v>84324</v>
      </c>
      <c r="L7">
        <f t="shared" ca="1" si="36"/>
        <v>7</v>
      </c>
      <c r="M7" t="str">
        <f t="shared" ca="1" si="8"/>
        <v>Butwal</v>
      </c>
      <c r="N7">
        <f t="shared" ca="1" si="37"/>
        <v>1433508</v>
      </c>
      <c r="O7" s="1">
        <f t="shared" ca="1" si="38"/>
        <v>1077145.1124753288</v>
      </c>
      <c r="P7" s="1">
        <f t="shared" ca="1" si="39"/>
        <v>47782.940634536375</v>
      </c>
      <c r="Q7">
        <f t="shared" ca="1" si="40"/>
        <v>33499</v>
      </c>
      <c r="R7">
        <f t="shared" ca="1" si="41"/>
        <v>168648</v>
      </c>
      <c r="S7" s="1">
        <f t="shared" ca="1" si="42"/>
        <v>34327.736805725297</v>
      </c>
      <c r="T7" s="1">
        <f t="shared" ca="1" si="43"/>
        <v>1515618.6774402617</v>
      </c>
      <c r="U7" s="1">
        <f t="shared" ca="1" si="44"/>
        <v>1279292.1124753288</v>
      </c>
      <c r="V7" s="1">
        <f t="shared" ca="1" si="45"/>
        <v>236326.56496493286</v>
      </c>
      <c r="Y7" s="5">
        <f ca="1">IF(Table1[[#This Row],[Gender]]="Male",1,0)</f>
        <v>1</v>
      </c>
      <c r="Z7">
        <f ca="1">IF(Table1[[#This Row],[Gender]]="Female",1,0)</f>
        <v>0</v>
      </c>
      <c r="AB7" s="6"/>
      <c r="AF7" s="5">
        <f t="shared" ca="1" si="0"/>
        <v>0</v>
      </c>
      <c r="AH7">
        <v>5</v>
      </c>
      <c r="AI7" t="s">
        <v>7</v>
      </c>
      <c r="AJ7">
        <v>5</v>
      </c>
      <c r="AK7" t="s">
        <v>14</v>
      </c>
      <c r="AM7">
        <f t="shared" ca="1" si="1"/>
        <v>0</v>
      </c>
      <c r="AN7">
        <f t="shared" ca="1" si="2"/>
        <v>0</v>
      </c>
      <c r="AO7">
        <f t="shared" ca="1" si="3"/>
        <v>1</v>
      </c>
      <c r="AP7">
        <f t="shared" ca="1" si="4"/>
        <v>0</v>
      </c>
      <c r="AQ7">
        <f t="shared" ca="1" si="5"/>
        <v>0</v>
      </c>
      <c r="AR7" t="s">
        <v>6</v>
      </c>
      <c r="AS7" s="6">
        <f ca="1">SUM(AN3:AN500)</f>
        <v>94</v>
      </c>
      <c r="AV7" s="5">
        <f ca="1">IF(Table1[[#This Row],[Total Debt Value]]&gt;$AW$3,1,0)</f>
        <v>1</v>
      </c>
      <c r="AZ7" s="6"/>
      <c r="BA7" s="5"/>
      <c r="BB7" s="17">
        <f t="shared" ca="1" si="9"/>
        <v>0.42869357766153138</v>
      </c>
      <c r="BC7">
        <f t="shared" ca="1" si="10"/>
        <v>0</v>
      </c>
      <c r="BD7" s="6"/>
      <c r="BF7" s="5">
        <f t="shared" ca="1" si="11"/>
        <v>0</v>
      </c>
      <c r="BG7">
        <f t="shared" ca="1" si="12"/>
        <v>0</v>
      </c>
      <c r="BH7">
        <f t="shared" ca="1" si="13"/>
        <v>0</v>
      </c>
      <c r="BI7">
        <f t="shared" ca="1" si="14"/>
        <v>0</v>
      </c>
      <c r="BJ7">
        <f t="shared" ca="1" si="15"/>
        <v>0</v>
      </c>
      <c r="BK7">
        <f t="shared" ca="1" si="16"/>
        <v>44955</v>
      </c>
      <c r="BL7">
        <f t="shared" ca="1" si="17"/>
        <v>0</v>
      </c>
      <c r="BM7">
        <f t="shared" ca="1" si="18"/>
        <v>0</v>
      </c>
      <c r="BN7">
        <f t="shared" ca="1" si="19"/>
        <v>0</v>
      </c>
      <c r="BO7">
        <f t="shared" ca="1" si="20"/>
        <v>0</v>
      </c>
      <c r="BP7">
        <f t="shared" ca="1" si="21"/>
        <v>0</v>
      </c>
      <c r="BQ7" s="23" t="s">
        <v>59</v>
      </c>
      <c r="BR7" s="20">
        <f ca="1">AVERAGEIF(BG3:BG500,"&lt;&gt;0")</f>
        <v>68140.75675675676</v>
      </c>
      <c r="BT7" s="5">
        <f t="shared" ca="1" si="22"/>
        <v>0</v>
      </c>
      <c r="BU7">
        <f t="shared" ca="1" si="23"/>
        <v>0</v>
      </c>
      <c r="BV7">
        <f t="shared" ca="1" si="24"/>
        <v>0</v>
      </c>
      <c r="BW7">
        <f t="shared" ca="1" si="25"/>
        <v>44955</v>
      </c>
      <c r="BX7">
        <f t="shared" ca="1" si="26"/>
        <v>0</v>
      </c>
      <c r="BY7">
        <f t="shared" ca="1" si="27"/>
        <v>0</v>
      </c>
      <c r="BZ7" s="23" t="s">
        <v>8</v>
      </c>
      <c r="CA7" s="20">
        <f ca="1">AVERAGEIF(BU3:BU500,"&lt;&gt;0")</f>
        <v>60593.038961038961</v>
      </c>
      <c r="CD7" s="5">
        <f ca="1">IF(Table1[[#This Row],[Total Debt Value]]&gt;Table1[[#This Row],[Income]],1,0)</f>
        <v>1</v>
      </c>
      <c r="CK7" s="6"/>
      <c r="CM7" s="5">
        <f ca="1">IF(Table1[[#This Row],[Total  Net Worth]]&gt;$CN$3,Table1[[#This Row],[Age]],0)</f>
        <v>0</v>
      </c>
      <c r="CN7" s="6"/>
    </row>
    <row r="8" spans="2:92" x14ac:dyDescent="0.25">
      <c r="B8">
        <f t="shared" ca="1" si="28"/>
        <v>1</v>
      </c>
      <c r="C8" t="str">
        <f t="shared" ca="1" si="29"/>
        <v>Male</v>
      </c>
      <c r="D8">
        <f t="shared" ca="1" si="30"/>
        <v>25</v>
      </c>
      <c r="E8">
        <f t="shared" ca="1" si="31"/>
        <v>2</v>
      </c>
      <c r="F8" t="str">
        <f t="shared" ca="1" si="6"/>
        <v>Construction</v>
      </c>
      <c r="G8">
        <f t="shared" ca="1" si="32"/>
        <v>5</v>
      </c>
      <c r="H8" t="str">
        <f t="shared" ca="1" si="7"/>
        <v>Others</v>
      </c>
      <c r="I8">
        <f t="shared" ca="1" si="33"/>
        <v>0</v>
      </c>
      <c r="J8">
        <f t="shared" ca="1" si="34"/>
        <v>1</v>
      </c>
      <c r="K8">
        <f t="shared" ca="1" si="35"/>
        <v>44955</v>
      </c>
      <c r="L8">
        <f t="shared" ca="1" si="36"/>
        <v>11</v>
      </c>
      <c r="M8" t="str">
        <f t="shared" ca="1" si="8"/>
        <v>Kavre</v>
      </c>
      <c r="N8">
        <f t="shared" ca="1" si="37"/>
        <v>944055</v>
      </c>
      <c r="O8" s="1">
        <f t="shared" ca="1" si="38"/>
        <v>404710.31545925699</v>
      </c>
      <c r="P8" s="1">
        <f t="shared" ca="1" si="39"/>
        <v>41882.47895535508</v>
      </c>
      <c r="Q8">
        <f t="shared" ca="1" si="40"/>
        <v>41749</v>
      </c>
      <c r="R8">
        <f t="shared" ca="1" si="41"/>
        <v>89910</v>
      </c>
      <c r="S8" s="1">
        <f t="shared" ca="1" si="42"/>
        <v>65294.071264741564</v>
      </c>
      <c r="T8" s="1">
        <f t="shared" ca="1" si="43"/>
        <v>1051231.5502200967</v>
      </c>
      <c r="U8" s="1">
        <f t="shared" ca="1" si="44"/>
        <v>536369.31545925699</v>
      </c>
      <c r="V8" s="1">
        <f t="shared" ca="1" si="45"/>
        <v>514862.23476083972</v>
      </c>
      <c r="Y8" s="5">
        <f ca="1">IF(Table1[[#This Row],[Gender]]="Male",1,0)</f>
        <v>1</v>
      </c>
      <c r="Z8">
        <f ca="1">IF(Table1[[#This Row],[Gender]]="Female",1,0)</f>
        <v>0</v>
      </c>
      <c r="AB8" s="6"/>
      <c r="AF8" s="5">
        <f t="shared" ca="1" si="0"/>
        <v>0</v>
      </c>
      <c r="AH8">
        <v>6</v>
      </c>
      <c r="AI8" t="s">
        <v>8</v>
      </c>
      <c r="AM8">
        <f t="shared" ca="1" si="1"/>
        <v>0</v>
      </c>
      <c r="AN8">
        <f t="shared" ca="1" si="2"/>
        <v>1</v>
      </c>
      <c r="AO8">
        <f t="shared" ca="1" si="3"/>
        <v>0</v>
      </c>
      <c r="AP8">
        <f t="shared" ca="1" si="4"/>
        <v>0</v>
      </c>
      <c r="AQ8">
        <f t="shared" ca="1" si="5"/>
        <v>0</v>
      </c>
      <c r="AR8" t="s">
        <v>4</v>
      </c>
      <c r="AS8" s="6">
        <f ca="1">SUM(AO3:AO500)</f>
        <v>68</v>
      </c>
      <c r="AV8" s="5">
        <f ca="1">IF(Table1[[#This Row],[Total Debt Value]]&gt;$AW$3,1,0)</f>
        <v>1</v>
      </c>
      <c r="AZ8" s="6"/>
      <c r="BA8" s="5"/>
      <c r="BB8" s="17">
        <f t="shared" ca="1" si="9"/>
        <v>0.93054668098437521</v>
      </c>
      <c r="BC8">
        <f t="shared" ca="1" si="10"/>
        <v>0</v>
      </c>
      <c r="BD8" s="6"/>
      <c r="BF8" s="5">
        <f t="shared" ca="1" si="11"/>
        <v>0</v>
      </c>
      <c r="BG8">
        <f t="shared" ca="1" si="12"/>
        <v>0</v>
      </c>
      <c r="BH8">
        <f t="shared" ca="1" si="13"/>
        <v>0</v>
      </c>
      <c r="BI8">
        <f t="shared" ca="1" si="14"/>
        <v>0</v>
      </c>
      <c r="BJ8">
        <f t="shared" ca="1" si="15"/>
        <v>84597</v>
      </c>
      <c r="BK8">
        <f t="shared" ca="1" si="16"/>
        <v>0</v>
      </c>
      <c r="BL8">
        <f t="shared" ca="1" si="17"/>
        <v>0</v>
      </c>
      <c r="BM8">
        <f t="shared" ca="1" si="18"/>
        <v>0</v>
      </c>
      <c r="BN8">
        <f t="shared" ca="1" si="19"/>
        <v>0</v>
      </c>
      <c r="BO8">
        <f t="shared" ca="1" si="20"/>
        <v>0</v>
      </c>
      <c r="BP8">
        <f t="shared" ca="1" si="21"/>
        <v>0</v>
      </c>
      <c r="BQ8" s="23" t="s">
        <v>60</v>
      </c>
      <c r="BR8" s="20">
        <f ca="1">AVERAGEIF(BH3:BH500,"&lt;&gt;0")</f>
        <v>62189.820512820515</v>
      </c>
      <c r="BT8" s="5">
        <f t="shared" ca="1" si="22"/>
        <v>0</v>
      </c>
      <c r="BU8">
        <f t="shared" ca="1" si="23"/>
        <v>0</v>
      </c>
      <c r="BV8">
        <f t="shared" ca="1" si="24"/>
        <v>84597</v>
      </c>
      <c r="BW8">
        <f t="shared" ca="1" si="25"/>
        <v>0</v>
      </c>
      <c r="BX8">
        <f t="shared" ca="1" si="26"/>
        <v>0</v>
      </c>
      <c r="BY8">
        <f t="shared" ca="1" si="27"/>
        <v>0</v>
      </c>
      <c r="BZ8" s="23" t="s">
        <v>6</v>
      </c>
      <c r="CA8" s="20">
        <f ca="1">AVERAGEIF(BV3:BV500,"&lt;&gt;0")</f>
        <v>58314.617021276594</v>
      </c>
      <c r="CD8" s="5">
        <f ca="1">IF(Table1[[#This Row],[Total Debt Value]]&gt;Table1[[#This Row],[Income]],1,0)</f>
        <v>1</v>
      </c>
      <c r="CK8" s="6"/>
      <c r="CM8" s="5">
        <f ca="1">IF(Table1[[#This Row],[Total  Net Worth]]&gt;$CN$3,Table1[[#This Row],[Age]],0)</f>
        <v>25</v>
      </c>
      <c r="CN8" s="6"/>
    </row>
    <row r="9" spans="2:92" x14ac:dyDescent="0.25">
      <c r="B9">
        <f t="shared" ca="1" si="28"/>
        <v>2</v>
      </c>
      <c r="C9" t="str">
        <f t="shared" ca="1" si="29"/>
        <v>Female</v>
      </c>
      <c r="D9">
        <f t="shared" ca="1" si="30"/>
        <v>36</v>
      </c>
      <c r="E9">
        <f t="shared" ca="1" si="31"/>
        <v>4</v>
      </c>
      <c r="F9" t="str">
        <f t="shared" ca="1" si="6"/>
        <v>IT</v>
      </c>
      <c r="G9">
        <f t="shared" ca="1" si="32"/>
        <v>2</v>
      </c>
      <c r="H9" t="str">
        <f t="shared" ca="1" si="7"/>
        <v>College</v>
      </c>
      <c r="I9">
        <f t="shared" ca="1" si="33"/>
        <v>2</v>
      </c>
      <c r="J9">
        <f t="shared" ca="1" si="34"/>
        <v>2</v>
      </c>
      <c r="K9">
        <f t="shared" ca="1" si="35"/>
        <v>84597</v>
      </c>
      <c r="L9">
        <f t="shared" ca="1" si="36"/>
        <v>6</v>
      </c>
      <c r="M9" t="str">
        <f t="shared" ca="1" si="8"/>
        <v>Dharan</v>
      </c>
      <c r="N9">
        <f t="shared" ca="1" si="37"/>
        <v>1776537</v>
      </c>
      <c r="O9" s="1">
        <f t="shared" ca="1" si="38"/>
        <v>1653150.6089959389</v>
      </c>
      <c r="P9" s="1">
        <f t="shared" ca="1" si="39"/>
        <v>56050.036816516978</v>
      </c>
      <c r="Q9">
        <f t="shared" ca="1" si="40"/>
        <v>30239</v>
      </c>
      <c r="R9">
        <f t="shared" ca="1" si="41"/>
        <v>0</v>
      </c>
      <c r="S9" s="1">
        <f t="shared" ca="1" si="42"/>
        <v>25348.155093321264</v>
      </c>
      <c r="T9" s="1">
        <f t="shared" ca="1" si="43"/>
        <v>1857935.1919098382</v>
      </c>
      <c r="U9" s="1">
        <f t="shared" ca="1" si="44"/>
        <v>1683389.6089959389</v>
      </c>
      <c r="V9" s="1">
        <f t="shared" ca="1" si="45"/>
        <v>174545.58291389933</v>
      </c>
      <c r="Y9" s="5">
        <f ca="1">IF(Table1[[#This Row],[Gender]]="Male",1,0)</f>
        <v>0</v>
      </c>
      <c r="Z9">
        <f ca="1">IF(Table1[[#This Row],[Gender]]="Female",1,0)</f>
        <v>1</v>
      </c>
      <c r="AB9" s="6"/>
      <c r="AF9" s="5">
        <f t="shared" ca="1" si="0"/>
        <v>0</v>
      </c>
      <c r="AM9">
        <f t="shared" ca="1" si="1"/>
        <v>0</v>
      </c>
      <c r="AN9">
        <f t="shared" ca="1" si="2"/>
        <v>0</v>
      </c>
      <c r="AO9">
        <f t="shared" ca="1" si="3"/>
        <v>1</v>
      </c>
      <c r="AP9">
        <f t="shared" ca="1" si="4"/>
        <v>0</v>
      </c>
      <c r="AQ9">
        <f t="shared" ca="1" si="5"/>
        <v>0</v>
      </c>
      <c r="AR9" t="s">
        <v>49</v>
      </c>
      <c r="AS9" s="6">
        <f ca="1">SUM(AP3:AP500)</f>
        <v>91</v>
      </c>
      <c r="AV9" s="5">
        <f ca="1">IF(Table1[[#This Row],[Total Debt Value]]&gt;$AW$3,1,0)</f>
        <v>1</v>
      </c>
      <c r="AZ9" s="6"/>
      <c r="BA9" s="5"/>
      <c r="BB9" s="17">
        <f t="shared" ca="1" si="9"/>
        <v>0.48733210886054162</v>
      </c>
      <c r="BC9">
        <f t="shared" ca="1" si="10"/>
        <v>0</v>
      </c>
      <c r="BD9" s="6"/>
      <c r="BF9" s="5">
        <f t="shared" ca="1" si="11"/>
        <v>0</v>
      </c>
      <c r="BG9">
        <f t="shared" ca="1" si="12"/>
        <v>0</v>
      </c>
      <c r="BH9">
        <f t="shared" ca="1" si="13"/>
        <v>0</v>
      </c>
      <c r="BI9">
        <f t="shared" ca="1" si="14"/>
        <v>0</v>
      </c>
      <c r="BJ9">
        <f t="shared" ca="1" si="15"/>
        <v>0</v>
      </c>
      <c r="BK9">
        <f t="shared" ca="1" si="16"/>
        <v>82660</v>
      </c>
      <c r="BL9">
        <f t="shared" ca="1" si="17"/>
        <v>0</v>
      </c>
      <c r="BM9">
        <f t="shared" ca="1" si="18"/>
        <v>0</v>
      </c>
      <c r="BN9">
        <f t="shared" ca="1" si="19"/>
        <v>0</v>
      </c>
      <c r="BO9">
        <f t="shared" ca="1" si="20"/>
        <v>0</v>
      </c>
      <c r="BP9">
        <f t="shared" ca="1" si="21"/>
        <v>0</v>
      </c>
      <c r="BQ9" s="23" t="s">
        <v>61</v>
      </c>
      <c r="BR9" s="20">
        <f ca="1">AVERAGEIF(BI3:BI500,"&lt;&gt;0")</f>
        <v>63328.133333333331</v>
      </c>
      <c r="BT9" s="5">
        <f t="shared" ca="1" si="22"/>
        <v>0</v>
      </c>
      <c r="BU9">
        <f t="shared" ca="1" si="23"/>
        <v>0</v>
      </c>
      <c r="BV9">
        <f t="shared" ca="1" si="24"/>
        <v>0</v>
      </c>
      <c r="BW9">
        <f t="shared" ca="1" si="25"/>
        <v>82660</v>
      </c>
      <c r="BX9">
        <f t="shared" ca="1" si="26"/>
        <v>0</v>
      </c>
      <c r="BY9">
        <f t="shared" ca="1" si="27"/>
        <v>0</v>
      </c>
      <c r="BZ9" s="23" t="s">
        <v>4</v>
      </c>
      <c r="CA9" s="20">
        <f ca="1">AVERAGEIF(BW3:BW500,"&lt;&gt;0")</f>
        <v>59226.279411764706</v>
      </c>
      <c r="CD9" s="5">
        <f ca="1">IF(Table1[[#This Row],[Total Debt Value]]&gt;Table1[[#This Row],[Income]],1,0)</f>
        <v>1</v>
      </c>
      <c r="CK9" s="6"/>
      <c r="CM9" s="5">
        <f ca="1">IF(Table1[[#This Row],[Total  Net Worth]]&gt;$CN$3,Table1[[#This Row],[Age]],0)</f>
        <v>0</v>
      </c>
      <c r="CN9" s="6"/>
    </row>
    <row r="10" spans="2:92" x14ac:dyDescent="0.25">
      <c r="B10">
        <f t="shared" ca="1" si="28"/>
        <v>2</v>
      </c>
      <c r="C10" t="str">
        <f t="shared" ca="1" si="29"/>
        <v>Female</v>
      </c>
      <c r="D10">
        <f t="shared" ca="1" si="30"/>
        <v>38</v>
      </c>
      <c r="E10">
        <f t="shared" ca="1" si="31"/>
        <v>2</v>
      </c>
      <c r="F10" t="str">
        <f t="shared" ca="1" si="6"/>
        <v>Construction</v>
      </c>
      <c r="G10">
        <f t="shared" ca="1" si="32"/>
        <v>1</v>
      </c>
      <c r="H10" t="str">
        <f t="shared" ca="1" si="7"/>
        <v>High School</v>
      </c>
      <c r="I10">
        <f t="shared" ca="1" si="33"/>
        <v>2</v>
      </c>
      <c r="J10">
        <f t="shared" ca="1" si="34"/>
        <v>1</v>
      </c>
      <c r="K10">
        <f t="shared" ca="1" si="35"/>
        <v>82660</v>
      </c>
      <c r="L10">
        <f t="shared" ca="1" si="36"/>
        <v>11</v>
      </c>
      <c r="M10" t="str">
        <f t="shared" ca="1" si="8"/>
        <v>Kavre</v>
      </c>
      <c r="N10">
        <f t="shared" ca="1" si="37"/>
        <v>1735860</v>
      </c>
      <c r="O10" s="1">
        <f t="shared" ca="1" si="38"/>
        <v>845940.31448665983</v>
      </c>
      <c r="P10" s="1">
        <f t="shared" ca="1" si="39"/>
        <v>79500.442896885681</v>
      </c>
      <c r="Q10">
        <f t="shared" ca="1" si="40"/>
        <v>48452</v>
      </c>
      <c r="R10">
        <f t="shared" ca="1" si="41"/>
        <v>0</v>
      </c>
      <c r="S10" s="1">
        <f t="shared" ca="1" si="42"/>
        <v>13472.409023389941</v>
      </c>
      <c r="T10" s="1">
        <f t="shared" ca="1" si="43"/>
        <v>1828832.8519202757</v>
      </c>
      <c r="U10" s="1">
        <f t="shared" ca="1" si="44"/>
        <v>894392.31448665983</v>
      </c>
      <c r="V10" s="1">
        <f t="shared" ca="1" si="45"/>
        <v>934440.53743361589</v>
      </c>
      <c r="Y10" s="5">
        <f ca="1">IF(Table1[[#This Row],[Gender]]="Male",1,0)</f>
        <v>0</v>
      </c>
      <c r="Z10">
        <f ca="1">IF(Table1[[#This Row],[Gender]]="Female",1,0)</f>
        <v>1</v>
      </c>
      <c r="AB10" s="6"/>
      <c r="AF10" s="5">
        <f t="shared" ca="1" si="0"/>
        <v>0</v>
      </c>
      <c r="AH10" t="s">
        <v>19</v>
      </c>
      <c r="AM10">
        <f t="shared" ca="1" si="1"/>
        <v>0</v>
      </c>
      <c r="AN10">
        <f t="shared" ca="1" si="2"/>
        <v>1</v>
      </c>
      <c r="AO10">
        <f t="shared" ca="1" si="3"/>
        <v>0</v>
      </c>
      <c r="AP10">
        <f t="shared" ca="1" si="4"/>
        <v>0</v>
      </c>
      <c r="AQ10">
        <f t="shared" ca="1" si="5"/>
        <v>0</v>
      </c>
      <c r="AR10" t="s">
        <v>8</v>
      </c>
      <c r="AS10" s="6">
        <f ca="1">SUM(AQ3:AQ500)</f>
        <v>77</v>
      </c>
      <c r="AV10" s="5">
        <f ca="1">IF(Table1[[#This Row],[Total Debt Value]]&gt;$AW$3,1,0)</f>
        <v>1</v>
      </c>
      <c r="AZ10" s="6"/>
      <c r="BA10" s="5"/>
      <c r="BB10" s="17">
        <f t="shared" ca="1" si="9"/>
        <v>0.38657425687787977</v>
      </c>
      <c r="BC10">
        <f t="shared" ca="1" si="10"/>
        <v>0</v>
      </c>
      <c r="BD10" s="6"/>
      <c r="BF10" s="5">
        <f t="shared" ca="1" si="11"/>
        <v>62487</v>
      </c>
      <c r="BG10">
        <f t="shared" ca="1" si="12"/>
        <v>0</v>
      </c>
      <c r="BH10">
        <f t="shared" ca="1" si="13"/>
        <v>0</v>
      </c>
      <c r="BI10">
        <f t="shared" ca="1" si="14"/>
        <v>0</v>
      </c>
      <c r="BJ10">
        <f t="shared" ca="1" si="15"/>
        <v>0</v>
      </c>
      <c r="BK10">
        <f t="shared" ca="1" si="16"/>
        <v>0</v>
      </c>
      <c r="BL10">
        <f t="shared" ca="1" si="17"/>
        <v>0</v>
      </c>
      <c r="BM10">
        <f t="shared" ca="1" si="18"/>
        <v>0</v>
      </c>
      <c r="BN10">
        <f t="shared" ca="1" si="19"/>
        <v>0</v>
      </c>
      <c r="BO10">
        <f t="shared" ca="1" si="20"/>
        <v>0</v>
      </c>
      <c r="BP10">
        <f t="shared" ca="1" si="21"/>
        <v>0</v>
      </c>
      <c r="BQ10" s="23" t="s">
        <v>62</v>
      </c>
      <c r="BR10" s="20">
        <f ca="1">AVERAGEIF(BJ3:BJ500,"&lt;&gt;0")</f>
        <v>69339.488372093023</v>
      </c>
      <c r="BT10" s="5">
        <f t="shared" ca="1" si="22"/>
        <v>0</v>
      </c>
      <c r="BU10">
        <f t="shared" ca="1" si="23"/>
        <v>0</v>
      </c>
      <c r="BV10">
        <f t="shared" ca="1" si="24"/>
        <v>62487</v>
      </c>
      <c r="BW10">
        <f t="shared" ca="1" si="25"/>
        <v>0</v>
      </c>
      <c r="BX10">
        <f t="shared" ca="1" si="26"/>
        <v>0</v>
      </c>
      <c r="BY10">
        <f t="shared" ca="1" si="27"/>
        <v>0</v>
      </c>
      <c r="BZ10" s="23" t="s">
        <v>49</v>
      </c>
      <c r="CA10" s="20">
        <f ca="1">AVERAGEIF(BX3:BX500,"&lt;&gt;0")</f>
        <v>65209.428571428572</v>
      </c>
      <c r="CD10" s="5">
        <f ca="1">IF(Table1[[#This Row],[Total Debt Value]]&gt;Table1[[#This Row],[Income]],1,0)</f>
        <v>1</v>
      </c>
      <c r="CK10" s="6"/>
      <c r="CM10" s="5">
        <f ca="1">IF(Table1[[#This Row],[Total  Net Worth]]&gt;$CN$3,Table1[[#This Row],[Age]],0)</f>
        <v>38</v>
      </c>
      <c r="CN10" s="6"/>
    </row>
    <row r="11" spans="2:92" x14ac:dyDescent="0.25">
      <c r="B11">
        <f t="shared" ca="1" si="28"/>
        <v>1</v>
      </c>
      <c r="C11" t="str">
        <f t="shared" ca="1" si="29"/>
        <v>Male</v>
      </c>
      <c r="D11">
        <f t="shared" ca="1" si="30"/>
        <v>42</v>
      </c>
      <c r="E11">
        <f t="shared" ca="1" si="31"/>
        <v>4</v>
      </c>
      <c r="F11" t="str">
        <f t="shared" ca="1" si="6"/>
        <v>IT</v>
      </c>
      <c r="G11">
        <f t="shared" ca="1" si="32"/>
        <v>2</v>
      </c>
      <c r="H11" t="str">
        <f t="shared" ca="1" si="7"/>
        <v>College</v>
      </c>
      <c r="I11">
        <f t="shared" ca="1" si="33"/>
        <v>2</v>
      </c>
      <c r="J11">
        <f t="shared" ca="1" si="34"/>
        <v>0</v>
      </c>
      <c r="K11">
        <f t="shared" ca="1" si="35"/>
        <v>62487</v>
      </c>
      <c r="L11">
        <f t="shared" ca="1" si="36"/>
        <v>1</v>
      </c>
      <c r="M11" t="str">
        <f t="shared" ca="1" si="8"/>
        <v>Kathmandu</v>
      </c>
      <c r="N11">
        <f t="shared" ca="1" si="37"/>
        <v>1374714</v>
      </c>
      <c r="O11" s="1">
        <f t="shared" ca="1" si="38"/>
        <v>531429.04296961764</v>
      </c>
      <c r="P11" s="1">
        <f t="shared" ca="1" si="39"/>
        <v>0</v>
      </c>
      <c r="Q11">
        <f t="shared" ca="1" si="40"/>
        <v>0</v>
      </c>
      <c r="R11">
        <f t="shared" ca="1" si="41"/>
        <v>0</v>
      </c>
      <c r="S11" s="1">
        <f t="shared" ca="1" si="42"/>
        <v>29163.958274670396</v>
      </c>
      <c r="T11" s="1">
        <f t="shared" ca="1" si="43"/>
        <v>1403877.9582746704</v>
      </c>
      <c r="U11" s="1">
        <f t="shared" ca="1" si="44"/>
        <v>531429.04296961764</v>
      </c>
      <c r="V11" s="1">
        <f t="shared" ca="1" si="45"/>
        <v>872448.91530505277</v>
      </c>
      <c r="Y11" s="5">
        <f ca="1">IF(Table1[[#This Row],[Gender]]="Male",1,0)</f>
        <v>1</v>
      </c>
      <c r="Z11">
        <f ca="1">IF(Table1[[#This Row],[Gender]]="Female",1,0)</f>
        <v>0</v>
      </c>
      <c r="AB11" s="6"/>
      <c r="AF11" s="5">
        <f t="shared" ca="1" si="0"/>
        <v>1</v>
      </c>
      <c r="AH11">
        <v>1</v>
      </c>
      <c r="AI11" t="s">
        <v>20</v>
      </c>
      <c r="AM11">
        <f t="shared" ca="1" si="1"/>
        <v>0</v>
      </c>
      <c r="AN11">
        <f t="shared" ca="1" si="2"/>
        <v>0</v>
      </c>
      <c r="AO11">
        <f t="shared" ca="1" si="3"/>
        <v>0</v>
      </c>
      <c r="AP11">
        <f t="shared" ca="1" si="4"/>
        <v>0</v>
      </c>
      <c r="AQ11">
        <f t="shared" ca="1" si="5"/>
        <v>0</v>
      </c>
      <c r="AS11" s="6"/>
      <c r="AV11" s="5">
        <f ca="1">IF(Table1[[#This Row],[Total Debt Value]]&gt;$AW$3,1,0)</f>
        <v>1</v>
      </c>
      <c r="AZ11" s="6"/>
      <c r="BA11" s="5"/>
      <c r="BB11" s="17">
        <f t="shared" ca="1" si="9"/>
        <v>0.62295933167807471</v>
      </c>
      <c r="BC11">
        <f t="shared" ca="1" si="10"/>
        <v>0</v>
      </c>
      <c r="BD11" s="6"/>
      <c r="BF11" s="5">
        <f t="shared" ca="1" si="11"/>
        <v>0</v>
      </c>
      <c r="BG11">
        <f t="shared" ca="1" si="12"/>
        <v>0</v>
      </c>
      <c r="BH11">
        <f t="shared" ca="1" si="13"/>
        <v>0</v>
      </c>
      <c r="BI11">
        <f t="shared" ca="1" si="14"/>
        <v>0</v>
      </c>
      <c r="BJ11">
        <f t="shared" ca="1" si="15"/>
        <v>85358</v>
      </c>
      <c r="BK11">
        <f t="shared" ca="1" si="16"/>
        <v>0</v>
      </c>
      <c r="BL11">
        <f t="shared" ca="1" si="17"/>
        <v>0</v>
      </c>
      <c r="BM11">
        <f t="shared" ca="1" si="18"/>
        <v>0</v>
      </c>
      <c r="BN11">
        <f t="shared" ca="1" si="19"/>
        <v>0</v>
      </c>
      <c r="BO11">
        <f t="shared" ca="1" si="20"/>
        <v>0</v>
      </c>
      <c r="BP11">
        <f t="shared" ca="1" si="21"/>
        <v>0</v>
      </c>
      <c r="BQ11" s="23" t="s">
        <v>63</v>
      </c>
      <c r="BR11" s="20">
        <f ca="1">AVERAGEIF(BK3:BK500,"&lt;&gt;0")</f>
        <v>61149.395833333336</v>
      </c>
      <c r="BT11" s="5">
        <f t="shared" ca="1" si="22"/>
        <v>85358</v>
      </c>
      <c r="BU11">
        <f t="shared" ca="1" si="23"/>
        <v>0</v>
      </c>
      <c r="BV11">
        <f t="shared" ca="1" si="24"/>
        <v>0</v>
      </c>
      <c r="BW11">
        <f t="shared" ca="1" si="25"/>
        <v>0</v>
      </c>
      <c r="BX11">
        <f t="shared" ca="1" si="26"/>
        <v>0</v>
      </c>
      <c r="BY11">
        <f t="shared" ca="1" si="27"/>
        <v>0</v>
      </c>
      <c r="BZ11" s="23" t="s">
        <v>5</v>
      </c>
      <c r="CA11" s="20">
        <f ca="1">AVERAGEIF(BY3:BY500,"&lt;&gt;0")</f>
        <v>67214.476744186046</v>
      </c>
      <c r="CD11" s="5">
        <f ca="1">IF(Table1[[#This Row],[Total Debt Value]]&gt;Table1[[#This Row],[Income]],1,0)</f>
        <v>1</v>
      </c>
      <c r="CK11" s="6"/>
      <c r="CM11" s="5">
        <f ca="1">IF(Table1[[#This Row],[Total  Net Worth]]&gt;$CN$3,Table1[[#This Row],[Age]],0)</f>
        <v>42</v>
      </c>
      <c r="CN11" s="6"/>
    </row>
    <row r="12" spans="2:92" x14ac:dyDescent="0.25">
      <c r="B12">
        <f t="shared" ca="1" si="28"/>
        <v>2</v>
      </c>
      <c r="C12" t="str">
        <f t="shared" ca="1" si="29"/>
        <v>Female</v>
      </c>
      <c r="D12">
        <f t="shared" ca="1" si="30"/>
        <v>40</v>
      </c>
      <c r="E12">
        <f t="shared" ca="1" si="31"/>
        <v>1</v>
      </c>
      <c r="F12" t="str">
        <f t="shared" ca="1" si="6"/>
        <v>Health</v>
      </c>
      <c r="G12">
        <f t="shared" ca="1" si="32"/>
        <v>4</v>
      </c>
      <c r="H12" t="str">
        <f t="shared" ca="1" si="7"/>
        <v>Technical</v>
      </c>
      <c r="I12">
        <f t="shared" ca="1" si="33"/>
        <v>1</v>
      </c>
      <c r="J12">
        <f t="shared" ca="1" si="34"/>
        <v>2</v>
      </c>
      <c r="K12">
        <f t="shared" ca="1" si="35"/>
        <v>85358</v>
      </c>
      <c r="L12">
        <f t="shared" ca="1" si="36"/>
        <v>6</v>
      </c>
      <c r="M12" t="str">
        <f t="shared" ca="1" si="8"/>
        <v>Dharan</v>
      </c>
      <c r="N12">
        <f t="shared" ca="1" si="37"/>
        <v>1536444</v>
      </c>
      <c r="O12" s="1">
        <f t="shared" ca="1" si="38"/>
        <v>957142.12740078778</v>
      </c>
      <c r="P12" s="1">
        <f t="shared" ca="1" si="39"/>
        <v>39290.535407713702</v>
      </c>
      <c r="Q12">
        <f t="shared" ca="1" si="40"/>
        <v>7984</v>
      </c>
      <c r="R12">
        <f t="shared" ca="1" si="41"/>
        <v>0</v>
      </c>
      <c r="S12" s="1">
        <f t="shared" ca="1" si="42"/>
        <v>71769.229443753036</v>
      </c>
      <c r="T12" s="1">
        <f t="shared" ca="1" si="43"/>
        <v>1647503.7648514668</v>
      </c>
      <c r="U12" s="1">
        <f t="shared" ca="1" si="44"/>
        <v>965126.12740078778</v>
      </c>
      <c r="V12" s="1">
        <f t="shared" ca="1" si="45"/>
        <v>682377.63745067897</v>
      </c>
      <c r="Y12" s="5">
        <f ca="1">IF(Table1[[#This Row],[Gender]]="Male",1,0)</f>
        <v>0</v>
      </c>
      <c r="Z12">
        <f ca="1">IF(Table1[[#This Row],[Gender]]="Female",1,0)</f>
        <v>1</v>
      </c>
      <c r="AB12" s="6"/>
      <c r="AF12" s="5">
        <f t="shared" ca="1" si="0"/>
        <v>0</v>
      </c>
      <c r="AH12">
        <v>2</v>
      </c>
      <c r="AI12" t="s">
        <v>21</v>
      </c>
      <c r="AM12">
        <f t="shared" ca="1" si="1"/>
        <v>0</v>
      </c>
      <c r="AN12">
        <f t="shared" ca="1" si="2"/>
        <v>1</v>
      </c>
      <c r="AO12">
        <f t="shared" ca="1" si="3"/>
        <v>0</v>
      </c>
      <c r="AP12">
        <f t="shared" ca="1" si="4"/>
        <v>0</v>
      </c>
      <c r="AQ12">
        <f t="shared" ca="1" si="5"/>
        <v>0</v>
      </c>
      <c r="AS12" s="6"/>
      <c r="AV12" s="5">
        <f ca="1">IF(Table1[[#This Row],[Total Debt Value]]&gt;$AW$3,1,0)</f>
        <v>1</v>
      </c>
      <c r="AZ12" s="6"/>
      <c r="BA12" s="5"/>
      <c r="BB12" s="17">
        <f t="shared" ca="1" si="9"/>
        <v>0.62621646525366481</v>
      </c>
      <c r="BC12">
        <f t="shared" ca="1" si="10"/>
        <v>0</v>
      </c>
      <c r="BD12" s="6"/>
      <c r="BF12" s="5">
        <f t="shared" ca="1" si="11"/>
        <v>0</v>
      </c>
      <c r="BG12">
        <f t="shared" ca="1" si="12"/>
        <v>0</v>
      </c>
      <c r="BH12">
        <f t="shared" ca="1" si="13"/>
        <v>0</v>
      </c>
      <c r="BI12">
        <f t="shared" ca="1" si="14"/>
        <v>0</v>
      </c>
      <c r="BJ12">
        <f t="shared" ca="1" si="15"/>
        <v>0</v>
      </c>
      <c r="BK12">
        <f t="shared" ca="1" si="16"/>
        <v>0</v>
      </c>
      <c r="BL12">
        <f t="shared" ca="1" si="17"/>
        <v>0</v>
      </c>
      <c r="BM12">
        <f t="shared" ca="1" si="18"/>
        <v>0</v>
      </c>
      <c r="BN12">
        <f t="shared" ca="1" si="19"/>
        <v>0</v>
      </c>
      <c r="BO12">
        <f t="shared" ca="1" si="20"/>
        <v>0</v>
      </c>
      <c r="BP12">
        <f t="shared" ca="1" si="21"/>
        <v>70333</v>
      </c>
      <c r="BQ12" s="23" t="s">
        <v>64</v>
      </c>
      <c r="BR12" s="20">
        <f ca="1">AVERAGEIF(BL3:BL500,"&lt;&gt;0")</f>
        <v>62413.48936170213</v>
      </c>
      <c r="BT12" s="5">
        <f t="shared" ca="1" si="22"/>
        <v>0</v>
      </c>
      <c r="BU12">
        <f t="shared" ca="1" si="23"/>
        <v>0</v>
      </c>
      <c r="BV12">
        <f t="shared" ca="1" si="24"/>
        <v>70333</v>
      </c>
      <c r="BW12">
        <f t="shared" ca="1" si="25"/>
        <v>0</v>
      </c>
      <c r="BX12">
        <f t="shared" ca="1" si="26"/>
        <v>0</v>
      </c>
      <c r="BY12">
        <f t="shared" ca="1" si="27"/>
        <v>0</v>
      </c>
      <c r="CA12" s="6"/>
      <c r="CD12" s="5">
        <f ca="1">IF(Table1[[#This Row],[Total Debt Value]]&gt;Table1[[#This Row],[Income]],1,0)</f>
        <v>1</v>
      </c>
      <c r="CK12" s="6"/>
      <c r="CM12" s="5">
        <f ca="1">IF(Table1[[#This Row],[Total  Net Worth]]&gt;$CN$3,Table1[[#This Row],[Age]],0)</f>
        <v>40</v>
      </c>
      <c r="CN12" s="6"/>
    </row>
    <row r="13" spans="2:92" x14ac:dyDescent="0.25">
      <c r="B13">
        <f t="shared" ca="1" si="28"/>
        <v>2</v>
      </c>
      <c r="C13" t="str">
        <f t="shared" ca="1" si="29"/>
        <v>Female</v>
      </c>
      <c r="D13">
        <f t="shared" ca="1" si="30"/>
        <v>45</v>
      </c>
      <c r="E13">
        <f t="shared" ca="1" si="31"/>
        <v>4</v>
      </c>
      <c r="F13" t="str">
        <f t="shared" ca="1" si="6"/>
        <v>IT</v>
      </c>
      <c r="G13">
        <f t="shared" ca="1" si="32"/>
        <v>3</v>
      </c>
      <c r="H13" t="str">
        <f t="shared" ca="1" si="7"/>
        <v>University</v>
      </c>
      <c r="I13">
        <f t="shared" ca="1" si="33"/>
        <v>2</v>
      </c>
      <c r="J13">
        <f t="shared" ca="1" si="34"/>
        <v>2</v>
      </c>
      <c r="K13">
        <f t="shared" ca="1" si="35"/>
        <v>70333</v>
      </c>
      <c r="L13">
        <f t="shared" ca="1" si="36"/>
        <v>2</v>
      </c>
      <c r="M13" t="str">
        <f t="shared" ca="1" si="8"/>
        <v>Birgunj</v>
      </c>
      <c r="N13">
        <f t="shared" ca="1" si="37"/>
        <v>1265994</v>
      </c>
      <c r="O13" s="1">
        <f t="shared" ca="1" si="38"/>
        <v>792786.28771234816</v>
      </c>
      <c r="P13" s="1">
        <f t="shared" ca="1" si="39"/>
        <v>23072.603836172719</v>
      </c>
      <c r="Q13">
        <f t="shared" ca="1" si="40"/>
        <v>5643</v>
      </c>
      <c r="R13">
        <f t="shared" ca="1" si="41"/>
        <v>140666</v>
      </c>
      <c r="S13" s="1">
        <f t="shared" ca="1" si="42"/>
        <v>91566.5677065567</v>
      </c>
      <c r="T13" s="1">
        <f t="shared" ca="1" si="43"/>
        <v>1380633.1715427295</v>
      </c>
      <c r="U13" s="1">
        <f t="shared" ca="1" si="44"/>
        <v>939095.28771234816</v>
      </c>
      <c r="V13" s="1">
        <f t="shared" ca="1" si="45"/>
        <v>441537.88383038132</v>
      </c>
      <c r="Y13" s="5">
        <f ca="1">IF(Table1[[#This Row],[Gender]]="Male",1,0)</f>
        <v>0</v>
      </c>
      <c r="Z13">
        <f ca="1">IF(Table1[[#This Row],[Gender]]="Female",1,0)</f>
        <v>1</v>
      </c>
      <c r="AB13" s="6"/>
      <c r="AF13" s="5">
        <f t="shared" ca="1" si="0"/>
        <v>0</v>
      </c>
      <c r="AH13">
        <v>3</v>
      </c>
      <c r="AI13" t="s">
        <v>22</v>
      </c>
      <c r="AM13">
        <f t="shared" ca="1" si="1"/>
        <v>1</v>
      </c>
      <c r="AN13">
        <f t="shared" ca="1" si="2"/>
        <v>0</v>
      </c>
      <c r="AO13">
        <f t="shared" ca="1" si="3"/>
        <v>0</v>
      </c>
      <c r="AP13">
        <f t="shared" ca="1" si="4"/>
        <v>0</v>
      </c>
      <c r="AQ13">
        <f t="shared" ca="1" si="5"/>
        <v>0</v>
      </c>
      <c r="AS13" s="6"/>
      <c r="AV13" s="5">
        <f ca="1">IF(Table1[[#This Row],[Total Debt Value]]&gt;$AW$3,1,0)</f>
        <v>1</v>
      </c>
      <c r="AZ13" s="6"/>
      <c r="BA13" s="5"/>
      <c r="BB13" s="17">
        <f t="shared" ca="1" si="9"/>
        <v>0.8812104445260972</v>
      </c>
      <c r="BC13">
        <f t="shared" ca="1" si="10"/>
        <v>0</v>
      </c>
      <c r="BD13" s="6"/>
      <c r="BF13" s="5">
        <f t="shared" ca="1" si="11"/>
        <v>0</v>
      </c>
      <c r="BG13">
        <f t="shared" ca="1" si="12"/>
        <v>0</v>
      </c>
      <c r="BH13">
        <f t="shared" ca="1" si="13"/>
        <v>0</v>
      </c>
      <c r="BI13">
        <f t="shared" ca="1" si="14"/>
        <v>0</v>
      </c>
      <c r="BJ13">
        <f t="shared" ca="1" si="15"/>
        <v>0</v>
      </c>
      <c r="BK13">
        <f t="shared" ca="1" si="16"/>
        <v>56512</v>
      </c>
      <c r="BL13">
        <f t="shared" ca="1" si="17"/>
        <v>0</v>
      </c>
      <c r="BM13">
        <f t="shared" ca="1" si="18"/>
        <v>0</v>
      </c>
      <c r="BN13">
        <f t="shared" ca="1" si="19"/>
        <v>0</v>
      </c>
      <c r="BO13">
        <f t="shared" ca="1" si="20"/>
        <v>0</v>
      </c>
      <c r="BP13">
        <f t="shared" ca="1" si="21"/>
        <v>0</v>
      </c>
      <c r="BQ13" s="23" t="s">
        <v>65</v>
      </c>
      <c r="BR13" s="20">
        <f ca="1">AVERAGEIF(BM3:BM500,"&lt;&gt;0")</f>
        <v>60089.641509433961</v>
      </c>
      <c r="BT13" s="5">
        <f t="shared" ca="1" si="22"/>
        <v>0</v>
      </c>
      <c r="BU13">
        <f t="shared" ca="1" si="23"/>
        <v>0</v>
      </c>
      <c r="BV13">
        <f t="shared" ca="1" si="24"/>
        <v>0</v>
      </c>
      <c r="BW13">
        <f t="shared" ca="1" si="25"/>
        <v>0</v>
      </c>
      <c r="BX13">
        <f t="shared" ca="1" si="26"/>
        <v>0</v>
      </c>
      <c r="BY13">
        <f t="shared" ca="1" si="27"/>
        <v>56512</v>
      </c>
      <c r="CA13" s="6"/>
      <c r="CD13" s="5">
        <f ca="1">IF(Table1[[#This Row],[Total Debt Value]]&gt;Table1[[#This Row],[Income]],1,0)</f>
        <v>1</v>
      </c>
      <c r="CK13" s="6"/>
      <c r="CM13" s="5">
        <f ca="1">IF(Table1[[#This Row],[Total  Net Worth]]&gt;$CN$3,Table1[[#This Row],[Age]],0)</f>
        <v>0</v>
      </c>
      <c r="CN13" s="6"/>
    </row>
    <row r="14" spans="2:92" x14ac:dyDescent="0.25">
      <c r="B14">
        <f t="shared" ca="1" si="28"/>
        <v>2</v>
      </c>
      <c r="C14" t="str">
        <f t="shared" ca="1" si="29"/>
        <v>Female</v>
      </c>
      <c r="D14">
        <f t="shared" ca="1" si="30"/>
        <v>28</v>
      </c>
      <c r="E14">
        <f t="shared" ca="1" si="31"/>
        <v>3</v>
      </c>
      <c r="F14" t="str">
        <f t="shared" ca="1" si="6"/>
        <v>Teaching</v>
      </c>
      <c r="G14">
        <f t="shared" ca="1" si="32"/>
        <v>5</v>
      </c>
      <c r="H14" t="str">
        <f t="shared" ca="1" si="7"/>
        <v>Others</v>
      </c>
      <c r="I14">
        <f t="shared" ca="1" si="33"/>
        <v>1</v>
      </c>
      <c r="J14">
        <f t="shared" ca="1" si="34"/>
        <v>2</v>
      </c>
      <c r="K14">
        <f t="shared" ca="1" si="35"/>
        <v>56512</v>
      </c>
      <c r="L14">
        <f t="shared" ca="1" si="36"/>
        <v>11</v>
      </c>
      <c r="M14" t="str">
        <f t="shared" ca="1" si="8"/>
        <v>Kavre</v>
      </c>
      <c r="N14">
        <f t="shared" ca="1" si="37"/>
        <v>1130240</v>
      </c>
      <c r="O14" s="1">
        <f t="shared" ca="1" si="38"/>
        <v>995979.29282117612</v>
      </c>
      <c r="P14" s="1">
        <f t="shared" ca="1" si="39"/>
        <v>46073.29937062721</v>
      </c>
      <c r="Q14">
        <f t="shared" ca="1" si="40"/>
        <v>34460</v>
      </c>
      <c r="R14">
        <f t="shared" ca="1" si="41"/>
        <v>0</v>
      </c>
      <c r="S14" s="1">
        <f t="shared" ca="1" si="42"/>
        <v>60644.282837305276</v>
      </c>
      <c r="T14" s="1">
        <f t="shared" ca="1" si="43"/>
        <v>1236957.5822079324</v>
      </c>
      <c r="U14" s="1">
        <f t="shared" ca="1" si="44"/>
        <v>1030439.2928211761</v>
      </c>
      <c r="V14" s="1">
        <f t="shared" ca="1" si="45"/>
        <v>206518.28938675625</v>
      </c>
      <c r="Y14" s="5">
        <f ca="1">IF(Table1[[#This Row],[Gender]]="Male",1,0)</f>
        <v>0</v>
      </c>
      <c r="Z14">
        <f ca="1">IF(Table1[[#This Row],[Gender]]="Female",1,0)</f>
        <v>1</v>
      </c>
      <c r="AB14" s="6"/>
      <c r="AF14" s="5">
        <f t="shared" ca="1" si="0"/>
        <v>0</v>
      </c>
      <c r="AH14">
        <v>4</v>
      </c>
      <c r="AI14" t="s">
        <v>23</v>
      </c>
      <c r="AM14">
        <f t="shared" ca="1" si="1"/>
        <v>0</v>
      </c>
      <c r="AN14">
        <f t="shared" ca="1" si="2"/>
        <v>0</v>
      </c>
      <c r="AO14">
        <f t="shared" ca="1" si="3"/>
        <v>1</v>
      </c>
      <c r="AP14">
        <f t="shared" ca="1" si="4"/>
        <v>0</v>
      </c>
      <c r="AQ14">
        <f t="shared" ca="1" si="5"/>
        <v>0</v>
      </c>
      <c r="AS14" s="6"/>
      <c r="AV14" s="5">
        <f ca="1">IF(Table1[[#This Row],[Total Debt Value]]&gt;$AW$3,1,0)</f>
        <v>1</v>
      </c>
      <c r="AZ14" s="6"/>
      <c r="BA14" s="5"/>
      <c r="BB14" s="17">
        <f t="shared" ca="1" si="9"/>
        <v>0.48565522034843012</v>
      </c>
      <c r="BC14">
        <f t="shared" ca="1" si="10"/>
        <v>0</v>
      </c>
      <c r="BD14" s="6"/>
      <c r="BF14" s="5">
        <f t="shared" ca="1" si="11"/>
        <v>42597</v>
      </c>
      <c r="BG14">
        <f t="shared" ca="1" si="12"/>
        <v>0</v>
      </c>
      <c r="BH14">
        <f t="shared" ca="1" si="13"/>
        <v>0</v>
      </c>
      <c r="BI14">
        <f t="shared" ca="1" si="14"/>
        <v>0</v>
      </c>
      <c r="BJ14">
        <f t="shared" ca="1" si="15"/>
        <v>0</v>
      </c>
      <c r="BK14">
        <f t="shared" ca="1" si="16"/>
        <v>0</v>
      </c>
      <c r="BL14">
        <f t="shared" ca="1" si="17"/>
        <v>0</v>
      </c>
      <c r="BM14">
        <f t="shared" ca="1" si="18"/>
        <v>0</v>
      </c>
      <c r="BN14">
        <f t="shared" ca="1" si="19"/>
        <v>0</v>
      </c>
      <c r="BO14">
        <f t="shared" ca="1" si="20"/>
        <v>0</v>
      </c>
      <c r="BP14">
        <f t="shared" ca="1" si="21"/>
        <v>0</v>
      </c>
      <c r="BQ14" s="23" t="s">
        <v>66</v>
      </c>
      <c r="BR14" s="20">
        <f ca="1">AVERAGEIF(BN3:BN500,"&lt;&gt;0")</f>
        <v>63527.25</v>
      </c>
      <c r="BT14" s="5">
        <f t="shared" ca="1" si="22"/>
        <v>0</v>
      </c>
      <c r="BU14">
        <f t="shared" ca="1" si="23"/>
        <v>0</v>
      </c>
      <c r="BV14">
        <f t="shared" ca="1" si="24"/>
        <v>0</v>
      </c>
      <c r="BW14">
        <f t="shared" ca="1" si="25"/>
        <v>42597</v>
      </c>
      <c r="BX14">
        <f t="shared" ca="1" si="26"/>
        <v>0</v>
      </c>
      <c r="BY14">
        <f t="shared" ca="1" si="27"/>
        <v>0</v>
      </c>
      <c r="CA14" s="6"/>
      <c r="CD14" s="5">
        <f ca="1">IF(Table1[[#This Row],[Total Debt Value]]&gt;Table1[[#This Row],[Income]],1,0)</f>
        <v>1</v>
      </c>
      <c r="CK14" s="6"/>
      <c r="CM14" s="5">
        <f ca="1">IF(Table1[[#This Row],[Total  Net Worth]]&gt;$CN$3,Table1[[#This Row],[Age]],0)</f>
        <v>0</v>
      </c>
      <c r="CN14" s="6"/>
    </row>
    <row r="15" spans="2:92" x14ac:dyDescent="0.25">
      <c r="B15">
        <f t="shared" ca="1" si="28"/>
        <v>1</v>
      </c>
      <c r="C15" t="str">
        <f t="shared" ca="1" si="29"/>
        <v>Male</v>
      </c>
      <c r="D15">
        <f t="shared" ca="1" si="30"/>
        <v>44</v>
      </c>
      <c r="E15">
        <f t="shared" ca="1" si="31"/>
        <v>2</v>
      </c>
      <c r="F15" t="str">
        <f t="shared" ca="1" si="6"/>
        <v>Construction</v>
      </c>
      <c r="G15">
        <f t="shared" ca="1" si="32"/>
        <v>3</v>
      </c>
      <c r="H15" t="str">
        <f t="shared" ca="1" si="7"/>
        <v>University</v>
      </c>
      <c r="I15">
        <f t="shared" ca="1" si="33"/>
        <v>3</v>
      </c>
      <c r="J15">
        <f t="shared" ca="1" si="34"/>
        <v>0</v>
      </c>
      <c r="K15">
        <f t="shared" ca="1" si="35"/>
        <v>42597</v>
      </c>
      <c r="L15">
        <f t="shared" ca="1" si="36"/>
        <v>1</v>
      </c>
      <c r="M15" t="str">
        <f t="shared" ca="1" si="8"/>
        <v>Kathmandu</v>
      </c>
      <c r="N15">
        <f t="shared" ca="1" si="37"/>
        <v>851940</v>
      </c>
      <c r="O15" s="1">
        <f t="shared" ca="1" si="38"/>
        <v>413749.10842364153</v>
      </c>
      <c r="P15" s="1">
        <f t="shared" ca="1" si="39"/>
        <v>0</v>
      </c>
      <c r="Q15">
        <f t="shared" ca="1" si="40"/>
        <v>0</v>
      </c>
      <c r="R15">
        <f t="shared" ca="1" si="41"/>
        <v>0</v>
      </c>
      <c r="S15" s="1">
        <f t="shared" ca="1" si="42"/>
        <v>25058.310134420521</v>
      </c>
      <c r="T15" s="1">
        <f t="shared" ca="1" si="43"/>
        <v>876998.31013442052</v>
      </c>
      <c r="U15" s="1">
        <f t="shared" ca="1" si="44"/>
        <v>413749.10842364153</v>
      </c>
      <c r="V15" s="1">
        <f t="shared" ca="1" si="45"/>
        <v>463249.20171077899</v>
      </c>
      <c r="Y15" s="5">
        <f ca="1">IF(Table1[[#This Row],[Gender]]="Male",1,0)</f>
        <v>1</v>
      </c>
      <c r="Z15">
        <f ca="1">IF(Table1[[#This Row],[Gender]]="Female",1,0)</f>
        <v>0</v>
      </c>
      <c r="AB15" s="6"/>
      <c r="AF15" s="5">
        <f t="shared" ca="1" si="0"/>
        <v>0</v>
      </c>
      <c r="AH15">
        <v>5</v>
      </c>
      <c r="AI15" t="s">
        <v>24</v>
      </c>
      <c r="AM15">
        <f t="shared" ca="1" si="1"/>
        <v>0</v>
      </c>
      <c r="AN15">
        <f t="shared" ca="1" si="2"/>
        <v>0</v>
      </c>
      <c r="AO15">
        <f t="shared" ca="1" si="3"/>
        <v>0</v>
      </c>
      <c r="AP15">
        <f t="shared" ca="1" si="4"/>
        <v>1</v>
      </c>
      <c r="AQ15">
        <f t="shared" ca="1" si="5"/>
        <v>0</v>
      </c>
      <c r="AS15" s="6"/>
      <c r="AV15" s="5">
        <f ca="1">IF(Table1[[#This Row],[Total Debt Value]]&gt;$AW$3,1,0)</f>
        <v>0</v>
      </c>
      <c r="AZ15" s="6"/>
      <c r="BA15" s="5"/>
      <c r="BB15" s="17">
        <f t="shared" ca="1" si="9"/>
        <v>0.18434071715496292</v>
      </c>
      <c r="BC15">
        <f t="shared" ca="1" si="10"/>
        <v>1</v>
      </c>
      <c r="BD15" s="6"/>
      <c r="BF15" s="5">
        <f t="shared" ca="1" si="11"/>
        <v>0</v>
      </c>
      <c r="BG15">
        <f t="shared" ca="1" si="12"/>
        <v>66886</v>
      </c>
      <c r="BH15">
        <f t="shared" ca="1" si="13"/>
        <v>0</v>
      </c>
      <c r="BI15">
        <f t="shared" ca="1" si="14"/>
        <v>0</v>
      </c>
      <c r="BJ15">
        <f t="shared" ca="1" si="15"/>
        <v>0</v>
      </c>
      <c r="BK15">
        <f t="shared" ca="1" si="16"/>
        <v>0</v>
      </c>
      <c r="BL15">
        <f t="shared" ca="1" si="17"/>
        <v>0</v>
      </c>
      <c r="BM15">
        <f t="shared" ca="1" si="18"/>
        <v>0</v>
      </c>
      <c r="BN15">
        <f t="shared" ca="1" si="19"/>
        <v>0</v>
      </c>
      <c r="BO15">
        <f t="shared" ca="1" si="20"/>
        <v>0</v>
      </c>
      <c r="BP15">
        <f t="shared" ca="1" si="21"/>
        <v>0</v>
      </c>
      <c r="BQ15" s="23" t="s">
        <v>67</v>
      </c>
      <c r="BR15" s="20">
        <f ca="1">AVERAGEIF(BO3:BO500,"&lt;&gt;0")</f>
        <v>52972.051282051281</v>
      </c>
      <c r="BT15" s="5">
        <f t="shared" ca="1" si="22"/>
        <v>0</v>
      </c>
      <c r="BU15">
        <f t="shared" ca="1" si="23"/>
        <v>0</v>
      </c>
      <c r="BV15">
        <f t="shared" ca="1" si="24"/>
        <v>0</v>
      </c>
      <c r="BW15">
        <f t="shared" ca="1" si="25"/>
        <v>0</v>
      </c>
      <c r="BX15">
        <f t="shared" ca="1" si="26"/>
        <v>66886</v>
      </c>
      <c r="BY15">
        <f t="shared" ca="1" si="27"/>
        <v>0</v>
      </c>
      <c r="CA15" s="6"/>
      <c r="CD15" s="5">
        <f ca="1">IF(Table1[[#This Row],[Total Debt Value]]&gt;Table1[[#This Row],[Income]],1,0)</f>
        <v>1</v>
      </c>
      <c r="CK15" s="6"/>
      <c r="CM15" s="5">
        <f ca="1">IF(Table1[[#This Row],[Total  Net Worth]]&gt;$CN$3,Table1[[#This Row],[Age]],0)</f>
        <v>0</v>
      </c>
      <c r="CN15" s="6"/>
    </row>
    <row r="16" spans="2:92" x14ac:dyDescent="0.25">
      <c r="B16">
        <f t="shared" ca="1" si="28"/>
        <v>2</v>
      </c>
      <c r="C16" t="str">
        <f t="shared" ca="1" si="29"/>
        <v>Female</v>
      </c>
      <c r="D16">
        <f t="shared" ca="1" si="30"/>
        <v>27</v>
      </c>
      <c r="E16">
        <f t="shared" ca="1" si="31"/>
        <v>5</v>
      </c>
      <c r="F16" t="str">
        <f t="shared" ca="1" si="6"/>
        <v>Genral Work</v>
      </c>
      <c r="G16">
        <f t="shared" ca="1" si="32"/>
        <v>5</v>
      </c>
      <c r="H16" t="str">
        <f t="shared" ca="1" si="7"/>
        <v>Others</v>
      </c>
      <c r="I16">
        <f t="shared" ca="1" si="33"/>
        <v>3</v>
      </c>
      <c r="J16">
        <f t="shared" ca="1" si="34"/>
        <v>1</v>
      </c>
      <c r="K16">
        <f t="shared" ca="1" si="35"/>
        <v>66886</v>
      </c>
      <c r="L16">
        <f t="shared" ca="1" si="36"/>
        <v>8</v>
      </c>
      <c r="M16" t="str">
        <f t="shared" ca="1" si="8"/>
        <v>Itahari</v>
      </c>
      <c r="N16">
        <f t="shared" ca="1" si="37"/>
        <v>1404606</v>
      </c>
      <c r="O16" s="1">
        <f t="shared" ca="1" si="38"/>
        <v>258926.07736016385</v>
      </c>
      <c r="P16" s="1">
        <f t="shared" ca="1" si="39"/>
        <v>54258.274655819681</v>
      </c>
      <c r="Q16">
        <f t="shared" ca="1" si="40"/>
        <v>51288</v>
      </c>
      <c r="R16">
        <f t="shared" ca="1" si="41"/>
        <v>133772</v>
      </c>
      <c r="S16" s="1">
        <f t="shared" ca="1" si="42"/>
        <v>7624.7877859814489</v>
      </c>
      <c r="T16" s="1">
        <f t="shared" ca="1" si="43"/>
        <v>1466489.0624418012</v>
      </c>
      <c r="U16" s="1">
        <f t="shared" ca="1" si="44"/>
        <v>443986.07736016385</v>
      </c>
      <c r="V16" s="1">
        <f t="shared" ca="1" si="45"/>
        <v>1022502.9850816373</v>
      </c>
      <c r="Y16" s="5">
        <f ca="1">IF(Table1[[#This Row],[Gender]]="Male",1,0)</f>
        <v>0</v>
      </c>
      <c r="Z16">
        <f ca="1">IF(Table1[[#This Row],[Gender]]="Female",1,0)</f>
        <v>1</v>
      </c>
      <c r="AB16" s="6"/>
      <c r="AF16" s="5">
        <f t="shared" ca="1" si="0"/>
        <v>0</v>
      </c>
      <c r="AH16">
        <v>6</v>
      </c>
      <c r="AI16" t="s">
        <v>25</v>
      </c>
      <c r="AM16">
        <f t="shared" ca="1" si="1"/>
        <v>1</v>
      </c>
      <c r="AN16">
        <f t="shared" ca="1" si="2"/>
        <v>0</v>
      </c>
      <c r="AO16">
        <f t="shared" ca="1" si="3"/>
        <v>0</v>
      </c>
      <c r="AP16">
        <f t="shared" ca="1" si="4"/>
        <v>0</v>
      </c>
      <c r="AQ16">
        <f t="shared" ca="1" si="5"/>
        <v>0</v>
      </c>
      <c r="AS16" s="6"/>
      <c r="AV16" s="5">
        <f ca="1">IF(Table1[[#This Row],[Total Debt Value]]&gt;$AW$3,1,0)</f>
        <v>0</v>
      </c>
      <c r="AZ16" s="6"/>
      <c r="BA16" s="5"/>
      <c r="BB16" s="17">
        <f t="shared" ca="1" si="9"/>
        <v>0.82424441285214955</v>
      </c>
      <c r="BC16">
        <f t="shared" ca="1" si="10"/>
        <v>0</v>
      </c>
      <c r="BD16" s="6"/>
      <c r="BF16" s="5">
        <f t="shared" ca="1" si="11"/>
        <v>0</v>
      </c>
      <c r="BG16">
        <f t="shared" ca="1" si="12"/>
        <v>79728</v>
      </c>
      <c r="BH16">
        <f t="shared" ca="1" si="13"/>
        <v>0</v>
      </c>
      <c r="BI16">
        <f t="shared" ca="1" si="14"/>
        <v>0</v>
      </c>
      <c r="BJ16">
        <f t="shared" ca="1" si="15"/>
        <v>0</v>
      </c>
      <c r="BK16">
        <f t="shared" ca="1" si="16"/>
        <v>0</v>
      </c>
      <c r="BL16">
        <f t="shared" ca="1" si="17"/>
        <v>0</v>
      </c>
      <c r="BM16">
        <f t="shared" ca="1" si="18"/>
        <v>0</v>
      </c>
      <c r="BN16">
        <f t="shared" ca="1" si="19"/>
        <v>0</v>
      </c>
      <c r="BO16">
        <f t="shared" ca="1" si="20"/>
        <v>0</v>
      </c>
      <c r="BP16">
        <f t="shared" ca="1" si="21"/>
        <v>0</v>
      </c>
      <c r="BQ16" s="23" t="s">
        <v>68</v>
      </c>
      <c r="BR16" s="20">
        <f ca="1">AVERAGEIF(BP3:BP500,"&lt;&gt;0")</f>
        <v>57704.65217391304</v>
      </c>
      <c r="BT16" s="5">
        <f t="shared" ca="1" si="22"/>
        <v>0</v>
      </c>
      <c r="BU16">
        <f t="shared" ca="1" si="23"/>
        <v>0</v>
      </c>
      <c r="BV16">
        <f t="shared" ca="1" si="24"/>
        <v>0</v>
      </c>
      <c r="BW16">
        <f t="shared" ca="1" si="25"/>
        <v>0</v>
      </c>
      <c r="BX16">
        <f t="shared" ca="1" si="26"/>
        <v>0</v>
      </c>
      <c r="BY16">
        <f t="shared" ca="1" si="27"/>
        <v>79728</v>
      </c>
      <c r="CA16" s="6"/>
      <c r="CD16" s="5">
        <f ca="1">IF(Table1[[#This Row],[Total Debt Value]]&gt;Table1[[#This Row],[Income]],1,0)</f>
        <v>1</v>
      </c>
      <c r="CK16" s="6"/>
      <c r="CM16" s="5">
        <f ca="1">IF(Table1[[#This Row],[Total  Net Worth]]&gt;$CN$3,Table1[[#This Row],[Age]],0)</f>
        <v>27</v>
      </c>
      <c r="CN16" s="6"/>
    </row>
    <row r="17" spans="2:92" x14ac:dyDescent="0.25">
      <c r="B17">
        <f t="shared" ca="1" si="28"/>
        <v>1</v>
      </c>
      <c r="C17" t="str">
        <f t="shared" ca="1" si="29"/>
        <v>Male</v>
      </c>
      <c r="D17">
        <f t="shared" ca="1" si="30"/>
        <v>28</v>
      </c>
      <c r="E17">
        <f t="shared" ca="1" si="31"/>
        <v>3</v>
      </c>
      <c r="F17" t="str">
        <f t="shared" ca="1" si="6"/>
        <v>Teaching</v>
      </c>
      <c r="G17">
        <f t="shared" ca="1" si="32"/>
        <v>5</v>
      </c>
      <c r="H17" t="str">
        <f t="shared" ca="1" si="7"/>
        <v>Others</v>
      </c>
      <c r="I17">
        <f t="shared" ca="1" si="33"/>
        <v>2</v>
      </c>
      <c r="J17">
        <f t="shared" ca="1" si="34"/>
        <v>0</v>
      </c>
      <c r="K17">
        <f t="shared" ca="1" si="35"/>
        <v>79728</v>
      </c>
      <c r="L17">
        <f t="shared" ca="1" si="36"/>
        <v>8</v>
      </c>
      <c r="M17" t="str">
        <f t="shared" ca="1" si="8"/>
        <v>Itahari</v>
      </c>
      <c r="N17">
        <f t="shared" ca="1" si="37"/>
        <v>1594560</v>
      </c>
      <c r="O17" s="1">
        <f t="shared" ca="1" si="38"/>
        <v>1314307.1709575236</v>
      </c>
      <c r="P17" s="1">
        <f t="shared" ca="1" si="39"/>
        <v>0</v>
      </c>
      <c r="Q17">
        <f t="shared" ca="1" si="40"/>
        <v>0</v>
      </c>
      <c r="R17">
        <f t="shared" ca="1" si="41"/>
        <v>0</v>
      </c>
      <c r="S17" s="1">
        <f t="shared" ca="1" si="42"/>
        <v>87816.086486812012</v>
      </c>
      <c r="T17" s="1">
        <f t="shared" ca="1" si="43"/>
        <v>1682376.086486812</v>
      </c>
      <c r="U17" s="1">
        <f t="shared" ca="1" si="44"/>
        <v>1314307.1709575236</v>
      </c>
      <c r="V17" s="1">
        <f t="shared" ca="1" si="45"/>
        <v>368068.91552928835</v>
      </c>
      <c r="Y17" s="5">
        <f ca="1">IF(Table1[[#This Row],[Gender]]="Male",1,0)</f>
        <v>1</v>
      </c>
      <c r="Z17">
        <f ca="1">IF(Table1[[#This Row],[Gender]]="Female",1,0)</f>
        <v>0</v>
      </c>
      <c r="AB17" s="6"/>
      <c r="AF17" s="5">
        <f t="shared" ca="1" si="0"/>
        <v>0</v>
      </c>
      <c r="AH17">
        <v>7</v>
      </c>
      <c r="AI17" t="s">
        <v>26</v>
      </c>
      <c r="AM17">
        <f t="shared" ca="1" si="1"/>
        <v>0</v>
      </c>
      <c r="AN17">
        <f t="shared" ca="1" si="2"/>
        <v>1</v>
      </c>
      <c r="AO17">
        <f t="shared" ca="1" si="3"/>
        <v>0</v>
      </c>
      <c r="AP17">
        <f t="shared" ca="1" si="4"/>
        <v>0</v>
      </c>
      <c r="AQ17">
        <f t="shared" ca="1" si="5"/>
        <v>0</v>
      </c>
      <c r="AS17" s="6"/>
      <c r="AV17" s="5">
        <f ca="1">IF(Table1[[#This Row],[Total Debt Value]]&gt;$AW$3,1,0)</f>
        <v>1</v>
      </c>
      <c r="AZ17" s="6"/>
      <c r="BA17" s="5"/>
      <c r="BB17" s="17">
        <f t="shared" ca="1" si="9"/>
        <v>0.47604010017602333</v>
      </c>
      <c r="BC17">
        <f t="shared" ca="1" si="10"/>
        <v>0</v>
      </c>
      <c r="BD17" s="6"/>
      <c r="BF17" s="5">
        <f t="shared" ca="1" si="11"/>
        <v>0</v>
      </c>
      <c r="BG17">
        <f t="shared" ca="1" si="12"/>
        <v>0</v>
      </c>
      <c r="BH17">
        <f t="shared" ca="1" si="13"/>
        <v>0</v>
      </c>
      <c r="BI17">
        <f t="shared" ca="1" si="14"/>
        <v>0</v>
      </c>
      <c r="BJ17">
        <f t="shared" ca="1" si="15"/>
        <v>0</v>
      </c>
      <c r="BK17">
        <f t="shared" ca="1" si="16"/>
        <v>0</v>
      </c>
      <c r="BL17">
        <f t="shared" ca="1" si="17"/>
        <v>0</v>
      </c>
      <c r="BM17">
        <f t="shared" ca="1" si="18"/>
        <v>0</v>
      </c>
      <c r="BN17">
        <f t="shared" ca="1" si="19"/>
        <v>0</v>
      </c>
      <c r="BO17">
        <f t="shared" ca="1" si="20"/>
        <v>0</v>
      </c>
      <c r="BP17">
        <f t="shared" ca="1" si="21"/>
        <v>77695</v>
      </c>
      <c r="BR17" s="6"/>
      <c r="BT17" s="5">
        <f t="shared" ca="1" si="22"/>
        <v>0</v>
      </c>
      <c r="BU17">
        <f t="shared" ca="1" si="23"/>
        <v>0</v>
      </c>
      <c r="BV17">
        <f t="shared" ca="1" si="24"/>
        <v>77695</v>
      </c>
      <c r="BW17">
        <f t="shared" ca="1" si="25"/>
        <v>0</v>
      </c>
      <c r="BX17">
        <f t="shared" ca="1" si="26"/>
        <v>0</v>
      </c>
      <c r="BY17">
        <f t="shared" ca="1" si="27"/>
        <v>0</v>
      </c>
      <c r="CA17" s="6"/>
      <c r="CD17" s="5">
        <f ca="1">IF(Table1[[#This Row],[Total Debt Value]]&gt;Table1[[#This Row],[Income]],1,0)</f>
        <v>1</v>
      </c>
      <c r="CK17" s="6"/>
      <c r="CM17" s="5">
        <f ca="1">IF(Table1[[#This Row],[Total  Net Worth]]&gt;$CN$3,Table1[[#This Row],[Age]],0)</f>
        <v>0</v>
      </c>
      <c r="CN17" s="6"/>
    </row>
    <row r="18" spans="2:92" x14ac:dyDescent="0.25">
      <c r="B18">
        <f t="shared" ca="1" si="28"/>
        <v>2</v>
      </c>
      <c r="C18" t="str">
        <f t="shared" ca="1" si="29"/>
        <v>Female</v>
      </c>
      <c r="D18">
        <f t="shared" ca="1" si="30"/>
        <v>26</v>
      </c>
      <c r="E18">
        <f t="shared" ca="1" si="31"/>
        <v>4</v>
      </c>
      <c r="F18" t="str">
        <f t="shared" ca="1" si="6"/>
        <v>IT</v>
      </c>
      <c r="G18">
        <f t="shared" ca="1" si="32"/>
        <v>3</v>
      </c>
      <c r="H18" t="str">
        <f t="shared" ca="1" si="7"/>
        <v>University</v>
      </c>
      <c r="I18">
        <f t="shared" ca="1" si="33"/>
        <v>1</v>
      </c>
      <c r="J18">
        <f t="shared" ca="1" si="34"/>
        <v>1</v>
      </c>
      <c r="K18">
        <f t="shared" ca="1" si="35"/>
        <v>77695</v>
      </c>
      <c r="L18">
        <f t="shared" ca="1" si="36"/>
        <v>2</v>
      </c>
      <c r="M18" t="str">
        <f t="shared" ca="1" si="8"/>
        <v>Birgunj</v>
      </c>
      <c r="N18">
        <f t="shared" ca="1" si="37"/>
        <v>1476205</v>
      </c>
      <c r="O18" s="1">
        <f t="shared" ca="1" si="38"/>
        <v>702732.77608034655</v>
      </c>
      <c r="P18" s="1">
        <f t="shared" ca="1" si="39"/>
        <v>9916.1494760074675</v>
      </c>
      <c r="Q18">
        <f t="shared" ca="1" si="40"/>
        <v>7073</v>
      </c>
      <c r="R18">
        <f t="shared" ca="1" si="41"/>
        <v>0</v>
      </c>
      <c r="S18" s="1">
        <f t="shared" ca="1" si="42"/>
        <v>8201.6316651202815</v>
      </c>
      <c r="T18" s="1">
        <f t="shared" ca="1" si="43"/>
        <v>1494322.7811411279</v>
      </c>
      <c r="U18" s="1">
        <f t="shared" ca="1" si="44"/>
        <v>709805.77608034655</v>
      </c>
      <c r="V18" s="1">
        <f t="shared" ca="1" si="45"/>
        <v>784517.00506078138</v>
      </c>
      <c r="Y18" s="5">
        <f ca="1">IF(Table1[[#This Row],[Gender]]="Male",1,0)</f>
        <v>0</v>
      </c>
      <c r="Z18">
        <f ca="1">IF(Table1[[#This Row],[Gender]]="Female",1,0)</f>
        <v>1</v>
      </c>
      <c r="AB18" s="6"/>
      <c r="AF18" s="5">
        <f t="shared" ca="1" si="0"/>
        <v>0</v>
      </c>
      <c r="AH18">
        <v>8</v>
      </c>
      <c r="AI18" t="s">
        <v>27</v>
      </c>
      <c r="AM18">
        <f t="shared" ca="1" si="1"/>
        <v>0</v>
      </c>
      <c r="AN18">
        <f t="shared" ca="1" si="2"/>
        <v>0</v>
      </c>
      <c r="AO18">
        <f t="shared" ca="1" si="3"/>
        <v>0</v>
      </c>
      <c r="AP18">
        <f t="shared" ca="1" si="4"/>
        <v>0</v>
      </c>
      <c r="AQ18">
        <f t="shared" ca="1" si="5"/>
        <v>1</v>
      </c>
      <c r="AS18" s="6"/>
      <c r="AV18" s="5">
        <f ca="1">IF(Table1[[#This Row],[Total Debt Value]]&gt;$AW$3,1,0)</f>
        <v>1</v>
      </c>
      <c r="AZ18" s="6"/>
      <c r="BA18" s="5"/>
      <c r="BB18" s="17">
        <f t="shared" ca="1" si="9"/>
        <v>0.83551926253308173</v>
      </c>
      <c r="BC18">
        <f t="shared" ca="1" si="10"/>
        <v>0</v>
      </c>
      <c r="BD18" s="6"/>
      <c r="BF18" s="5">
        <f t="shared" ca="1" si="11"/>
        <v>0</v>
      </c>
      <c r="BG18">
        <f t="shared" ca="1" si="12"/>
        <v>0</v>
      </c>
      <c r="BH18">
        <f t="shared" ca="1" si="13"/>
        <v>0</v>
      </c>
      <c r="BI18">
        <f t="shared" ca="1" si="14"/>
        <v>0</v>
      </c>
      <c r="BJ18">
        <f t="shared" ca="1" si="15"/>
        <v>0</v>
      </c>
      <c r="BK18">
        <f t="shared" ca="1" si="16"/>
        <v>0</v>
      </c>
      <c r="BL18">
        <f t="shared" ca="1" si="17"/>
        <v>31207</v>
      </c>
      <c r="BM18">
        <f t="shared" ca="1" si="18"/>
        <v>0</v>
      </c>
      <c r="BN18">
        <f t="shared" ca="1" si="19"/>
        <v>0</v>
      </c>
      <c r="BO18">
        <f t="shared" ca="1" si="20"/>
        <v>0</v>
      </c>
      <c r="BP18">
        <f t="shared" ca="1" si="21"/>
        <v>0</v>
      </c>
      <c r="BR18" s="6"/>
      <c r="BT18" s="5">
        <f t="shared" ca="1" si="22"/>
        <v>0</v>
      </c>
      <c r="BU18">
        <f t="shared" ca="1" si="23"/>
        <v>31207</v>
      </c>
      <c r="BV18">
        <f t="shared" ca="1" si="24"/>
        <v>0</v>
      </c>
      <c r="BW18">
        <f t="shared" ca="1" si="25"/>
        <v>0</v>
      </c>
      <c r="BX18">
        <f t="shared" ca="1" si="26"/>
        <v>0</v>
      </c>
      <c r="BY18">
        <f t="shared" ca="1" si="27"/>
        <v>0</v>
      </c>
      <c r="CA18" s="6"/>
      <c r="CD18" s="5">
        <f ca="1">IF(Table1[[#This Row],[Total Debt Value]]&gt;Table1[[#This Row],[Income]],1,0)</f>
        <v>1</v>
      </c>
      <c r="CK18" s="6"/>
      <c r="CM18" s="5">
        <f ca="1">IF(Table1[[#This Row],[Total  Net Worth]]&gt;$CN$3,Table1[[#This Row],[Age]],0)</f>
        <v>26</v>
      </c>
      <c r="CN18" s="6"/>
    </row>
    <row r="19" spans="2:92" x14ac:dyDescent="0.25">
      <c r="B19">
        <f t="shared" ca="1" si="28"/>
        <v>1</v>
      </c>
      <c r="C19" t="str">
        <f t="shared" ca="1" si="29"/>
        <v>Male</v>
      </c>
      <c r="D19">
        <f t="shared" ca="1" si="30"/>
        <v>39</v>
      </c>
      <c r="E19">
        <f t="shared" ca="1" si="31"/>
        <v>6</v>
      </c>
      <c r="F19" t="str">
        <f t="shared" ca="1" si="6"/>
        <v>Agriculture</v>
      </c>
      <c r="G19">
        <f t="shared" ca="1" si="32"/>
        <v>2</v>
      </c>
      <c r="H19" t="str">
        <f t="shared" ca="1" si="7"/>
        <v>College</v>
      </c>
      <c r="I19">
        <f t="shared" ca="1" si="33"/>
        <v>3</v>
      </c>
      <c r="J19">
        <f t="shared" ca="1" si="34"/>
        <v>2</v>
      </c>
      <c r="K19">
        <f t="shared" ca="1" si="35"/>
        <v>31207</v>
      </c>
      <c r="L19">
        <f t="shared" ca="1" si="36"/>
        <v>9</v>
      </c>
      <c r="M19" t="str">
        <f t="shared" ca="1" si="8"/>
        <v>Bhaktapur</v>
      </c>
      <c r="N19">
        <f t="shared" ref="N19:N82" ca="1" si="46">K19*RANDBETWEEN(17,22)</f>
        <v>530519</v>
      </c>
      <c r="O19" s="1">
        <f t="shared" ca="1" si="38"/>
        <v>443258.84363978799</v>
      </c>
      <c r="P19" s="1">
        <f t="shared" ref="P19:P82" ca="1" si="47">J19*RAND()*K19</f>
        <v>25033.475537572311</v>
      </c>
      <c r="Q19">
        <f t="shared" ca="1" si="40"/>
        <v>11833</v>
      </c>
      <c r="R19">
        <f t="shared" ref="R19:R82" ca="1" si="48">RANDBETWEEN(0,1)*K19*2</f>
        <v>0</v>
      </c>
      <c r="S19" s="1">
        <f t="shared" ref="S19:S82" ca="1" si="49">RAND()*K19*1.5</f>
        <v>1379.7776110483126</v>
      </c>
      <c r="T19" s="1">
        <f t="shared" ref="T19:T82" ca="1" si="50">N19+P19+S19</f>
        <v>556932.2531486206</v>
      </c>
      <c r="U19" s="1">
        <f t="shared" ref="U19:U82" ca="1" si="51">O19+Q19+R19</f>
        <v>455091.84363978799</v>
      </c>
      <c r="V19" s="1">
        <f t="shared" ref="V19:V82" ca="1" si="52">T19-U19</f>
        <v>101840.40950883261</v>
      </c>
      <c r="Y19" s="5">
        <f ca="1">IF(Table1[[#This Row],[Gender]]="Male",1,0)</f>
        <v>1</v>
      </c>
      <c r="Z19">
        <f ca="1">IF(Table1[[#This Row],[Gender]]="Female",1,0)</f>
        <v>0</v>
      </c>
      <c r="AB19" s="6"/>
      <c r="AF19" s="5">
        <f t="shared" ca="1" si="0"/>
        <v>0</v>
      </c>
      <c r="AH19">
        <v>9</v>
      </c>
      <c r="AI19" t="s">
        <v>28</v>
      </c>
      <c r="AM19">
        <f t="shared" ca="1" si="1"/>
        <v>1</v>
      </c>
      <c r="AN19">
        <f t="shared" ca="1" si="2"/>
        <v>0</v>
      </c>
      <c r="AO19">
        <f t="shared" ca="1" si="3"/>
        <v>0</v>
      </c>
      <c r="AP19">
        <f t="shared" ca="1" si="4"/>
        <v>0</v>
      </c>
      <c r="AQ19">
        <f t="shared" ca="1" si="5"/>
        <v>0</v>
      </c>
      <c r="AS19" s="6"/>
      <c r="AV19" s="5">
        <f ca="1">IF(Table1[[#This Row],[Total Debt Value]]&gt;$AW$3,1,0)</f>
        <v>0</v>
      </c>
      <c r="AZ19" s="6"/>
      <c r="BA19" s="5"/>
      <c r="BB19" s="17">
        <f t="shared" ca="1" si="9"/>
        <v>0.3676424567522204</v>
      </c>
      <c r="BC19">
        <f t="shared" ca="1" si="10"/>
        <v>0</v>
      </c>
      <c r="BD19" s="6"/>
      <c r="BF19" s="5">
        <f t="shared" ca="1" si="11"/>
        <v>0</v>
      </c>
      <c r="BG19">
        <f t="shared" ca="1" si="12"/>
        <v>0</v>
      </c>
      <c r="BH19">
        <f t="shared" ref="BH19:BH82" ca="1" si="53">IF(M20="Biratnagar",K20,0)</f>
        <v>0</v>
      </c>
      <c r="BI19">
        <f t="shared" ref="BI19:BI82" ca="1" si="54">IF(M20="Pokhara",K20,0)</f>
        <v>0</v>
      </c>
      <c r="BJ19">
        <f t="shared" ref="BJ19:BJ82" ca="1" si="55">IF(M20="Dharan",K20,0)</f>
        <v>0</v>
      </c>
      <c r="BK19">
        <f t="shared" ref="BK19:BK82" ca="1" si="56">IF(M20="Kavre",K20,0)</f>
        <v>0</v>
      </c>
      <c r="BL19">
        <f t="shared" ref="BL19:BL82" ca="1" si="57">IF(M20="Bhaktapur",K20,0)</f>
        <v>0</v>
      </c>
      <c r="BM19">
        <f t="shared" ref="BM19:BM82" ca="1" si="58">IF(M20="Lalitpur",K20,0)</f>
        <v>89001</v>
      </c>
      <c r="BN19">
        <f t="shared" ref="BN19:BN82" ca="1" si="59">IF(M20="Chitwan",K20,0)</f>
        <v>0</v>
      </c>
      <c r="BO19">
        <f t="shared" ref="BO19:BO82" ca="1" si="60">IF(M20="Butwal",K20,0)</f>
        <v>0</v>
      </c>
      <c r="BP19">
        <f t="shared" ref="BP19:BP82" ca="1" si="61">IF(M20="Birgunj",K20,0)</f>
        <v>0</v>
      </c>
      <c r="BR19" s="6"/>
      <c r="BT19" s="5">
        <f t="shared" ca="1" si="22"/>
        <v>0</v>
      </c>
      <c r="BU19">
        <f t="shared" ca="1" si="23"/>
        <v>0</v>
      </c>
      <c r="BV19">
        <f t="shared" ca="1" si="24"/>
        <v>0</v>
      </c>
      <c r="BW19">
        <f t="shared" ca="1" si="25"/>
        <v>0</v>
      </c>
      <c r="BX19">
        <f t="shared" ca="1" si="26"/>
        <v>0</v>
      </c>
      <c r="BY19">
        <f t="shared" ca="1" si="27"/>
        <v>89001</v>
      </c>
      <c r="CA19" s="6"/>
      <c r="CD19" s="5">
        <f ca="1">IF(Table1[[#This Row],[Total Debt Value]]&gt;Table1[[#This Row],[Income]],1,0)</f>
        <v>1</v>
      </c>
      <c r="CK19" s="6"/>
      <c r="CM19" s="5">
        <f ca="1">IF(Table1[[#This Row],[Total  Net Worth]]&gt;$CN$3,Table1[[#This Row],[Age]],0)</f>
        <v>0</v>
      </c>
      <c r="CN19" s="6"/>
    </row>
    <row r="20" spans="2:92" x14ac:dyDescent="0.25">
      <c r="B20">
        <f t="shared" ca="1" si="28"/>
        <v>1</v>
      </c>
      <c r="C20" t="str">
        <f t="shared" ca="1" si="29"/>
        <v>Male</v>
      </c>
      <c r="D20">
        <f t="shared" ca="1" si="30"/>
        <v>29</v>
      </c>
      <c r="E20">
        <f t="shared" ca="1" si="31"/>
        <v>3</v>
      </c>
      <c r="F20" t="str">
        <f t="shared" ca="1" si="6"/>
        <v>Teaching</v>
      </c>
      <c r="G20">
        <f t="shared" ca="1" si="32"/>
        <v>3</v>
      </c>
      <c r="H20" t="str">
        <f t="shared" ca="1" si="7"/>
        <v>University</v>
      </c>
      <c r="I20">
        <f t="shared" ca="1" si="33"/>
        <v>0</v>
      </c>
      <c r="J20">
        <f t="shared" ca="1" si="34"/>
        <v>2</v>
      </c>
      <c r="K20">
        <f t="shared" ca="1" si="35"/>
        <v>89001</v>
      </c>
      <c r="L20">
        <f t="shared" ca="1" si="36"/>
        <v>10</v>
      </c>
      <c r="M20" t="str">
        <f t="shared" ca="1" si="8"/>
        <v>Lalitpur</v>
      </c>
      <c r="N20">
        <f t="shared" ca="1" si="46"/>
        <v>1602018</v>
      </c>
      <c r="O20" s="1">
        <f t="shared" ca="1" si="38"/>
        <v>588969.83328127861</v>
      </c>
      <c r="P20" s="1">
        <f t="shared" ca="1" si="47"/>
        <v>56801.913882402769</v>
      </c>
      <c r="Q20">
        <f t="shared" ca="1" si="40"/>
        <v>13774</v>
      </c>
      <c r="R20">
        <f t="shared" ca="1" si="48"/>
        <v>178002</v>
      </c>
      <c r="S20" s="1">
        <f t="shared" ca="1" si="49"/>
        <v>125247.06960220358</v>
      </c>
      <c r="T20" s="1">
        <f t="shared" ca="1" si="50"/>
        <v>1784066.9834846063</v>
      </c>
      <c r="U20" s="1">
        <f t="shared" ca="1" si="51"/>
        <v>780745.83328127861</v>
      </c>
      <c r="V20" s="1">
        <f t="shared" ca="1" si="52"/>
        <v>1003321.1502033276</v>
      </c>
      <c r="Y20" s="5">
        <f ca="1">IF(Table1[[#This Row],[Gender]]="Male",1,0)</f>
        <v>1</v>
      </c>
      <c r="Z20">
        <f ca="1">IF(Table1[[#This Row],[Gender]]="Female",1,0)</f>
        <v>0</v>
      </c>
      <c r="AB20" s="6"/>
      <c r="AF20" s="5">
        <f t="shared" ca="1" si="0"/>
        <v>1</v>
      </c>
      <c r="AH20">
        <v>10</v>
      </c>
      <c r="AI20" t="s">
        <v>29</v>
      </c>
      <c r="AM20">
        <f t="shared" ca="1" si="1"/>
        <v>0</v>
      </c>
      <c r="AN20">
        <f t="shared" ca="1" si="2"/>
        <v>0</v>
      </c>
      <c r="AO20">
        <f t="shared" ca="1" si="3"/>
        <v>0</v>
      </c>
      <c r="AP20">
        <f t="shared" ca="1" si="4"/>
        <v>0</v>
      </c>
      <c r="AQ20">
        <f t="shared" ca="1" si="5"/>
        <v>0</v>
      </c>
      <c r="AS20" s="6"/>
      <c r="AV20" s="5">
        <f ca="1">IF(Table1[[#This Row],[Total Debt Value]]&gt;$AW$3,1,0)</f>
        <v>1</v>
      </c>
      <c r="AZ20" s="6"/>
      <c r="BA20" s="5"/>
      <c r="BB20" s="17">
        <f t="shared" ca="1" si="9"/>
        <v>0.85064450012158299</v>
      </c>
      <c r="BC20">
        <f t="shared" ca="1" si="10"/>
        <v>0</v>
      </c>
      <c r="BD20" s="6"/>
      <c r="BF20" s="5">
        <f t="shared" ca="1" si="11"/>
        <v>0</v>
      </c>
      <c r="BG20">
        <f t="shared" ca="1" si="12"/>
        <v>78211</v>
      </c>
      <c r="BH20">
        <f t="shared" ca="1" si="53"/>
        <v>0</v>
      </c>
      <c r="BI20">
        <f t="shared" ca="1" si="54"/>
        <v>0</v>
      </c>
      <c r="BJ20">
        <f t="shared" ca="1" si="55"/>
        <v>0</v>
      </c>
      <c r="BK20">
        <f t="shared" ca="1" si="56"/>
        <v>0</v>
      </c>
      <c r="BL20">
        <f t="shared" ca="1" si="57"/>
        <v>0</v>
      </c>
      <c r="BM20">
        <f t="shared" ca="1" si="58"/>
        <v>0</v>
      </c>
      <c r="BN20">
        <f t="shared" ca="1" si="59"/>
        <v>0</v>
      </c>
      <c r="BO20">
        <f t="shared" ca="1" si="60"/>
        <v>0</v>
      </c>
      <c r="BP20">
        <f t="shared" ca="1" si="61"/>
        <v>0</v>
      </c>
      <c r="BR20" s="6"/>
      <c r="BT20" s="5">
        <f t="shared" ca="1" si="22"/>
        <v>78211</v>
      </c>
      <c r="BU20">
        <f t="shared" ca="1" si="23"/>
        <v>0</v>
      </c>
      <c r="BV20">
        <f t="shared" ca="1" si="24"/>
        <v>0</v>
      </c>
      <c r="BW20">
        <f t="shared" ca="1" si="25"/>
        <v>0</v>
      </c>
      <c r="BX20">
        <f t="shared" ca="1" si="26"/>
        <v>0</v>
      </c>
      <c r="BY20">
        <f t="shared" ca="1" si="27"/>
        <v>0</v>
      </c>
      <c r="CA20" s="6"/>
      <c r="CD20" s="5">
        <f ca="1">IF(Table1[[#This Row],[Total Debt Value]]&gt;Table1[[#This Row],[Income]],1,0)</f>
        <v>1</v>
      </c>
      <c r="CK20" s="6"/>
      <c r="CM20" s="5">
        <f ca="1">IF(Table1[[#This Row],[Total  Net Worth]]&gt;$CN$3,Table1[[#This Row],[Age]],0)</f>
        <v>29</v>
      </c>
      <c r="CN20" s="6"/>
    </row>
    <row r="21" spans="2:92" x14ac:dyDescent="0.25">
      <c r="B21">
        <f t="shared" ca="1" si="28"/>
        <v>2</v>
      </c>
      <c r="C21" t="str">
        <f t="shared" ca="1" si="29"/>
        <v>Female</v>
      </c>
      <c r="D21">
        <f t="shared" ca="1" si="30"/>
        <v>27</v>
      </c>
      <c r="E21">
        <f t="shared" ca="1" si="31"/>
        <v>1</v>
      </c>
      <c r="F21" t="str">
        <f t="shared" ca="1" si="6"/>
        <v>Health</v>
      </c>
      <c r="G21">
        <f t="shared" ca="1" si="32"/>
        <v>5</v>
      </c>
      <c r="H21" t="str">
        <f t="shared" ca="1" si="7"/>
        <v>Others</v>
      </c>
      <c r="I21">
        <f t="shared" ca="1" si="33"/>
        <v>2</v>
      </c>
      <c r="J21">
        <f t="shared" ca="1" si="34"/>
        <v>2</v>
      </c>
      <c r="K21">
        <f t="shared" ca="1" si="35"/>
        <v>78211</v>
      </c>
      <c r="L21">
        <f t="shared" ca="1" si="36"/>
        <v>8</v>
      </c>
      <c r="M21" t="str">
        <f t="shared" ca="1" si="8"/>
        <v>Itahari</v>
      </c>
      <c r="N21">
        <f t="shared" ca="1" si="46"/>
        <v>1486009</v>
      </c>
      <c r="O21" s="1">
        <f t="shared" ca="1" si="38"/>
        <v>1264065.3829811735</v>
      </c>
      <c r="P21" s="1">
        <f t="shared" ca="1" si="47"/>
        <v>12239.305405469657</v>
      </c>
      <c r="Q21">
        <f t="shared" ca="1" si="40"/>
        <v>12004</v>
      </c>
      <c r="R21">
        <f t="shared" ca="1" si="48"/>
        <v>156422</v>
      </c>
      <c r="S21" s="1">
        <f t="shared" ca="1" si="49"/>
        <v>51288.389665277136</v>
      </c>
      <c r="T21" s="1">
        <f t="shared" ca="1" si="50"/>
        <v>1549536.6950707468</v>
      </c>
      <c r="U21" s="1">
        <f t="shared" ca="1" si="51"/>
        <v>1432491.3829811735</v>
      </c>
      <c r="V21" s="1">
        <f t="shared" ca="1" si="52"/>
        <v>117045.31208957336</v>
      </c>
      <c r="Y21" s="5">
        <f ca="1">IF(Table1[[#This Row],[Gender]]="Male",1,0)</f>
        <v>0</v>
      </c>
      <c r="Z21">
        <f ca="1">IF(Table1[[#This Row],[Gender]]="Female",1,0)</f>
        <v>1</v>
      </c>
      <c r="AB21" s="6"/>
      <c r="AF21" s="5">
        <f t="shared" ca="1" si="0"/>
        <v>1</v>
      </c>
      <c r="AH21">
        <v>11</v>
      </c>
      <c r="AI21" t="s">
        <v>30</v>
      </c>
      <c r="AM21">
        <f t="shared" ca="1" si="1"/>
        <v>0</v>
      </c>
      <c r="AN21">
        <f t="shared" ca="1" si="2"/>
        <v>0</v>
      </c>
      <c r="AO21">
        <f t="shared" ca="1" si="3"/>
        <v>0</v>
      </c>
      <c r="AP21">
        <f t="shared" ca="1" si="4"/>
        <v>0</v>
      </c>
      <c r="AQ21">
        <f t="shared" ca="1" si="5"/>
        <v>0</v>
      </c>
      <c r="AS21" s="6"/>
      <c r="AV21" s="5">
        <f ca="1">IF(Table1[[#This Row],[Total Debt Value]]&gt;$AW$3,1,0)</f>
        <v>1</v>
      </c>
      <c r="AZ21" s="6"/>
      <c r="BA21" s="5"/>
      <c r="BB21" s="17">
        <f t="shared" ca="1" si="9"/>
        <v>0.65571127209874969</v>
      </c>
      <c r="BC21">
        <f t="shared" ca="1" si="10"/>
        <v>0</v>
      </c>
      <c r="BD21" s="6"/>
      <c r="BF21" s="5">
        <f t="shared" ca="1" si="11"/>
        <v>45658</v>
      </c>
      <c r="BG21">
        <f t="shared" ca="1" si="12"/>
        <v>0</v>
      </c>
      <c r="BH21">
        <f t="shared" ca="1" si="53"/>
        <v>0</v>
      </c>
      <c r="BI21">
        <f t="shared" ca="1" si="54"/>
        <v>0</v>
      </c>
      <c r="BJ21">
        <f t="shared" ca="1" si="55"/>
        <v>0</v>
      </c>
      <c r="BK21">
        <f t="shared" ca="1" si="56"/>
        <v>0</v>
      </c>
      <c r="BL21">
        <f t="shared" ca="1" si="57"/>
        <v>0</v>
      </c>
      <c r="BM21">
        <f t="shared" ca="1" si="58"/>
        <v>0</v>
      </c>
      <c r="BN21">
        <f t="shared" ca="1" si="59"/>
        <v>0</v>
      </c>
      <c r="BO21">
        <f t="shared" ca="1" si="60"/>
        <v>0</v>
      </c>
      <c r="BP21">
        <f t="shared" ca="1" si="61"/>
        <v>0</v>
      </c>
      <c r="BR21" s="6"/>
      <c r="BT21" s="5">
        <f t="shared" ca="1" si="22"/>
        <v>45658</v>
      </c>
      <c r="BU21">
        <f t="shared" ca="1" si="23"/>
        <v>0</v>
      </c>
      <c r="BV21">
        <f t="shared" ca="1" si="24"/>
        <v>0</v>
      </c>
      <c r="BW21">
        <f t="shared" ca="1" si="25"/>
        <v>0</v>
      </c>
      <c r="BX21">
        <f t="shared" ca="1" si="26"/>
        <v>0</v>
      </c>
      <c r="BY21">
        <f t="shared" ca="1" si="27"/>
        <v>0</v>
      </c>
      <c r="CA21" s="6"/>
      <c r="CD21" s="5">
        <f ca="1">IF(Table1[[#This Row],[Total Debt Value]]&gt;Table1[[#This Row],[Income]],1,0)</f>
        <v>1</v>
      </c>
      <c r="CK21" s="6"/>
      <c r="CM21" s="5">
        <f ca="1">IF(Table1[[#This Row],[Total  Net Worth]]&gt;$CN$3,Table1[[#This Row],[Age]],0)</f>
        <v>0</v>
      </c>
      <c r="CN21" s="6"/>
    </row>
    <row r="22" spans="2:92" x14ac:dyDescent="0.25">
      <c r="B22">
        <f t="shared" ca="1" si="28"/>
        <v>2</v>
      </c>
      <c r="C22" t="str">
        <f t="shared" ca="1" si="29"/>
        <v>Female</v>
      </c>
      <c r="D22">
        <f t="shared" ca="1" si="30"/>
        <v>38</v>
      </c>
      <c r="E22">
        <f t="shared" ca="1" si="31"/>
        <v>1</v>
      </c>
      <c r="F22" t="str">
        <f t="shared" ca="1" si="6"/>
        <v>Health</v>
      </c>
      <c r="G22">
        <f t="shared" ca="1" si="32"/>
        <v>4</v>
      </c>
      <c r="H22" t="str">
        <f t="shared" ca="1" si="7"/>
        <v>Technical</v>
      </c>
      <c r="I22">
        <f t="shared" ca="1" si="33"/>
        <v>2</v>
      </c>
      <c r="J22">
        <f t="shared" ca="1" si="34"/>
        <v>0</v>
      </c>
      <c r="K22">
        <f t="shared" ca="1" si="35"/>
        <v>45658</v>
      </c>
      <c r="L22">
        <f t="shared" ca="1" si="36"/>
        <v>1</v>
      </c>
      <c r="M22" t="str">
        <f t="shared" ca="1" si="8"/>
        <v>Kathmandu</v>
      </c>
      <c r="N22">
        <f t="shared" ca="1" si="46"/>
        <v>913160</v>
      </c>
      <c r="O22" s="1">
        <f t="shared" ca="1" si="38"/>
        <v>598769.30522969423</v>
      </c>
      <c r="P22" s="1">
        <f t="shared" ca="1" si="47"/>
        <v>0</v>
      </c>
      <c r="Q22">
        <f t="shared" ca="1" si="40"/>
        <v>0</v>
      </c>
      <c r="R22">
        <f t="shared" ca="1" si="48"/>
        <v>91316</v>
      </c>
      <c r="S22" s="1">
        <f t="shared" ca="1" si="49"/>
        <v>720.68680833566668</v>
      </c>
      <c r="T22" s="1">
        <f t="shared" ca="1" si="50"/>
        <v>913880.68680833571</v>
      </c>
      <c r="U22" s="1">
        <f t="shared" ca="1" si="51"/>
        <v>690085.30522969423</v>
      </c>
      <c r="V22" s="1">
        <f t="shared" ca="1" si="52"/>
        <v>223795.38157864148</v>
      </c>
      <c r="Y22" s="5">
        <f ca="1">IF(Table1[[#This Row],[Gender]]="Male",1,0)</f>
        <v>0</v>
      </c>
      <c r="Z22">
        <f ca="1">IF(Table1[[#This Row],[Gender]]="Female",1,0)</f>
        <v>1</v>
      </c>
      <c r="AB22" s="6"/>
      <c r="AF22" s="5">
        <f t="shared" ca="1" si="0"/>
        <v>0</v>
      </c>
      <c r="AM22">
        <f t="shared" ca="1" si="1"/>
        <v>0</v>
      </c>
      <c r="AN22">
        <f t="shared" ca="1" si="2"/>
        <v>0</v>
      </c>
      <c r="AO22">
        <f t="shared" ca="1" si="3"/>
        <v>0</v>
      </c>
      <c r="AP22">
        <f t="shared" ca="1" si="4"/>
        <v>1</v>
      </c>
      <c r="AQ22">
        <f t="shared" ca="1" si="5"/>
        <v>0</v>
      </c>
      <c r="AS22" s="6"/>
      <c r="AV22" s="5">
        <f ca="1">IF(Table1[[#This Row],[Total Debt Value]]&gt;$AW$3,1,0)</f>
        <v>1</v>
      </c>
      <c r="AZ22" s="6"/>
      <c r="BA22" s="5"/>
      <c r="BB22" s="17">
        <f t="shared" ca="1" si="9"/>
        <v>5.4250088241370342E-2</v>
      </c>
      <c r="BC22">
        <f t="shared" ca="1" si="10"/>
        <v>1</v>
      </c>
      <c r="BD22" s="6"/>
      <c r="BF22" s="5">
        <f t="shared" ca="1" si="11"/>
        <v>0</v>
      </c>
      <c r="BG22">
        <f t="shared" ca="1" si="12"/>
        <v>0</v>
      </c>
      <c r="BH22">
        <f t="shared" ca="1" si="53"/>
        <v>0</v>
      </c>
      <c r="BI22">
        <f t="shared" ca="1" si="54"/>
        <v>0</v>
      </c>
      <c r="BJ22">
        <f t="shared" ca="1" si="55"/>
        <v>0</v>
      </c>
      <c r="BK22">
        <f t="shared" ca="1" si="56"/>
        <v>0</v>
      </c>
      <c r="BL22">
        <f t="shared" ca="1" si="57"/>
        <v>68924</v>
      </c>
      <c r="BM22">
        <f t="shared" ca="1" si="58"/>
        <v>0</v>
      </c>
      <c r="BN22">
        <f t="shared" ca="1" si="59"/>
        <v>0</v>
      </c>
      <c r="BO22">
        <f t="shared" ca="1" si="60"/>
        <v>0</v>
      </c>
      <c r="BP22">
        <f t="shared" ca="1" si="61"/>
        <v>0</v>
      </c>
      <c r="BR22" s="6"/>
      <c r="BT22" s="5">
        <f t="shared" ca="1" si="22"/>
        <v>0</v>
      </c>
      <c r="BU22">
        <f t="shared" ca="1" si="23"/>
        <v>0</v>
      </c>
      <c r="BV22">
        <f t="shared" ca="1" si="24"/>
        <v>0</v>
      </c>
      <c r="BW22">
        <f t="shared" ca="1" si="25"/>
        <v>0</v>
      </c>
      <c r="BX22">
        <f t="shared" ca="1" si="26"/>
        <v>68924</v>
      </c>
      <c r="BY22">
        <f t="shared" ca="1" si="27"/>
        <v>0</v>
      </c>
      <c r="CA22" s="6"/>
      <c r="CD22" s="5">
        <f ca="1">IF(Table1[[#This Row],[Total Debt Value]]&gt;Table1[[#This Row],[Income]],1,0)</f>
        <v>1</v>
      </c>
      <c r="CK22" s="6"/>
      <c r="CM22" s="5">
        <f ca="1">IF(Table1[[#This Row],[Total  Net Worth]]&gt;$CN$3,Table1[[#This Row],[Age]],0)</f>
        <v>0</v>
      </c>
      <c r="CN22" s="6"/>
    </row>
    <row r="23" spans="2:92" x14ac:dyDescent="0.25">
      <c r="B23">
        <f t="shared" ca="1" si="28"/>
        <v>1</v>
      </c>
      <c r="C23" t="str">
        <f t="shared" ca="1" si="29"/>
        <v>Male</v>
      </c>
      <c r="D23">
        <f t="shared" ca="1" si="30"/>
        <v>26</v>
      </c>
      <c r="E23">
        <f t="shared" ca="1" si="31"/>
        <v>5</v>
      </c>
      <c r="F23" t="str">
        <f t="shared" ca="1" si="6"/>
        <v>Genral Work</v>
      </c>
      <c r="G23">
        <f t="shared" ca="1" si="32"/>
        <v>5</v>
      </c>
      <c r="H23" t="str">
        <f t="shared" ca="1" si="7"/>
        <v>Others</v>
      </c>
      <c r="I23">
        <f t="shared" ca="1" si="33"/>
        <v>3</v>
      </c>
      <c r="J23">
        <f t="shared" ca="1" si="34"/>
        <v>1</v>
      </c>
      <c r="K23">
        <f t="shared" ca="1" si="35"/>
        <v>68924</v>
      </c>
      <c r="L23">
        <f t="shared" ca="1" si="36"/>
        <v>9</v>
      </c>
      <c r="M23" t="str">
        <f t="shared" ca="1" si="8"/>
        <v>Bhaktapur</v>
      </c>
      <c r="N23">
        <f t="shared" ca="1" si="46"/>
        <v>1447404</v>
      </c>
      <c r="O23" s="1">
        <f t="shared" ca="1" si="38"/>
        <v>78521.794720912396</v>
      </c>
      <c r="P23" s="1">
        <f t="shared" ca="1" si="47"/>
        <v>61874.507906803963</v>
      </c>
      <c r="Q23">
        <f t="shared" ca="1" si="40"/>
        <v>51055</v>
      </c>
      <c r="R23">
        <f t="shared" ca="1" si="48"/>
        <v>0</v>
      </c>
      <c r="S23" s="1">
        <f t="shared" ca="1" si="49"/>
        <v>100048.8922279799</v>
      </c>
      <c r="T23" s="1">
        <f t="shared" ca="1" si="50"/>
        <v>1609327.4001347837</v>
      </c>
      <c r="U23" s="1">
        <f t="shared" ca="1" si="51"/>
        <v>129576.7947209124</v>
      </c>
      <c r="V23" s="1">
        <f t="shared" ca="1" si="52"/>
        <v>1479750.6054138714</v>
      </c>
      <c r="Y23" s="5">
        <f ca="1">IF(Table1[[#This Row],[Gender]]="Male",1,0)</f>
        <v>1</v>
      </c>
      <c r="Z23">
        <f ca="1">IF(Table1[[#This Row],[Gender]]="Female",1,0)</f>
        <v>0</v>
      </c>
      <c r="AB23" s="6"/>
      <c r="AF23" s="5">
        <f t="shared" ca="1" si="0"/>
        <v>0</v>
      </c>
      <c r="AM23">
        <f t="shared" ca="1" si="1"/>
        <v>0</v>
      </c>
      <c r="AN23">
        <f t="shared" ca="1" si="2"/>
        <v>0</v>
      </c>
      <c r="AO23">
        <f t="shared" ca="1" si="3"/>
        <v>1</v>
      </c>
      <c r="AP23">
        <f t="shared" ca="1" si="4"/>
        <v>0</v>
      </c>
      <c r="AQ23">
        <f t="shared" ca="1" si="5"/>
        <v>0</v>
      </c>
      <c r="AS23" s="6"/>
      <c r="AV23" s="5">
        <f ca="1">IF(Table1[[#This Row],[Total Debt Value]]&gt;$AW$3,1,0)</f>
        <v>0</v>
      </c>
      <c r="AZ23" s="6"/>
      <c r="BA23" s="5"/>
      <c r="BB23" s="17">
        <f t="shared" ca="1" si="9"/>
        <v>0.28520944588325692</v>
      </c>
      <c r="BC23">
        <f t="shared" ca="1" si="10"/>
        <v>1</v>
      </c>
      <c r="BD23" s="6"/>
      <c r="BF23" s="5">
        <f t="shared" ca="1" si="11"/>
        <v>0</v>
      </c>
      <c r="BG23">
        <f t="shared" ca="1" si="12"/>
        <v>0</v>
      </c>
      <c r="BH23">
        <f t="shared" ca="1" si="53"/>
        <v>33148</v>
      </c>
      <c r="BI23">
        <f t="shared" ca="1" si="54"/>
        <v>0</v>
      </c>
      <c r="BJ23">
        <f t="shared" ca="1" si="55"/>
        <v>0</v>
      </c>
      <c r="BK23">
        <f t="shared" ca="1" si="56"/>
        <v>0</v>
      </c>
      <c r="BL23">
        <f t="shared" ca="1" si="57"/>
        <v>0</v>
      </c>
      <c r="BM23">
        <f t="shared" ca="1" si="58"/>
        <v>0</v>
      </c>
      <c r="BN23">
        <f t="shared" ca="1" si="59"/>
        <v>0</v>
      </c>
      <c r="BO23">
        <f t="shared" ca="1" si="60"/>
        <v>0</v>
      </c>
      <c r="BP23">
        <f t="shared" ca="1" si="61"/>
        <v>0</v>
      </c>
      <c r="BR23" s="6"/>
      <c r="BT23" s="5">
        <f t="shared" ca="1" si="22"/>
        <v>0</v>
      </c>
      <c r="BU23">
        <f t="shared" ca="1" si="23"/>
        <v>0</v>
      </c>
      <c r="BV23">
        <f t="shared" ca="1" si="24"/>
        <v>0</v>
      </c>
      <c r="BW23">
        <f t="shared" ca="1" si="25"/>
        <v>33148</v>
      </c>
      <c r="BX23">
        <f t="shared" ca="1" si="26"/>
        <v>0</v>
      </c>
      <c r="BY23">
        <f t="shared" ca="1" si="27"/>
        <v>0</v>
      </c>
      <c r="CA23" s="6"/>
      <c r="CD23" s="5">
        <f ca="1">IF(Table1[[#This Row],[Total Debt Value]]&gt;Table1[[#This Row],[Income]],1,0)</f>
        <v>1</v>
      </c>
      <c r="CK23" s="6"/>
      <c r="CM23" s="5">
        <f ca="1">IF(Table1[[#This Row],[Total  Net Worth]]&gt;$CN$3,Table1[[#This Row],[Age]],0)</f>
        <v>26</v>
      </c>
      <c r="CN23" s="6"/>
    </row>
    <row r="24" spans="2:92" x14ac:dyDescent="0.25">
      <c r="B24">
        <f t="shared" ca="1" si="28"/>
        <v>2</v>
      </c>
      <c r="C24" t="str">
        <f t="shared" ca="1" si="29"/>
        <v>Female</v>
      </c>
      <c r="D24">
        <f t="shared" ca="1" si="30"/>
        <v>32</v>
      </c>
      <c r="E24">
        <f t="shared" ca="1" si="31"/>
        <v>2</v>
      </c>
      <c r="F24" t="str">
        <f t="shared" ca="1" si="6"/>
        <v>Construction</v>
      </c>
      <c r="G24">
        <f t="shared" ca="1" si="32"/>
        <v>3</v>
      </c>
      <c r="H24" t="str">
        <f t="shared" ca="1" si="7"/>
        <v>University</v>
      </c>
      <c r="I24">
        <f t="shared" ca="1" si="33"/>
        <v>0</v>
      </c>
      <c r="J24">
        <f t="shared" ca="1" si="34"/>
        <v>1</v>
      </c>
      <c r="K24">
        <f t="shared" ca="1" si="35"/>
        <v>33148</v>
      </c>
      <c r="L24">
        <f t="shared" ca="1" si="36"/>
        <v>4</v>
      </c>
      <c r="M24" t="str">
        <f t="shared" ca="1" si="8"/>
        <v>Biratnagar</v>
      </c>
      <c r="N24">
        <f t="shared" ca="1" si="46"/>
        <v>662960</v>
      </c>
      <c r="O24" s="1">
        <f t="shared" ca="1" si="38"/>
        <v>189082.45424276401</v>
      </c>
      <c r="P24" s="1">
        <f t="shared" ca="1" si="47"/>
        <v>2455.8575196460251</v>
      </c>
      <c r="Q24">
        <f t="shared" ca="1" si="40"/>
        <v>1262</v>
      </c>
      <c r="R24">
        <f t="shared" ca="1" si="48"/>
        <v>0</v>
      </c>
      <c r="S24" s="1">
        <f t="shared" ca="1" si="49"/>
        <v>2047.5781131690283</v>
      </c>
      <c r="T24" s="1">
        <f t="shared" ca="1" si="50"/>
        <v>667463.43563281512</v>
      </c>
      <c r="U24" s="1">
        <f t="shared" ca="1" si="51"/>
        <v>190344.45424276401</v>
      </c>
      <c r="V24" s="1">
        <f t="shared" ca="1" si="52"/>
        <v>477118.98139005108</v>
      </c>
      <c r="Y24" s="5">
        <f ca="1">IF(Table1[[#This Row],[Gender]]="Male",1,0)</f>
        <v>0</v>
      </c>
      <c r="Z24">
        <f ca="1">IF(Table1[[#This Row],[Gender]]="Female",1,0)</f>
        <v>1</v>
      </c>
      <c r="AB24" s="6"/>
      <c r="AF24" s="5">
        <f t="shared" ca="1" si="0"/>
        <v>0</v>
      </c>
      <c r="AM24">
        <f t="shared" ca="1" si="1"/>
        <v>1</v>
      </c>
      <c r="AN24">
        <f t="shared" ca="1" si="2"/>
        <v>0</v>
      </c>
      <c r="AO24">
        <f t="shared" ca="1" si="3"/>
        <v>0</v>
      </c>
      <c r="AP24">
        <f t="shared" ca="1" si="4"/>
        <v>0</v>
      </c>
      <c r="AQ24">
        <f t="shared" ca="1" si="5"/>
        <v>0</v>
      </c>
      <c r="AS24" s="6"/>
      <c r="AV24" s="5">
        <f ca="1">IF(Table1[[#This Row],[Total Debt Value]]&gt;$AW$3,1,0)</f>
        <v>0</v>
      </c>
      <c r="AZ24" s="6"/>
      <c r="BA24" s="5"/>
      <c r="BB24" s="17">
        <f t="shared" ca="1" si="9"/>
        <v>0.86980718827192016</v>
      </c>
      <c r="BC24">
        <f t="shared" ca="1" si="10"/>
        <v>0</v>
      </c>
      <c r="BD24" s="6"/>
      <c r="BF24" s="5">
        <f t="shared" ca="1" si="11"/>
        <v>76360</v>
      </c>
      <c r="BG24">
        <f t="shared" ca="1" si="12"/>
        <v>0</v>
      </c>
      <c r="BH24">
        <f t="shared" ca="1" si="53"/>
        <v>0</v>
      </c>
      <c r="BI24">
        <f t="shared" ca="1" si="54"/>
        <v>0</v>
      </c>
      <c r="BJ24">
        <f t="shared" ca="1" si="55"/>
        <v>0</v>
      </c>
      <c r="BK24">
        <f t="shared" ca="1" si="56"/>
        <v>0</v>
      </c>
      <c r="BL24">
        <f t="shared" ca="1" si="57"/>
        <v>0</v>
      </c>
      <c r="BM24">
        <f t="shared" ca="1" si="58"/>
        <v>0</v>
      </c>
      <c r="BN24">
        <f t="shared" ca="1" si="59"/>
        <v>0</v>
      </c>
      <c r="BO24">
        <f t="shared" ca="1" si="60"/>
        <v>0</v>
      </c>
      <c r="BP24">
        <f t="shared" ca="1" si="61"/>
        <v>0</v>
      </c>
      <c r="BR24" s="6"/>
      <c r="BT24" s="5">
        <f t="shared" ca="1" si="22"/>
        <v>0</v>
      </c>
      <c r="BU24">
        <f t="shared" ca="1" si="23"/>
        <v>0</v>
      </c>
      <c r="BV24">
        <f t="shared" ca="1" si="24"/>
        <v>0</v>
      </c>
      <c r="BW24">
        <f t="shared" ca="1" si="25"/>
        <v>0</v>
      </c>
      <c r="BX24">
        <f t="shared" ca="1" si="26"/>
        <v>0</v>
      </c>
      <c r="BY24">
        <f t="shared" ca="1" si="27"/>
        <v>76360</v>
      </c>
      <c r="CA24" s="6"/>
      <c r="CD24" s="5">
        <f ca="1">IF(Table1[[#This Row],[Total Debt Value]]&gt;Table1[[#This Row],[Income]],1,0)</f>
        <v>1</v>
      </c>
      <c r="CK24" s="6"/>
      <c r="CM24" s="5">
        <f ca="1">IF(Table1[[#This Row],[Total  Net Worth]]&gt;$CN$3,Table1[[#This Row],[Age]],0)</f>
        <v>0</v>
      </c>
      <c r="CN24" s="6"/>
    </row>
    <row r="25" spans="2:92" x14ac:dyDescent="0.25">
      <c r="B25">
        <f t="shared" ca="1" si="28"/>
        <v>2</v>
      </c>
      <c r="C25" t="str">
        <f t="shared" ca="1" si="29"/>
        <v>Female</v>
      </c>
      <c r="D25">
        <f t="shared" ca="1" si="30"/>
        <v>26</v>
      </c>
      <c r="E25">
        <f t="shared" ca="1" si="31"/>
        <v>3</v>
      </c>
      <c r="F25" t="str">
        <f t="shared" ca="1" si="6"/>
        <v>Teaching</v>
      </c>
      <c r="G25">
        <f t="shared" ca="1" si="32"/>
        <v>5</v>
      </c>
      <c r="H25" t="str">
        <f t="shared" ca="1" si="7"/>
        <v>Others</v>
      </c>
      <c r="I25">
        <f t="shared" ca="1" si="33"/>
        <v>1</v>
      </c>
      <c r="J25">
        <f t="shared" ca="1" si="34"/>
        <v>0</v>
      </c>
      <c r="K25">
        <f t="shared" ca="1" si="35"/>
        <v>76360</v>
      </c>
      <c r="L25">
        <f t="shared" ca="1" si="36"/>
        <v>1</v>
      </c>
      <c r="M25" t="str">
        <f t="shared" ca="1" si="8"/>
        <v>Kathmandu</v>
      </c>
      <c r="N25">
        <f t="shared" ca="1" si="46"/>
        <v>1679920</v>
      </c>
      <c r="O25" s="1">
        <f t="shared" ca="1" si="38"/>
        <v>1461206.4917217642</v>
      </c>
      <c r="P25" s="1">
        <f t="shared" ca="1" si="47"/>
        <v>0</v>
      </c>
      <c r="Q25">
        <f t="shared" ca="1" si="40"/>
        <v>0</v>
      </c>
      <c r="R25">
        <f t="shared" ca="1" si="48"/>
        <v>0</v>
      </c>
      <c r="S25" s="1">
        <f t="shared" ca="1" si="49"/>
        <v>24638.090526908018</v>
      </c>
      <c r="T25" s="1">
        <f t="shared" ca="1" si="50"/>
        <v>1704558.0905269079</v>
      </c>
      <c r="U25" s="1">
        <f t="shared" ca="1" si="51"/>
        <v>1461206.4917217642</v>
      </c>
      <c r="V25" s="1">
        <f t="shared" ca="1" si="52"/>
        <v>243351.59880514373</v>
      </c>
      <c r="Y25" s="5">
        <f ca="1">IF(Table1[[#This Row],[Gender]]="Male",1,0)</f>
        <v>0</v>
      </c>
      <c r="Z25">
        <f ca="1">IF(Table1[[#This Row],[Gender]]="Female",1,0)</f>
        <v>1</v>
      </c>
      <c r="AB25" s="6"/>
      <c r="AF25" s="5">
        <f t="shared" ca="1" si="0"/>
        <v>0</v>
      </c>
      <c r="AM25">
        <f t="shared" ca="1" si="1"/>
        <v>0</v>
      </c>
      <c r="AN25">
        <f t="shared" ca="1" si="2"/>
        <v>0</v>
      </c>
      <c r="AO25">
        <f t="shared" ca="1" si="3"/>
        <v>1</v>
      </c>
      <c r="AP25">
        <f t="shared" ca="1" si="4"/>
        <v>0</v>
      </c>
      <c r="AQ25">
        <f t="shared" ca="1" si="5"/>
        <v>0</v>
      </c>
      <c r="AS25" s="6"/>
      <c r="AV25" s="5">
        <f ca="1">IF(Table1[[#This Row],[Total Debt Value]]&gt;$AW$3,1,0)</f>
        <v>1</v>
      </c>
      <c r="AZ25" s="6"/>
      <c r="BA25" s="5"/>
      <c r="BB25" s="17">
        <f t="shared" ca="1" si="9"/>
        <v>0.15900104538439919</v>
      </c>
      <c r="BC25">
        <f t="shared" ca="1" si="10"/>
        <v>1</v>
      </c>
      <c r="BD25" s="6"/>
      <c r="BF25" s="5">
        <f t="shared" ca="1" si="11"/>
        <v>0</v>
      </c>
      <c r="BG25">
        <f t="shared" ca="1" si="12"/>
        <v>0</v>
      </c>
      <c r="BH25">
        <f t="shared" ca="1" si="53"/>
        <v>0</v>
      </c>
      <c r="BI25">
        <f t="shared" ca="1" si="54"/>
        <v>0</v>
      </c>
      <c r="BJ25">
        <f t="shared" ca="1" si="55"/>
        <v>0</v>
      </c>
      <c r="BK25">
        <f t="shared" ca="1" si="56"/>
        <v>0</v>
      </c>
      <c r="BL25">
        <f t="shared" ca="1" si="57"/>
        <v>0</v>
      </c>
      <c r="BM25">
        <f t="shared" ca="1" si="58"/>
        <v>0</v>
      </c>
      <c r="BN25">
        <f t="shared" ca="1" si="59"/>
        <v>60241</v>
      </c>
      <c r="BO25">
        <f t="shared" ca="1" si="60"/>
        <v>0</v>
      </c>
      <c r="BP25">
        <f t="shared" ca="1" si="61"/>
        <v>0</v>
      </c>
      <c r="BR25" s="6"/>
      <c r="BT25" s="5">
        <f t="shared" ca="1" si="22"/>
        <v>0</v>
      </c>
      <c r="BU25">
        <f t="shared" ca="1" si="23"/>
        <v>0</v>
      </c>
      <c r="BV25">
        <f t="shared" ca="1" si="24"/>
        <v>0</v>
      </c>
      <c r="BW25">
        <f t="shared" ca="1" si="25"/>
        <v>60241</v>
      </c>
      <c r="BX25">
        <f t="shared" ca="1" si="26"/>
        <v>0</v>
      </c>
      <c r="BY25">
        <f t="shared" ca="1" si="27"/>
        <v>0</v>
      </c>
      <c r="CA25" s="6"/>
      <c r="CD25" s="5">
        <f ca="1">IF(Table1[[#This Row],[Total Debt Value]]&gt;Table1[[#This Row],[Income]],1,0)</f>
        <v>1</v>
      </c>
      <c r="CK25" s="6"/>
      <c r="CM25" s="5">
        <f ca="1">IF(Table1[[#This Row],[Total  Net Worth]]&gt;$CN$3,Table1[[#This Row],[Age]],0)</f>
        <v>0</v>
      </c>
      <c r="CN25" s="6"/>
    </row>
    <row r="26" spans="2:92" x14ac:dyDescent="0.25">
      <c r="B26">
        <f t="shared" ca="1" si="28"/>
        <v>1</v>
      </c>
      <c r="C26" t="str">
        <f t="shared" ca="1" si="29"/>
        <v>Male</v>
      </c>
      <c r="D26">
        <f t="shared" ca="1" si="30"/>
        <v>38</v>
      </c>
      <c r="E26">
        <f t="shared" ca="1" si="31"/>
        <v>2</v>
      </c>
      <c r="F26" t="str">
        <f t="shared" ca="1" si="6"/>
        <v>Construction</v>
      </c>
      <c r="G26">
        <f t="shared" ca="1" si="32"/>
        <v>1</v>
      </c>
      <c r="H26" t="str">
        <f t="shared" ca="1" si="7"/>
        <v>High School</v>
      </c>
      <c r="I26">
        <f t="shared" ca="1" si="33"/>
        <v>0</v>
      </c>
      <c r="J26">
        <f t="shared" ca="1" si="34"/>
        <v>1</v>
      </c>
      <c r="K26">
        <f t="shared" ca="1" si="35"/>
        <v>60241</v>
      </c>
      <c r="L26">
        <f t="shared" ca="1" si="36"/>
        <v>5</v>
      </c>
      <c r="M26" t="str">
        <f t="shared" ca="1" si="8"/>
        <v>Chitwan</v>
      </c>
      <c r="N26">
        <f t="shared" ca="1" si="46"/>
        <v>1144579</v>
      </c>
      <c r="O26" s="1">
        <f t="shared" ca="1" si="38"/>
        <v>181989.25752503023</v>
      </c>
      <c r="P26" s="1">
        <f t="shared" ca="1" si="47"/>
        <v>32495.142364942974</v>
      </c>
      <c r="Q26">
        <f t="shared" ca="1" si="40"/>
        <v>1628</v>
      </c>
      <c r="R26">
        <f t="shared" ca="1" si="48"/>
        <v>0</v>
      </c>
      <c r="S26" s="1">
        <f t="shared" ca="1" si="49"/>
        <v>60107.232966284588</v>
      </c>
      <c r="T26" s="1">
        <f t="shared" ca="1" si="50"/>
        <v>1237181.3753312274</v>
      </c>
      <c r="U26" s="1">
        <f t="shared" ca="1" si="51"/>
        <v>183617.25752503023</v>
      </c>
      <c r="V26" s="1">
        <f t="shared" ca="1" si="52"/>
        <v>1053564.1178061971</v>
      </c>
      <c r="Y26" s="5">
        <f ca="1">IF(Table1[[#This Row],[Gender]]="Male",1,0)</f>
        <v>1</v>
      </c>
      <c r="Z26">
        <f ca="1">IF(Table1[[#This Row],[Gender]]="Female",1,0)</f>
        <v>0</v>
      </c>
      <c r="AB26" s="6"/>
      <c r="AF26" s="5">
        <f t="shared" ca="1" si="0"/>
        <v>0</v>
      </c>
      <c r="AM26">
        <f t="shared" ca="1" si="1"/>
        <v>1</v>
      </c>
      <c r="AN26">
        <f t="shared" ca="1" si="2"/>
        <v>0</v>
      </c>
      <c r="AO26">
        <f t="shared" ca="1" si="3"/>
        <v>0</v>
      </c>
      <c r="AP26">
        <f t="shared" ca="1" si="4"/>
        <v>0</v>
      </c>
      <c r="AQ26">
        <f t="shared" ca="1" si="5"/>
        <v>0</v>
      </c>
      <c r="AS26" s="6"/>
      <c r="AV26" s="5">
        <f ca="1">IF(Table1[[#This Row],[Total Debt Value]]&gt;$AW$3,1,0)</f>
        <v>0</v>
      </c>
      <c r="AZ26" s="6"/>
      <c r="BA26" s="5"/>
      <c r="BB26" s="17">
        <f t="shared" ca="1" si="9"/>
        <v>4.9629304749962529E-2</v>
      </c>
      <c r="BC26">
        <f t="shared" ca="1" si="10"/>
        <v>1</v>
      </c>
      <c r="BD26" s="6"/>
      <c r="BF26" s="5">
        <f t="shared" ca="1" si="11"/>
        <v>0</v>
      </c>
      <c r="BG26">
        <f t="shared" ca="1" si="12"/>
        <v>0</v>
      </c>
      <c r="BH26">
        <f t="shared" ca="1" si="53"/>
        <v>0</v>
      </c>
      <c r="BI26">
        <f t="shared" ca="1" si="54"/>
        <v>0</v>
      </c>
      <c r="BJ26">
        <f t="shared" ca="1" si="55"/>
        <v>0</v>
      </c>
      <c r="BK26">
        <f t="shared" ca="1" si="56"/>
        <v>0</v>
      </c>
      <c r="BL26">
        <f t="shared" ca="1" si="57"/>
        <v>0</v>
      </c>
      <c r="BM26">
        <f t="shared" ca="1" si="58"/>
        <v>0</v>
      </c>
      <c r="BN26">
        <f t="shared" ca="1" si="59"/>
        <v>0</v>
      </c>
      <c r="BO26">
        <f t="shared" ca="1" si="60"/>
        <v>0</v>
      </c>
      <c r="BP26">
        <f t="shared" ca="1" si="61"/>
        <v>72558</v>
      </c>
      <c r="BR26" s="6"/>
      <c r="BT26" s="5">
        <f t="shared" ca="1" si="22"/>
        <v>0</v>
      </c>
      <c r="BU26">
        <f t="shared" ca="1" si="23"/>
        <v>0</v>
      </c>
      <c r="BV26">
        <f t="shared" ca="1" si="24"/>
        <v>0</v>
      </c>
      <c r="BW26">
        <f t="shared" ca="1" si="25"/>
        <v>0</v>
      </c>
      <c r="BX26">
        <f t="shared" ca="1" si="26"/>
        <v>0</v>
      </c>
      <c r="BY26">
        <f t="shared" ca="1" si="27"/>
        <v>72558</v>
      </c>
      <c r="CA26" s="6"/>
      <c r="CD26" s="5">
        <f ca="1">IF(Table1[[#This Row],[Total Debt Value]]&gt;Table1[[#This Row],[Income]],1,0)</f>
        <v>1</v>
      </c>
      <c r="CK26" s="6"/>
      <c r="CM26" s="5">
        <f ca="1">IF(Table1[[#This Row],[Total  Net Worth]]&gt;$CN$3,Table1[[#This Row],[Age]],0)</f>
        <v>38</v>
      </c>
      <c r="CN26" s="6"/>
    </row>
    <row r="27" spans="2:92" x14ac:dyDescent="0.25">
      <c r="B27">
        <f t="shared" ca="1" si="28"/>
        <v>1</v>
      </c>
      <c r="C27" t="str">
        <f t="shared" ca="1" si="29"/>
        <v>Male</v>
      </c>
      <c r="D27">
        <f t="shared" ca="1" si="30"/>
        <v>41</v>
      </c>
      <c r="E27">
        <f t="shared" ca="1" si="31"/>
        <v>3</v>
      </c>
      <c r="F27" t="str">
        <f t="shared" ca="1" si="6"/>
        <v>Teaching</v>
      </c>
      <c r="G27">
        <f t="shared" ca="1" si="32"/>
        <v>3</v>
      </c>
      <c r="H27" t="str">
        <f t="shared" ca="1" si="7"/>
        <v>University</v>
      </c>
      <c r="I27">
        <f t="shared" ca="1" si="33"/>
        <v>0</v>
      </c>
      <c r="J27">
        <f t="shared" ca="1" si="34"/>
        <v>1</v>
      </c>
      <c r="K27">
        <f t="shared" ca="1" si="35"/>
        <v>72558</v>
      </c>
      <c r="L27">
        <f t="shared" ca="1" si="36"/>
        <v>2</v>
      </c>
      <c r="M27" t="str">
        <f t="shared" ca="1" si="8"/>
        <v>Birgunj</v>
      </c>
      <c r="N27">
        <f t="shared" ca="1" si="46"/>
        <v>1596276</v>
      </c>
      <c r="O27" s="1">
        <f t="shared" ca="1" si="38"/>
        <v>79222.06806905118</v>
      </c>
      <c r="P27" s="1">
        <f t="shared" ca="1" si="47"/>
        <v>43498.141620437025</v>
      </c>
      <c r="Q27">
        <f t="shared" ca="1" si="40"/>
        <v>17046</v>
      </c>
      <c r="R27">
        <f t="shared" ca="1" si="48"/>
        <v>0</v>
      </c>
      <c r="S27" s="1">
        <f t="shared" ca="1" si="49"/>
        <v>7708.3889724105202</v>
      </c>
      <c r="T27" s="1">
        <f t="shared" ca="1" si="50"/>
        <v>1647482.5305928474</v>
      </c>
      <c r="U27" s="1">
        <f t="shared" ca="1" si="51"/>
        <v>96268.06806905118</v>
      </c>
      <c r="V27" s="1">
        <f t="shared" ca="1" si="52"/>
        <v>1551214.4625237961</v>
      </c>
      <c r="Y27" s="5">
        <f ca="1">IF(Table1[[#This Row],[Gender]]="Male",1,0)</f>
        <v>1</v>
      </c>
      <c r="Z27">
        <f ca="1">IF(Table1[[#This Row],[Gender]]="Female",1,0)</f>
        <v>0</v>
      </c>
      <c r="AB27" s="6"/>
      <c r="AF27" s="5">
        <f t="shared" ca="1" si="0"/>
        <v>0</v>
      </c>
      <c r="AM27">
        <f t="shared" ca="1" si="1"/>
        <v>0</v>
      </c>
      <c r="AN27">
        <f t="shared" ca="1" si="2"/>
        <v>0</v>
      </c>
      <c r="AO27">
        <f t="shared" ca="1" si="3"/>
        <v>0</v>
      </c>
      <c r="AP27">
        <f t="shared" ca="1" si="4"/>
        <v>0</v>
      </c>
      <c r="AQ27">
        <f t="shared" ca="1" si="5"/>
        <v>1</v>
      </c>
      <c r="AS27" s="6"/>
      <c r="AV27" s="5">
        <f ca="1">IF(Table1[[#This Row],[Total Debt Value]]&gt;$AW$3,1,0)</f>
        <v>0</v>
      </c>
      <c r="AZ27" s="6"/>
      <c r="BA27" s="5"/>
      <c r="BB27" s="17">
        <f t="shared" ca="1" si="9"/>
        <v>0.30393196909979359</v>
      </c>
      <c r="BC27">
        <f t="shared" ca="1" si="10"/>
        <v>0</v>
      </c>
      <c r="BD27" s="6"/>
      <c r="BF27" s="5">
        <f t="shared" ca="1" si="11"/>
        <v>81781</v>
      </c>
      <c r="BG27">
        <f t="shared" ca="1" si="12"/>
        <v>0</v>
      </c>
      <c r="BH27">
        <f t="shared" ca="1" si="53"/>
        <v>0</v>
      </c>
      <c r="BI27">
        <f t="shared" ca="1" si="54"/>
        <v>0</v>
      </c>
      <c r="BJ27">
        <f t="shared" ca="1" si="55"/>
        <v>0</v>
      </c>
      <c r="BK27">
        <f t="shared" ca="1" si="56"/>
        <v>0</v>
      </c>
      <c r="BL27">
        <f t="shared" ca="1" si="57"/>
        <v>0</v>
      </c>
      <c r="BM27">
        <f t="shared" ca="1" si="58"/>
        <v>0</v>
      </c>
      <c r="BN27">
        <f t="shared" ca="1" si="59"/>
        <v>0</v>
      </c>
      <c r="BO27">
        <f t="shared" ca="1" si="60"/>
        <v>0</v>
      </c>
      <c r="BP27">
        <f t="shared" ca="1" si="61"/>
        <v>0</v>
      </c>
      <c r="BR27" s="6"/>
      <c r="BT27" s="5">
        <f t="shared" ca="1" si="22"/>
        <v>0</v>
      </c>
      <c r="BU27">
        <f t="shared" ca="1" si="23"/>
        <v>81781</v>
      </c>
      <c r="BV27">
        <f t="shared" ca="1" si="24"/>
        <v>0</v>
      </c>
      <c r="BW27">
        <f t="shared" ca="1" si="25"/>
        <v>0</v>
      </c>
      <c r="BX27">
        <f t="shared" ca="1" si="26"/>
        <v>0</v>
      </c>
      <c r="BY27">
        <f t="shared" ca="1" si="27"/>
        <v>0</v>
      </c>
      <c r="CA27" s="6"/>
      <c r="CD27" s="5">
        <f ca="1">IF(Table1[[#This Row],[Total Debt Value]]&gt;Table1[[#This Row],[Income]],1,0)</f>
        <v>1</v>
      </c>
      <c r="CK27" s="6"/>
      <c r="CM27" s="5">
        <f ca="1">IF(Table1[[#This Row],[Total  Net Worth]]&gt;$CN$3,Table1[[#This Row],[Age]],0)</f>
        <v>41</v>
      </c>
      <c r="CN27" s="6"/>
    </row>
    <row r="28" spans="2:92" x14ac:dyDescent="0.25">
      <c r="B28">
        <f t="shared" ca="1" si="28"/>
        <v>2</v>
      </c>
      <c r="C28" t="str">
        <f t="shared" ca="1" si="29"/>
        <v>Female</v>
      </c>
      <c r="D28">
        <f t="shared" ca="1" si="30"/>
        <v>42</v>
      </c>
      <c r="E28">
        <f t="shared" ca="1" si="31"/>
        <v>6</v>
      </c>
      <c r="F28" t="str">
        <f t="shared" ca="1" si="6"/>
        <v>Agriculture</v>
      </c>
      <c r="G28">
        <f t="shared" ca="1" si="32"/>
        <v>4</v>
      </c>
      <c r="H28" t="str">
        <f t="shared" ca="1" si="7"/>
        <v>Technical</v>
      </c>
      <c r="I28">
        <f t="shared" ca="1" si="33"/>
        <v>0</v>
      </c>
      <c r="J28">
        <f t="shared" ca="1" si="34"/>
        <v>2</v>
      </c>
      <c r="K28">
        <f t="shared" ca="1" si="35"/>
        <v>81781</v>
      </c>
      <c r="L28">
        <f t="shared" ca="1" si="36"/>
        <v>1</v>
      </c>
      <c r="M28" t="str">
        <f t="shared" ca="1" si="8"/>
        <v>Kathmandu</v>
      </c>
      <c r="N28">
        <f t="shared" ca="1" si="46"/>
        <v>1472058</v>
      </c>
      <c r="O28" s="1">
        <f t="shared" ca="1" si="38"/>
        <v>447405.48656910396</v>
      </c>
      <c r="P28" s="1">
        <f t="shared" ca="1" si="47"/>
        <v>146232.91807963949</v>
      </c>
      <c r="Q28">
        <f t="shared" ca="1" si="40"/>
        <v>126222</v>
      </c>
      <c r="R28">
        <f t="shared" ca="1" si="48"/>
        <v>163562</v>
      </c>
      <c r="S28" s="1">
        <f t="shared" ca="1" si="49"/>
        <v>47418.345670867522</v>
      </c>
      <c r="T28" s="1">
        <f t="shared" ca="1" si="50"/>
        <v>1665709.263750507</v>
      </c>
      <c r="U28" s="1">
        <f t="shared" ca="1" si="51"/>
        <v>737189.48656910402</v>
      </c>
      <c r="V28" s="1">
        <f t="shared" ca="1" si="52"/>
        <v>928519.77718140301</v>
      </c>
      <c r="Y28" s="5">
        <f ca="1">IF(Table1[[#This Row],[Gender]]="Male",1,0)</f>
        <v>0</v>
      </c>
      <c r="Z28">
        <f ca="1">IF(Table1[[#This Row],[Gender]]="Female",1,0)</f>
        <v>1</v>
      </c>
      <c r="AB28" s="6"/>
      <c r="AF28" s="5">
        <f t="shared" ca="1" si="0"/>
        <v>0</v>
      </c>
      <c r="AM28">
        <f t="shared" ca="1" si="1"/>
        <v>1</v>
      </c>
      <c r="AN28">
        <f t="shared" ca="1" si="2"/>
        <v>0</v>
      </c>
      <c r="AO28">
        <f t="shared" ca="1" si="3"/>
        <v>0</v>
      </c>
      <c r="AP28">
        <f t="shared" ca="1" si="4"/>
        <v>0</v>
      </c>
      <c r="AQ28">
        <f t="shared" ca="1" si="5"/>
        <v>0</v>
      </c>
      <c r="AS28" s="6"/>
      <c r="AV28" s="5">
        <f ca="1">IF(Table1[[#This Row],[Total Debt Value]]&gt;$AW$3,1,0)</f>
        <v>1</v>
      </c>
      <c r="AZ28" s="6"/>
      <c r="BA28" s="5"/>
      <c r="BB28" s="17">
        <f t="shared" ca="1" si="9"/>
        <v>0.73643471840146413</v>
      </c>
      <c r="BC28">
        <f t="shared" ca="1" si="10"/>
        <v>0</v>
      </c>
      <c r="BD28" s="6"/>
      <c r="BF28" s="5">
        <f t="shared" ca="1" si="11"/>
        <v>0</v>
      </c>
      <c r="BG28">
        <f t="shared" ca="1" si="12"/>
        <v>0</v>
      </c>
      <c r="BH28">
        <f t="shared" ca="1" si="53"/>
        <v>0</v>
      </c>
      <c r="BI28">
        <f t="shared" ca="1" si="54"/>
        <v>84566</v>
      </c>
      <c r="BJ28">
        <f t="shared" ca="1" si="55"/>
        <v>0</v>
      </c>
      <c r="BK28">
        <f t="shared" ca="1" si="56"/>
        <v>0</v>
      </c>
      <c r="BL28">
        <f t="shared" ca="1" si="57"/>
        <v>0</v>
      </c>
      <c r="BM28">
        <f t="shared" ca="1" si="58"/>
        <v>0</v>
      </c>
      <c r="BN28">
        <f t="shared" ca="1" si="59"/>
        <v>0</v>
      </c>
      <c r="BO28">
        <f t="shared" ca="1" si="60"/>
        <v>0</v>
      </c>
      <c r="BP28">
        <f t="shared" ca="1" si="61"/>
        <v>0</v>
      </c>
      <c r="BR28" s="6"/>
      <c r="BT28" s="5">
        <f t="shared" ca="1" si="22"/>
        <v>0</v>
      </c>
      <c r="BU28">
        <f t="shared" ca="1" si="23"/>
        <v>0</v>
      </c>
      <c r="BV28">
        <f t="shared" ca="1" si="24"/>
        <v>0</v>
      </c>
      <c r="BW28">
        <f t="shared" ca="1" si="25"/>
        <v>0</v>
      </c>
      <c r="BX28">
        <f t="shared" ca="1" si="26"/>
        <v>0</v>
      </c>
      <c r="BY28">
        <f t="shared" ca="1" si="27"/>
        <v>84566</v>
      </c>
      <c r="CA28" s="6"/>
      <c r="CD28" s="5">
        <f ca="1">IF(Table1[[#This Row],[Total Debt Value]]&gt;Table1[[#This Row],[Income]],1,0)</f>
        <v>1</v>
      </c>
      <c r="CK28" s="6"/>
      <c r="CM28" s="5">
        <f ca="1">IF(Table1[[#This Row],[Total  Net Worth]]&gt;$CN$3,Table1[[#This Row],[Age]],0)</f>
        <v>42</v>
      </c>
      <c r="CN28" s="6"/>
    </row>
    <row r="29" spans="2:92" x14ac:dyDescent="0.25">
      <c r="B29">
        <f t="shared" ca="1" si="28"/>
        <v>1</v>
      </c>
      <c r="C29" t="str">
        <f t="shared" ca="1" si="29"/>
        <v>Male</v>
      </c>
      <c r="D29">
        <f t="shared" ca="1" si="30"/>
        <v>29</v>
      </c>
      <c r="E29">
        <f t="shared" ca="1" si="31"/>
        <v>3</v>
      </c>
      <c r="F29" t="str">
        <f t="shared" ca="1" si="6"/>
        <v>Teaching</v>
      </c>
      <c r="G29">
        <f t="shared" ca="1" si="32"/>
        <v>4</v>
      </c>
      <c r="H29" t="str">
        <f t="shared" ca="1" si="7"/>
        <v>Technical</v>
      </c>
      <c r="I29">
        <f t="shared" ca="1" si="33"/>
        <v>3</v>
      </c>
      <c r="J29">
        <f t="shared" ca="1" si="34"/>
        <v>0</v>
      </c>
      <c r="K29">
        <f t="shared" ca="1" si="35"/>
        <v>84566</v>
      </c>
      <c r="L29">
        <f t="shared" ca="1" si="36"/>
        <v>3</v>
      </c>
      <c r="M29" t="str">
        <f t="shared" ca="1" si="8"/>
        <v>Pokhara</v>
      </c>
      <c r="N29">
        <f t="shared" ca="1" si="46"/>
        <v>1606754</v>
      </c>
      <c r="O29" s="1">
        <f t="shared" ca="1" si="38"/>
        <v>1183269.4295304262</v>
      </c>
      <c r="P29" s="1">
        <f t="shared" ca="1" si="47"/>
        <v>0</v>
      </c>
      <c r="Q29">
        <f t="shared" ca="1" si="40"/>
        <v>0</v>
      </c>
      <c r="R29">
        <f t="shared" ca="1" si="48"/>
        <v>0</v>
      </c>
      <c r="S29" s="1">
        <f t="shared" ca="1" si="49"/>
        <v>109989.14915237407</v>
      </c>
      <c r="T29" s="1">
        <f t="shared" ca="1" si="50"/>
        <v>1716743.1491523741</v>
      </c>
      <c r="U29" s="1">
        <f t="shared" ca="1" si="51"/>
        <v>1183269.4295304262</v>
      </c>
      <c r="V29" s="1">
        <f t="shared" ca="1" si="52"/>
        <v>533473.71962194797</v>
      </c>
      <c r="Y29" s="5">
        <f ca="1">IF(Table1[[#This Row],[Gender]]="Male",1,0)</f>
        <v>1</v>
      </c>
      <c r="Z29">
        <f ca="1">IF(Table1[[#This Row],[Gender]]="Female",1,0)</f>
        <v>0</v>
      </c>
      <c r="AB29" s="6"/>
      <c r="AF29" s="5">
        <f t="shared" ca="1" si="0"/>
        <v>0</v>
      </c>
      <c r="AM29">
        <f t="shared" ca="1" si="1"/>
        <v>1</v>
      </c>
      <c r="AN29">
        <f t="shared" ca="1" si="2"/>
        <v>0</v>
      </c>
      <c r="AO29">
        <f t="shared" ca="1" si="3"/>
        <v>0</v>
      </c>
      <c r="AP29">
        <f t="shared" ca="1" si="4"/>
        <v>0</v>
      </c>
      <c r="AQ29">
        <f t="shared" ca="1" si="5"/>
        <v>0</v>
      </c>
      <c r="AS29" s="6"/>
      <c r="AV29" s="5">
        <f ca="1">IF(Table1[[#This Row],[Total Debt Value]]&gt;$AW$3,1,0)</f>
        <v>1</v>
      </c>
      <c r="AZ29" s="6"/>
      <c r="BA29" s="5"/>
      <c r="BB29" s="17">
        <f t="shared" ca="1" si="9"/>
        <v>0.26500382845106807</v>
      </c>
      <c r="BC29">
        <f t="shared" ca="1" si="10"/>
        <v>1</v>
      </c>
      <c r="BD29" s="6"/>
      <c r="BF29" s="5">
        <f t="shared" ca="1" si="11"/>
        <v>0</v>
      </c>
      <c r="BG29">
        <f t="shared" ca="1" si="12"/>
        <v>0</v>
      </c>
      <c r="BH29">
        <f t="shared" ca="1" si="53"/>
        <v>0</v>
      </c>
      <c r="BI29">
        <f t="shared" ca="1" si="54"/>
        <v>0</v>
      </c>
      <c r="BJ29">
        <f t="shared" ca="1" si="55"/>
        <v>63400</v>
      </c>
      <c r="BK29">
        <f t="shared" ca="1" si="56"/>
        <v>0</v>
      </c>
      <c r="BL29">
        <f t="shared" ca="1" si="57"/>
        <v>0</v>
      </c>
      <c r="BM29">
        <f t="shared" ca="1" si="58"/>
        <v>0</v>
      </c>
      <c r="BN29">
        <f t="shared" ca="1" si="59"/>
        <v>0</v>
      </c>
      <c r="BO29">
        <f t="shared" ca="1" si="60"/>
        <v>0</v>
      </c>
      <c r="BP29">
        <f t="shared" ca="1" si="61"/>
        <v>0</v>
      </c>
      <c r="BR29" s="6"/>
      <c r="BT29" s="5">
        <f t="shared" ca="1" si="22"/>
        <v>0</v>
      </c>
      <c r="BU29">
        <f t="shared" ca="1" si="23"/>
        <v>0</v>
      </c>
      <c r="BV29">
        <f t="shared" ca="1" si="24"/>
        <v>0</v>
      </c>
      <c r="BW29">
        <f t="shared" ca="1" si="25"/>
        <v>0</v>
      </c>
      <c r="BX29">
        <f t="shared" ca="1" si="26"/>
        <v>0</v>
      </c>
      <c r="BY29">
        <f t="shared" ca="1" si="27"/>
        <v>63400</v>
      </c>
      <c r="CA29" s="6"/>
      <c r="CD29" s="5">
        <f ca="1">IF(Table1[[#This Row],[Total Debt Value]]&gt;Table1[[#This Row],[Income]],1,0)</f>
        <v>1</v>
      </c>
      <c r="CK29" s="6"/>
      <c r="CM29" s="5">
        <f ca="1">IF(Table1[[#This Row],[Total  Net Worth]]&gt;$CN$3,Table1[[#This Row],[Age]],0)</f>
        <v>29</v>
      </c>
      <c r="CN29" s="6"/>
    </row>
    <row r="30" spans="2:92" x14ac:dyDescent="0.25">
      <c r="B30">
        <f t="shared" ca="1" si="28"/>
        <v>2</v>
      </c>
      <c r="C30" t="str">
        <f t="shared" ca="1" si="29"/>
        <v>Female</v>
      </c>
      <c r="D30">
        <f t="shared" ca="1" si="30"/>
        <v>34</v>
      </c>
      <c r="E30">
        <f t="shared" ca="1" si="31"/>
        <v>3</v>
      </c>
      <c r="F30" t="str">
        <f t="shared" ca="1" si="6"/>
        <v>Teaching</v>
      </c>
      <c r="G30">
        <f t="shared" ca="1" si="32"/>
        <v>3</v>
      </c>
      <c r="H30" t="str">
        <f t="shared" ca="1" si="7"/>
        <v>University</v>
      </c>
      <c r="I30">
        <f t="shared" ca="1" si="33"/>
        <v>1</v>
      </c>
      <c r="J30">
        <f t="shared" ca="1" si="34"/>
        <v>2</v>
      </c>
      <c r="K30">
        <f t="shared" ca="1" si="35"/>
        <v>63400</v>
      </c>
      <c r="L30">
        <f t="shared" ca="1" si="36"/>
        <v>6</v>
      </c>
      <c r="M30" t="str">
        <f t="shared" ca="1" si="8"/>
        <v>Dharan</v>
      </c>
      <c r="N30">
        <f t="shared" ca="1" si="46"/>
        <v>1268000</v>
      </c>
      <c r="O30" s="1">
        <f t="shared" ca="1" si="38"/>
        <v>336024.85447595431</v>
      </c>
      <c r="P30" s="1">
        <f t="shared" ca="1" si="47"/>
        <v>88910.177327905709</v>
      </c>
      <c r="Q30">
        <f t="shared" ca="1" si="40"/>
        <v>8132</v>
      </c>
      <c r="R30">
        <f t="shared" ca="1" si="48"/>
        <v>0</v>
      </c>
      <c r="S30" s="1">
        <f t="shared" ca="1" si="49"/>
        <v>14825.710830042661</v>
      </c>
      <c r="T30" s="1">
        <f t="shared" ca="1" si="50"/>
        <v>1371735.8881579484</v>
      </c>
      <c r="U30" s="1">
        <f t="shared" ca="1" si="51"/>
        <v>344156.85447595431</v>
      </c>
      <c r="V30" s="1">
        <f t="shared" ca="1" si="52"/>
        <v>1027579.0336819941</v>
      </c>
      <c r="Y30" s="5">
        <f ca="1">IF(Table1[[#This Row],[Gender]]="Male",1,0)</f>
        <v>0</v>
      </c>
      <c r="Z30">
        <f ca="1">IF(Table1[[#This Row],[Gender]]="Female",1,0)</f>
        <v>1</v>
      </c>
      <c r="AB30" s="6"/>
      <c r="AF30" s="5">
        <f t="shared" ca="1" si="0"/>
        <v>0</v>
      </c>
      <c r="AM30">
        <f t="shared" ca="1" si="1"/>
        <v>0</v>
      </c>
      <c r="AN30">
        <f t="shared" ca="1" si="2"/>
        <v>0</v>
      </c>
      <c r="AO30">
        <f t="shared" ca="1" si="3"/>
        <v>1</v>
      </c>
      <c r="AP30">
        <f t="shared" ca="1" si="4"/>
        <v>0</v>
      </c>
      <c r="AQ30">
        <f t="shared" ca="1" si="5"/>
        <v>0</v>
      </c>
      <c r="AS30" s="6"/>
      <c r="AV30" s="5">
        <f ca="1">IF(Table1[[#This Row],[Total Debt Value]]&gt;$AW$3,1,0)</f>
        <v>0</v>
      </c>
      <c r="AZ30" s="6"/>
      <c r="BA30" s="5"/>
      <c r="BB30" s="17">
        <f t="shared" ca="1" si="9"/>
        <v>0.97606946415520679</v>
      </c>
      <c r="BC30">
        <f t="shared" ca="1" si="10"/>
        <v>0</v>
      </c>
      <c r="BD30" s="6"/>
      <c r="BF30" s="5">
        <f t="shared" ca="1" si="11"/>
        <v>0</v>
      </c>
      <c r="BG30">
        <f t="shared" ca="1" si="12"/>
        <v>0</v>
      </c>
      <c r="BH30">
        <f t="shared" ca="1" si="53"/>
        <v>0</v>
      </c>
      <c r="BI30">
        <f t="shared" ca="1" si="54"/>
        <v>0</v>
      </c>
      <c r="BJ30">
        <f t="shared" ca="1" si="55"/>
        <v>0</v>
      </c>
      <c r="BK30">
        <f t="shared" ca="1" si="56"/>
        <v>0</v>
      </c>
      <c r="BL30">
        <f t="shared" ca="1" si="57"/>
        <v>98293</v>
      </c>
      <c r="BM30">
        <f t="shared" ca="1" si="58"/>
        <v>0</v>
      </c>
      <c r="BN30">
        <f t="shared" ca="1" si="59"/>
        <v>0</v>
      </c>
      <c r="BO30">
        <f t="shared" ca="1" si="60"/>
        <v>0</v>
      </c>
      <c r="BP30">
        <f t="shared" ca="1" si="61"/>
        <v>0</v>
      </c>
      <c r="BR30" s="6"/>
      <c r="BT30" s="5">
        <f t="shared" ca="1" si="22"/>
        <v>0</v>
      </c>
      <c r="BU30">
        <f t="shared" ca="1" si="23"/>
        <v>0</v>
      </c>
      <c r="BV30">
        <f t="shared" ca="1" si="24"/>
        <v>0</v>
      </c>
      <c r="BW30">
        <f t="shared" ca="1" si="25"/>
        <v>98293</v>
      </c>
      <c r="BX30">
        <f t="shared" ca="1" si="26"/>
        <v>0</v>
      </c>
      <c r="BY30">
        <f t="shared" ca="1" si="27"/>
        <v>0</v>
      </c>
      <c r="CA30" s="6"/>
      <c r="CD30" s="5">
        <f ca="1">IF(Table1[[#This Row],[Total Debt Value]]&gt;Table1[[#This Row],[Income]],1,0)</f>
        <v>1</v>
      </c>
      <c r="CK30" s="6"/>
      <c r="CM30" s="5">
        <f ca="1">IF(Table1[[#This Row],[Total  Net Worth]]&gt;$CN$3,Table1[[#This Row],[Age]],0)</f>
        <v>34</v>
      </c>
      <c r="CN30" s="6"/>
    </row>
    <row r="31" spans="2:92" x14ac:dyDescent="0.25">
      <c r="B31">
        <f t="shared" ca="1" si="28"/>
        <v>1</v>
      </c>
      <c r="C31" t="str">
        <f t="shared" ca="1" si="29"/>
        <v>Male</v>
      </c>
      <c r="D31">
        <f t="shared" ca="1" si="30"/>
        <v>40</v>
      </c>
      <c r="E31">
        <f t="shared" ca="1" si="31"/>
        <v>2</v>
      </c>
      <c r="F31" t="str">
        <f t="shared" ca="1" si="6"/>
        <v>Construction</v>
      </c>
      <c r="G31">
        <f t="shared" ca="1" si="32"/>
        <v>4</v>
      </c>
      <c r="H31" t="str">
        <f t="shared" ca="1" si="7"/>
        <v>Technical</v>
      </c>
      <c r="I31">
        <f t="shared" ca="1" si="33"/>
        <v>0</v>
      </c>
      <c r="J31">
        <f t="shared" ca="1" si="34"/>
        <v>0</v>
      </c>
      <c r="K31">
        <f t="shared" ca="1" si="35"/>
        <v>98293</v>
      </c>
      <c r="L31">
        <f t="shared" ca="1" si="36"/>
        <v>9</v>
      </c>
      <c r="M31" t="str">
        <f t="shared" ca="1" si="8"/>
        <v>Bhaktapur</v>
      </c>
      <c r="N31">
        <f t="shared" ca="1" si="46"/>
        <v>2064153</v>
      </c>
      <c r="O31" s="1">
        <f t="shared" ca="1" si="38"/>
        <v>2014756.7126443626</v>
      </c>
      <c r="P31" s="1">
        <f t="shared" ca="1" si="47"/>
        <v>0</v>
      </c>
      <c r="Q31">
        <f t="shared" ca="1" si="40"/>
        <v>0</v>
      </c>
      <c r="R31">
        <f t="shared" ca="1" si="48"/>
        <v>196586</v>
      </c>
      <c r="S31" s="1">
        <f t="shared" ca="1" si="49"/>
        <v>72054.615532603653</v>
      </c>
      <c r="T31" s="1">
        <f t="shared" ca="1" si="50"/>
        <v>2136207.6155326036</v>
      </c>
      <c r="U31" s="1">
        <f t="shared" ca="1" si="51"/>
        <v>2211342.7126443628</v>
      </c>
      <c r="V31" s="1">
        <f t="shared" ca="1" si="52"/>
        <v>-75135.097111759242</v>
      </c>
      <c r="Y31" s="5">
        <f ca="1">IF(Table1[[#This Row],[Gender]]="Male",1,0)</f>
        <v>1</v>
      </c>
      <c r="Z31">
        <f ca="1">IF(Table1[[#This Row],[Gender]]="Female",1,0)</f>
        <v>0</v>
      </c>
      <c r="AB31" s="6"/>
      <c r="AF31" s="5">
        <f t="shared" ca="1" si="0"/>
        <v>0</v>
      </c>
      <c r="AM31">
        <f t="shared" ca="1" si="1"/>
        <v>0</v>
      </c>
      <c r="AN31">
        <f t="shared" ca="1" si="2"/>
        <v>0</v>
      </c>
      <c r="AO31">
        <f t="shared" ca="1" si="3"/>
        <v>0</v>
      </c>
      <c r="AP31">
        <f t="shared" ca="1" si="4"/>
        <v>0</v>
      </c>
      <c r="AQ31">
        <f t="shared" ca="1" si="5"/>
        <v>1</v>
      </c>
      <c r="AS31" s="6"/>
      <c r="AV31" s="5">
        <f ca="1">IF(Table1[[#This Row],[Total Debt Value]]&gt;$AW$3,1,0)</f>
        <v>1</v>
      </c>
      <c r="AZ31" s="6"/>
      <c r="BA31" s="5"/>
      <c r="BB31" s="17">
        <f t="shared" ca="1" si="9"/>
        <v>2.8036920691387079E-2</v>
      </c>
      <c r="BC31">
        <f t="shared" ca="1" si="10"/>
        <v>1</v>
      </c>
      <c r="BD31" s="6"/>
      <c r="BF31" s="5">
        <f t="shared" ca="1" si="11"/>
        <v>45065</v>
      </c>
      <c r="BG31">
        <f t="shared" ca="1" si="12"/>
        <v>0</v>
      </c>
      <c r="BH31">
        <f t="shared" ca="1" si="53"/>
        <v>0</v>
      </c>
      <c r="BI31">
        <f t="shared" ca="1" si="54"/>
        <v>0</v>
      </c>
      <c r="BJ31">
        <f t="shared" ca="1" si="55"/>
        <v>0</v>
      </c>
      <c r="BK31">
        <f t="shared" ca="1" si="56"/>
        <v>0</v>
      </c>
      <c r="BL31">
        <f t="shared" ca="1" si="57"/>
        <v>0</v>
      </c>
      <c r="BM31">
        <f t="shared" ca="1" si="58"/>
        <v>0</v>
      </c>
      <c r="BN31">
        <f t="shared" ca="1" si="59"/>
        <v>0</v>
      </c>
      <c r="BO31">
        <f t="shared" ca="1" si="60"/>
        <v>0</v>
      </c>
      <c r="BP31">
        <f t="shared" ca="1" si="61"/>
        <v>0</v>
      </c>
      <c r="BR31" s="6"/>
      <c r="BT31" s="5">
        <f t="shared" ca="1" si="22"/>
        <v>0</v>
      </c>
      <c r="BU31">
        <f t="shared" ca="1" si="23"/>
        <v>45065</v>
      </c>
      <c r="BV31">
        <f t="shared" ca="1" si="24"/>
        <v>0</v>
      </c>
      <c r="BW31">
        <f t="shared" ca="1" si="25"/>
        <v>0</v>
      </c>
      <c r="BX31">
        <f t="shared" ca="1" si="26"/>
        <v>0</v>
      </c>
      <c r="BY31">
        <f t="shared" ca="1" si="27"/>
        <v>0</v>
      </c>
      <c r="CA31" s="6"/>
      <c r="CD31" s="5">
        <f ca="1">IF(Table1[[#This Row],[Total Debt Value]]&gt;Table1[[#This Row],[Income]],1,0)</f>
        <v>1</v>
      </c>
      <c r="CK31" s="6"/>
      <c r="CM31" s="5">
        <f ca="1">IF(Table1[[#This Row],[Total  Net Worth]]&gt;$CN$3,Table1[[#This Row],[Age]],0)</f>
        <v>0</v>
      </c>
      <c r="CN31" s="6"/>
    </row>
    <row r="32" spans="2:92" x14ac:dyDescent="0.25">
      <c r="B32">
        <f t="shared" ca="1" si="28"/>
        <v>2</v>
      </c>
      <c r="C32" t="str">
        <f t="shared" ca="1" si="29"/>
        <v>Female</v>
      </c>
      <c r="D32">
        <f t="shared" ca="1" si="30"/>
        <v>33</v>
      </c>
      <c r="E32">
        <f t="shared" ca="1" si="31"/>
        <v>6</v>
      </c>
      <c r="F32" t="str">
        <f t="shared" ca="1" si="6"/>
        <v>Agriculture</v>
      </c>
      <c r="G32">
        <f t="shared" ca="1" si="32"/>
        <v>2</v>
      </c>
      <c r="H32" t="str">
        <f t="shared" ca="1" si="7"/>
        <v>College</v>
      </c>
      <c r="I32">
        <f t="shared" ca="1" si="33"/>
        <v>1</v>
      </c>
      <c r="J32">
        <f t="shared" ca="1" si="34"/>
        <v>1</v>
      </c>
      <c r="K32">
        <f t="shared" ca="1" si="35"/>
        <v>45065</v>
      </c>
      <c r="L32">
        <f t="shared" ca="1" si="36"/>
        <v>1</v>
      </c>
      <c r="M32" t="str">
        <f t="shared" ca="1" si="8"/>
        <v>Kathmandu</v>
      </c>
      <c r="N32">
        <f t="shared" ca="1" si="46"/>
        <v>901300</v>
      </c>
      <c r="O32" s="1">
        <f t="shared" ca="1" si="38"/>
        <v>25269.676619147176</v>
      </c>
      <c r="P32" s="1">
        <f t="shared" ca="1" si="47"/>
        <v>24129.522975511329</v>
      </c>
      <c r="Q32">
        <f t="shared" ca="1" si="40"/>
        <v>565</v>
      </c>
      <c r="R32">
        <f t="shared" ca="1" si="48"/>
        <v>0</v>
      </c>
      <c r="S32" s="1">
        <f t="shared" ca="1" si="49"/>
        <v>33640.782535893712</v>
      </c>
      <c r="T32" s="1">
        <f t="shared" ca="1" si="50"/>
        <v>959070.30551140511</v>
      </c>
      <c r="U32" s="1">
        <f t="shared" ca="1" si="51"/>
        <v>25834.676619147176</v>
      </c>
      <c r="V32" s="1">
        <f t="shared" ca="1" si="52"/>
        <v>933235.62889225793</v>
      </c>
      <c r="Y32" s="5">
        <f ca="1">IF(Table1[[#This Row],[Gender]]="Male",1,0)</f>
        <v>0</v>
      </c>
      <c r="Z32">
        <f ca="1">IF(Table1[[#This Row],[Gender]]="Female",1,0)</f>
        <v>1</v>
      </c>
      <c r="AB32" s="6"/>
      <c r="AF32" s="5">
        <f t="shared" ca="1" si="0"/>
        <v>0</v>
      </c>
      <c r="AM32">
        <f t="shared" ca="1" si="1"/>
        <v>0</v>
      </c>
      <c r="AN32">
        <f t="shared" ca="1" si="2"/>
        <v>0</v>
      </c>
      <c r="AO32">
        <f t="shared" ca="1" si="3"/>
        <v>1</v>
      </c>
      <c r="AP32">
        <f t="shared" ca="1" si="4"/>
        <v>0</v>
      </c>
      <c r="AQ32">
        <f t="shared" ca="1" si="5"/>
        <v>0</v>
      </c>
      <c r="AS32" s="6"/>
      <c r="AV32" s="5">
        <f ca="1">IF(Table1[[#This Row],[Total Debt Value]]&gt;$AW$3,1,0)</f>
        <v>0</v>
      </c>
      <c r="AZ32" s="6"/>
      <c r="BA32" s="5"/>
      <c r="BB32" s="17">
        <f t="shared" ca="1" si="9"/>
        <v>0.11233594425461602</v>
      </c>
      <c r="BC32">
        <f t="shared" ca="1" si="10"/>
        <v>1</v>
      </c>
      <c r="BD32" s="6"/>
      <c r="BF32" s="5">
        <f t="shared" ca="1" si="11"/>
        <v>0</v>
      </c>
      <c r="BG32">
        <f t="shared" ca="1" si="12"/>
        <v>0</v>
      </c>
      <c r="BH32">
        <f t="shared" ca="1" si="53"/>
        <v>0</v>
      </c>
      <c r="BI32">
        <f t="shared" ca="1" si="54"/>
        <v>0</v>
      </c>
      <c r="BJ32">
        <f t="shared" ca="1" si="55"/>
        <v>0</v>
      </c>
      <c r="BK32">
        <f t="shared" ca="1" si="56"/>
        <v>60600</v>
      </c>
      <c r="BL32">
        <f t="shared" ca="1" si="57"/>
        <v>0</v>
      </c>
      <c r="BM32">
        <f t="shared" ca="1" si="58"/>
        <v>0</v>
      </c>
      <c r="BN32">
        <f t="shared" ca="1" si="59"/>
        <v>0</v>
      </c>
      <c r="BO32">
        <f t="shared" ca="1" si="60"/>
        <v>0</v>
      </c>
      <c r="BP32">
        <f t="shared" ca="1" si="61"/>
        <v>0</v>
      </c>
      <c r="BR32" s="6"/>
      <c r="BT32" s="5">
        <f t="shared" ca="1" si="22"/>
        <v>0</v>
      </c>
      <c r="BU32">
        <f t="shared" ca="1" si="23"/>
        <v>0</v>
      </c>
      <c r="BV32">
        <f t="shared" ca="1" si="24"/>
        <v>0</v>
      </c>
      <c r="BW32">
        <f t="shared" ca="1" si="25"/>
        <v>60600</v>
      </c>
      <c r="BX32">
        <f t="shared" ca="1" si="26"/>
        <v>0</v>
      </c>
      <c r="BY32">
        <f t="shared" ca="1" si="27"/>
        <v>0</v>
      </c>
      <c r="CA32" s="6"/>
      <c r="CD32" s="5">
        <f ca="1">IF(Table1[[#This Row],[Total Debt Value]]&gt;Table1[[#This Row],[Income]],1,0)</f>
        <v>0</v>
      </c>
      <c r="CK32" s="6"/>
      <c r="CM32" s="5">
        <f ca="1">IF(Table1[[#This Row],[Total  Net Worth]]&gt;$CN$3,Table1[[#This Row],[Age]],0)</f>
        <v>33</v>
      </c>
      <c r="CN32" s="6"/>
    </row>
    <row r="33" spans="2:92" x14ac:dyDescent="0.25">
      <c r="B33">
        <f t="shared" ca="1" si="28"/>
        <v>1</v>
      </c>
      <c r="C33" t="str">
        <f t="shared" ca="1" si="29"/>
        <v>Male</v>
      </c>
      <c r="D33">
        <f t="shared" ca="1" si="30"/>
        <v>37</v>
      </c>
      <c r="E33">
        <f t="shared" ca="1" si="31"/>
        <v>2</v>
      </c>
      <c r="F33" t="str">
        <f t="shared" ca="1" si="6"/>
        <v>Construction</v>
      </c>
      <c r="G33">
        <f t="shared" ca="1" si="32"/>
        <v>2</v>
      </c>
      <c r="H33" t="str">
        <f t="shared" ca="1" si="7"/>
        <v>College</v>
      </c>
      <c r="I33">
        <f t="shared" ca="1" si="33"/>
        <v>1</v>
      </c>
      <c r="J33">
        <f t="shared" ca="1" si="34"/>
        <v>2</v>
      </c>
      <c r="K33">
        <f t="shared" ca="1" si="35"/>
        <v>60600</v>
      </c>
      <c r="L33">
        <f t="shared" ca="1" si="36"/>
        <v>11</v>
      </c>
      <c r="M33" t="str">
        <f t="shared" ca="1" si="8"/>
        <v>Kavre</v>
      </c>
      <c r="N33">
        <f t="shared" ca="1" si="46"/>
        <v>1090800</v>
      </c>
      <c r="O33" s="1">
        <f t="shared" ca="1" si="38"/>
        <v>122536.04799293516</v>
      </c>
      <c r="P33" s="1">
        <f t="shared" ca="1" si="47"/>
        <v>47524.197793583036</v>
      </c>
      <c r="Q33">
        <f t="shared" ca="1" si="40"/>
        <v>40669</v>
      </c>
      <c r="R33">
        <f t="shared" ca="1" si="48"/>
        <v>0</v>
      </c>
      <c r="S33" s="1">
        <f t="shared" ca="1" si="49"/>
        <v>72925.883041131776</v>
      </c>
      <c r="T33" s="1">
        <f t="shared" ca="1" si="50"/>
        <v>1211250.0808347147</v>
      </c>
      <c r="U33" s="1">
        <f t="shared" ca="1" si="51"/>
        <v>163205.04799293517</v>
      </c>
      <c r="V33" s="1">
        <f t="shared" ca="1" si="52"/>
        <v>1048045.0328417795</v>
      </c>
      <c r="Y33" s="5">
        <f ca="1">IF(Table1[[#This Row],[Gender]]="Male",1,0)</f>
        <v>1</v>
      </c>
      <c r="Z33">
        <f ca="1">IF(Table1[[#This Row],[Gender]]="Female",1,0)</f>
        <v>0</v>
      </c>
      <c r="AB33" s="6"/>
      <c r="AF33" s="5">
        <f t="shared" ca="1" si="0"/>
        <v>0</v>
      </c>
      <c r="AM33">
        <f t="shared" ca="1" si="1"/>
        <v>0</v>
      </c>
      <c r="AN33">
        <f t="shared" ca="1" si="2"/>
        <v>0</v>
      </c>
      <c r="AO33">
        <f t="shared" ca="1" si="3"/>
        <v>0</v>
      </c>
      <c r="AP33">
        <f t="shared" ca="1" si="4"/>
        <v>1</v>
      </c>
      <c r="AQ33">
        <f t="shared" ca="1" si="5"/>
        <v>0</v>
      </c>
      <c r="AS33" s="6"/>
      <c r="AV33" s="5">
        <f ca="1">IF(Table1[[#This Row],[Total Debt Value]]&gt;$AW$3,1,0)</f>
        <v>0</v>
      </c>
      <c r="AZ33" s="6"/>
      <c r="BA33" s="5"/>
      <c r="BB33" s="17">
        <f t="shared" ca="1" si="9"/>
        <v>0.49423565814231263</v>
      </c>
      <c r="BC33">
        <f t="shared" ca="1" si="10"/>
        <v>0</v>
      </c>
      <c r="BD33" s="6"/>
      <c r="BF33" s="5">
        <f t="shared" ca="1" si="11"/>
        <v>0</v>
      </c>
      <c r="BG33">
        <f t="shared" ca="1" si="12"/>
        <v>0</v>
      </c>
      <c r="BH33">
        <f t="shared" ca="1" si="53"/>
        <v>0</v>
      </c>
      <c r="BI33">
        <f t="shared" ca="1" si="54"/>
        <v>0</v>
      </c>
      <c r="BJ33">
        <f t="shared" ca="1" si="55"/>
        <v>0</v>
      </c>
      <c r="BK33">
        <f t="shared" ca="1" si="56"/>
        <v>40333</v>
      </c>
      <c r="BL33">
        <f t="shared" ca="1" si="57"/>
        <v>0</v>
      </c>
      <c r="BM33">
        <f t="shared" ca="1" si="58"/>
        <v>0</v>
      </c>
      <c r="BN33">
        <f t="shared" ca="1" si="59"/>
        <v>0</v>
      </c>
      <c r="BO33">
        <f t="shared" ca="1" si="60"/>
        <v>0</v>
      </c>
      <c r="BP33">
        <f t="shared" ca="1" si="61"/>
        <v>0</v>
      </c>
      <c r="BR33" s="6"/>
      <c r="BT33" s="5">
        <f t="shared" ca="1" si="22"/>
        <v>0</v>
      </c>
      <c r="BU33">
        <f t="shared" ca="1" si="23"/>
        <v>0</v>
      </c>
      <c r="BV33">
        <f t="shared" ca="1" si="24"/>
        <v>0</v>
      </c>
      <c r="BW33">
        <f t="shared" ca="1" si="25"/>
        <v>0</v>
      </c>
      <c r="BX33">
        <f t="shared" ca="1" si="26"/>
        <v>40333</v>
      </c>
      <c r="BY33">
        <f t="shared" ca="1" si="27"/>
        <v>0</v>
      </c>
      <c r="CA33" s="6"/>
      <c r="CD33" s="5">
        <f ca="1">IF(Table1[[#This Row],[Total Debt Value]]&gt;Table1[[#This Row],[Income]],1,0)</f>
        <v>1</v>
      </c>
      <c r="CK33" s="6"/>
      <c r="CM33" s="5">
        <f ca="1">IF(Table1[[#This Row],[Total  Net Worth]]&gt;$CN$3,Table1[[#This Row],[Age]],0)</f>
        <v>37</v>
      </c>
      <c r="CN33" s="6"/>
    </row>
    <row r="34" spans="2:92" x14ac:dyDescent="0.25">
      <c r="B34">
        <f t="shared" ca="1" si="28"/>
        <v>2</v>
      </c>
      <c r="C34" t="str">
        <f t="shared" ca="1" si="29"/>
        <v>Female</v>
      </c>
      <c r="D34">
        <f t="shared" ca="1" si="30"/>
        <v>32</v>
      </c>
      <c r="E34">
        <f t="shared" ca="1" si="31"/>
        <v>5</v>
      </c>
      <c r="F34" t="str">
        <f t="shared" ca="1" si="6"/>
        <v>Genral Work</v>
      </c>
      <c r="G34">
        <f t="shared" ca="1" si="32"/>
        <v>3</v>
      </c>
      <c r="H34" t="str">
        <f t="shared" ca="1" si="7"/>
        <v>University</v>
      </c>
      <c r="I34">
        <f t="shared" ca="1" si="33"/>
        <v>2</v>
      </c>
      <c r="J34">
        <f t="shared" ca="1" si="34"/>
        <v>2</v>
      </c>
      <c r="K34">
        <f t="shared" ca="1" si="35"/>
        <v>40333</v>
      </c>
      <c r="L34">
        <f t="shared" ca="1" si="36"/>
        <v>11</v>
      </c>
      <c r="M34" t="str">
        <f t="shared" ca="1" si="8"/>
        <v>Kavre</v>
      </c>
      <c r="N34">
        <f t="shared" ca="1" si="46"/>
        <v>887326</v>
      </c>
      <c r="O34" s="1">
        <f t="shared" ca="1" si="38"/>
        <v>438548.14959678572</v>
      </c>
      <c r="P34" s="1">
        <f t="shared" ca="1" si="47"/>
        <v>61229.924711829146</v>
      </c>
      <c r="Q34">
        <f t="shared" ca="1" si="40"/>
        <v>4592</v>
      </c>
      <c r="R34">
        <f t="shared" ca="1" si="48"/>
        <v>80666</v>
      </c>
      <c r="S34" s="1">
        <f t="shared" ca="1" si="49"/>
        <v>51772.344404400821</v>
      </c>
      <c r="T34" s="1">
        <f t="shared" ca="1" si="50"/>
        <v>1000328.26911623</v>
      </c>
      <c r="U34" s="1">
        <f t="shared" ca="1" si="51"/>
        <v>523806.14959678572</v>
      </c>
      <c r="V34" s="1">
        <f t="shared" ca="1" si="52"/>
        <v>476522.11951944424</v>
      </c>
      <c r="Y34" s="5">
        <f ca="1">IF(Table1[[#This Row],[Gender]]="Male",1,0)</f>
        <v>0</v>
      </c>
      <c r="Z34">
        <f ca="1">IF(Table1[[#This Row],[Gender]]="Female",1,0)</f>
        <v>1</v>
      </c>
      <c r="AB34" s="6"/>
      <c r="AF34" s="5">
        <f t="shared" ca="1" si="0"/>
        <v>0</v>
      </c>
      <c r="AM34">
        <f t="shared" ca="1" si="1"/>
        <v>0</v>
      </c>
      <c r="AN34">
        <f t="shared" ca="1" si="2"/>
        <v>1</v>
      </c>
      <c r="AO34">
        <f t="shared" ca="1" si="3"/>
        <v>0</v>
      </c>
      <c r="AP34">
        <f t="shared" ca="1" si="4"/>
        <v>0</v>
      </c>
      <c r="AQ34">
        <f t="shared" ca="1" si="5"/>
        <v>0</v>
      </c>
      <c r="AS34" s="6"/>
      <c r="AV34" s="5">
        <f ca="1">IF(Table1[[#This Row],[Total Debt Value]]&gt;$AW$3,1,0)</f>
        <v>1</v>
      </c>
      <c r="AZ34" s="6"/>
      <c r="BA34" s="5"/>
      <c r="BB34" s="17">
        <f t="shared" ca="1" si="9"/>
        <v>0.99095948814850898</v>
      </c>
      <c r="BC34">
        <f t="shared" ca="1" si="10"/>
        <v>0</v>
      </c>
      <c r="BD34" s="6"/>
      <c r="BF34" s="5">
        <f t="shared" ca="1" si="11"/>
        <v>0</v>
      </c>
      <c r="BG34">
        <f t="shared" ca="1" si="12"/>
        <v>0</v>
      </c>
      <c r="BH34">
        <f t="shared" ca="1" si="53"/>
        <v>0</v>
      </c>
      <c r="BI34">
        <f t="shared" ca="1" si="54"/>
        <v>0</v>
      </c>
      <c r="BJ34">
        <f t="shared" ca="1" si="55"/>
        <v>0</v>
      </c>
      <c r="BK34">
        <f t="shared" ca="1" si="56"/>
        <v>55027</v>
      </c>
      <c r="BL34">
        <f t="shared" ca="1" si="57"/>
        <v>0</v>
      </c>
      <c r="BM34">
        <f t="shared" ca="1" si="58"/>
        <v>0</v>
      </c>
      <c r="BN34">
        <f t="shared" ca="1" si="59"/>
        <v>0</v>
      </c>
      <c r="BO34">
        <f t="shared" ca="1" si="60"/>
        <v>0</v>
      </c>
      <c r="BP34">
        <f t="shared" ca="1" si="61"/>
        <v>0</v>
      </c>
      <c r="BR34" s="6"/>
      <c r="BT34" s="5">
        <f t="shared" ca="1" si="22"/>
        <v>0</v>
      </c>
      <c r="BU34">
        <f t="shared" ca="1" si="23"/>
        <v>0</v>
      </c>
      <c r="BV34">
        <f t="shared" ca="1" si="24"/>
        <v>55027</v>
      </c>
      <c r="BW34">
        <f t="shared" ca="1" si="25"/>
        <v>0</v>
      </c>
      <c r="BX34">
        <f t="shared" ca="1" si="26"/>
        <v>0</v>
      </c>
      <c r="BY34">
        <f t="shared" ca="1" si="27"/>
        <v>0</v>
      </c>
      <c r="CA34" s="6"/>
      <c r="CD34" s="5">
        <f ca="1">IF(Table1[[#This Row],[Total Debt Value]]&gt;Table1[[#This Row],[Income]],1,0)</f>
        <v>1</v>
      </c>
      <c r="CK34" s="6"/>
      <c r="CM34" s="5">
        <f ca="1">IF(Table1[[#This Row],[Total  Net Worth]]&gt;$CN$3,Table1[[#This Row],[Age]],0)</f>
        <v>0</v>
      </c>
      <c r="CN34" s="6"/>
    </row>
    <row r="35" spans="2:92" x14ac:dyDescent="0.25">
      <c r="B35">
        <f t="shared" ca="1" si="28"/>
        <v>2</v>
      </c>
      <c r="C35" t="str">
        <f t="shared" ca="1" si="29"/>
        <v>Female</v>
      </c>
      <c r="D35">
        <f t="shared" ca="1" si="30"/>
        <v>30</v>
      </c>
      <c r="E35">
        <f t="shared" ca="1" si="31"/>
        <v>4</v>
      </c>
      <c r="F35" t="str">
        <f t="shared" ca="1" si="6"/>
        <v>IT</v>
      </c>
      <c r="G35">
        <f t="shared" ca="1" si="32"/>
        <v>3</v>
      </c>
      <c r="H35" t="str">
        <f t="shared" ca="1" si="7"/>
        <v>University</v>
      </c>
      <c r="I35">
        <f t="shared" ca="1" si="33"/>
        <v>1</v>
      </c>
      <c r="J35">
        <f t="shared" ca="1" si="34"/>
        <v>1</v>
      </c>
      <c r="K35">
        <f t="shared" ca="1" si="35"/>
        <v>55027</v>
      </c>
      <c r="L35">
        <f t="shared" ca="1" si="36"/>
        <v>11</v>
      </c>
      <c r="M35" t="str">
        <f t="shared" ca="1" si="8"/>
        <v>Kavre</v>
      </c>
      <c r="N35">
        <f t="shared" ca="1" si="46"/>
        <v>1210594</v>
      </c>
      <c r="O35" s="1">
        <f t="shared" ca="1" si="38"/>
        <v>1199649.6105956561</v>
      </c>
      <c r="P35" s="1">
        <f t="shared" ca="1" si="47"/>
        <v>99.288852245800641</v>
      </c>
      <c r="Q35">
        <f t="shared" ca="1" si="40"/>
        <v>92</v>
      </c>
      <c r="R35">
        <f t="shared" ca="1" si="48"/>
        <v>110054</v>
      </c>
      <c r="S35" s="1">
        <f t="shared" ca="1" si="49"/>
        <v>22002.881576174324</v>
      </c>
      <c r="T35" s="1">
        <f t="shared" ca="1" si="50"/>
        <v>1232696.1704284202</v>
      </c>
      <c r="U35" s="1">
        <f t="shared" ca="1" si="51"/>
        <v>1309795.6105956561</v>
      </c>
      <c r="V35" s="1">
        <f t="shared" ca="1" si="52"/>
        <v>-77099.440167235909</v>
      </c>
      <c r="Y35" s="5">
        <f ca="1">IF(Table1[[#This Row],[Gender]]="Male",1,0)</f>
        <v>0</v>
      </c>
      <c r="Z35">
        <f ca="1">IF(Table1[[#This Row],[Gender]]="Female",1,0)</f>
        <v>1</v>
      </c>
      <c r="AB35" s="6"/>
      <c r="AF35" s="5">
        <f t="shared" ca="1" si="0"/>
        <v>1</v>
      </c>
      <c r="AM35">
        <f t="shared" ca="1" si="1"/>
        <v>0</v>
      </c>
      <c r="AN35">
        <f t="shared" ca="1" si="2"/>
        <v>0</v>
      </c>
      <c r="AO35">
        <f t="shared" ca="1" si="3"/>
        <v>0</v>
      </c>
      <c r="AP35">
        <f t="shared" ca="1" si="4"/>
        <v>0</v>
      </c>
      <c r="AQ35">
        <f t="shared" ca="1" si="5"/>
        <v>0</v>
      </c>
      <c r="AS35" s="6"/>
      <c r="AV35" s="5">
        <f ca="1">IF(Table1[[#This Row],[Total Debt Value]]&gt;$AW$3,1,0)</f>
        <v>1</v>
      </c>
      <c r="AZ35" s="6"/>
      <c r="BA35" s="5"/>
      <c r="BB35" s="17">
        <f t="shared" ca="1" si="9"/>
        <v>0.11747988233167628</v>
      </c>
      <c r="BC35">
        <f t="shared" ca="1" si="10"/>
        <v>1</v>
      </c>
      <c r="BD35" s="6"/>
      <c r="BF35" s="5">
        <f t="shared" ca="1" si="11"/>
        <v>0</v>
      </c>
      <c r="BG35">
        <f t="shared" ca="1" si="12"/>
        <v>0</v>
      </c>
      <c r="BH35">
        <f t="shared" ca="1" si="53"/>
        <v>0</v>
      </c>
      <c r="BI35">
        <f t="shared" ca="1" si="54"/>
        <v>0</v>
      </c>
      <c r="BJ35">
        <f t="shared" ca="1" si="55"/>
        <v>0</v>
      </c>
      <c r="BK35">
        <f t="shared" ca="1" si="56"/>
        <v>0</v>
      </c>
      <c r="BL35">
        <f t="shared" ca="1" si="57"/>
        <v>84365</v>
      </c>
      <c r="BM35">
        <f t="shared" ca="1" si="58"/>
        <v>0</v>
      </c>
      <c r="BN35">
        <f t="shared" ca="1" si="59"/>
        <v>0</v>
      </c>
      <c r="BO35">
        <f t="shared" ca="1" si="60"/>
        <v>0</v>
      </c>
      <c r="BP35">
        <f t="shared" ca="1" si="61"/>
        <v>0</v>
      </c>
      <c r="BR35" s="6"/>
      <c r="BT35" s="5">
        <f t="shared" ca="1" si="22"/>
        <v>84365</v>
      </c>
      <c r="BU35">
        <f t="shared" ca="1" si="23"/>
        <v>0</v>
      </c>
      <c r="BV35">
        <f t="shared" ca="1" si="24"/>
        <v>0</v>
      </c>
      <c r="BW35">
        <f t="shared" ca="1" si="25"/>
        <v>0</v>
      </c>
      <c r="BX35">
        <f t="shared" ca="1" si="26"/>
        <v>0</v>
      </c>
      <c r="BY35">
        <f t="shared" ca="1" si="27"/>
        <v>0</v>
      </c>
      <c r="CA35" s="6"/>
      <c r="CD35" s="5">
        <f ca="1">IF(Table1[[#This Row],[Total Debt Value]]&gt;Table1[[#This Row],[Income]],1,0)</f>
        <v>1</v>
      </c>
      <c r="CK35" s="6"/>
      <c r="CM35" s="5">
        <f ca="1">IF(Table1[[#This Row],[Total  Net Worth]]&gt;$CN$3,Table1[[#This Row],[Age]],0)</f>
        <v>0</v>
      </c>
      <c r="CN35" s="6"/>
    </row>
    <row r="36" spans="2:92" x14ac:dyDescent="0.25">
      <c r="B36">
        <f t="shared" ca="1" si="28"/>
        <v>2</v>
      </c>
      <c r="C36" t="str">
        <f t="shared" ca="1" si="29"/>
        <v>Female</v>
      </c>
      <c r="D36">
        <f t="shared" ca="1" si="30"/>
        <v>43</v>
      </c>
      <c r="E36">
        <f t="shared" ca="1" si="31"/>
        <v>1</v>
      </c>
      <c r="F36" t="str">
        <f t="shared" ca="1" si="6"/>
        <v>Health</v>
      </c>
      <c r="G36">
        <f t="shared" ca="1" si="32"/>
        <v>4</v>
      </c>
      <c r="H36" t="str">
        <f t="shared" ca="1" si="7"/>
        <v>Technical</v>
      </c>
      <c r="I36">
        <f t="shared" ca="1" si="33"/>
        <v>0</v>
      </c>
      <c r="J36">
        <f t="shared" ca="1" si="34"/>
        <v>1</v>
      </c>
      <c r="K36">
        <f t="shared" ca="1" si="35"/>
        <v>84365</v>
      </c>
      <c r="L36">
        <f t="shared" ca="1" si="36"/>
        <v>9</v>
      </c>
      <c r="M36" t="str">
        <f t="shared" ca="1" si="8"/>
        <v>Bhaktapur</v>
      </c>
      <c r="N36">
        <f t="shared" ca="1" si="46"/>
        <v>1518570</v>
      </c>
      <c r="O36" s="1">
        <f t="shared" ca="1" si="38"/>
        <v>178401.42491241364</v>
      </c>
      <c r="P36" s="1">
        <f t="shared" ca="1" si="47"/>
        <v>16339.822458048195</v>
      </c>
      <c r="Q36">
        <f t="shared" ca="1" si="40"/>
        <v>6219</v>
      </c>
      <c r="R36">
        <f t="shared" ca="1" si="48"/>
        <v>0</v>
      </c>
      <c r="S36" s="1">
        <f t="shared" ca="1" si="49"/>
        <v>9111.6449105976571</v>
      </c>
      <c r="T36" s="1">
        <f t="shared" ca="1" si="50"/>
        <v>1544021.4673686458</v>
      </c>
      <c r="U36" s="1">
        <f t="shared" ca="1" si="51"/>
        <v>184620.42491241364</v>
      </c>
      <c r="V36" s="1">
        <f t="shared" ca="1" si="52"/>
        <v>1359401.0424562322</v>
      </c>
      <c r="Y36" s="5">
        <f ca="1">IF(Table1[[#This Row],[Gender]]="Male",1,0)</f>
        <v>0</v>
      </c>
      <c r="Z36">
        <f ca="1">IF(Table1[[#This Row],[Gender]]="Female",1,0)</f>
        <v>1</v>
      </c>
      <c r="AB36" s="6"/>
      <c r="AF36" s="5">
        <f t="shared" ca="1" si="0"/>
        <v>0</v>
      </c>
      <c r="AM36">
        <f t="shared" ca="1" si="1"/>
        <v>0</v>
      </c>
      <c r="AN36">
        <f t="shared" ca="1" si="2"/>
        <v>1</v>
      </c>
      <c r="AO36">
        <f t="shared" ca="1" si="3"/>
        <v>0</v>
      </c>
      <c r="AP36">
        <f t="shared" ca="1" si="4"/>
        <v>0</v>
      </c>
      <c r="AQ36">
        <f t="shared" ca="1" si="5"/>
        <v>0</v>
      </c>
      <c r="AS36" s="6"/>
      <c r="AV36" s="5">
        <f ca="1">IF(Table1[[#This Row],[Total Debt Value]]&gt;$AW$3,1,0)</f>
        <v>0</v>
      </c>
      <c r="AZ36" s="6"/>
      <c r="BA36" s="5"/>
      <c r="BB36" s="17">
        <f t="shared" ca="1" si="9"/>
        <v>0.3935976634381656</v>
      </c>
      <c r="BC36">
        <f t="shared" ca="1" si="10"/>
        <v>0</v>
      </c>
      <c r="BD36" s="6"/>
      <c r="BF36" s="5">
        <f t="shared" ca="1" si="11"/>
        <v>49577</v>
      </c>
      <c r="BG36">
        <f t="shared" ca="1" si="12"/>
        <v>0</v>
      </c>
      <c r="BH36">
        <f t="shared" ca="1" si="53"/>
        <v>0</v>
      </c>
      <c r="BI36">
        <f t="shared" ca="1" si="54"/>
        <v>0</v>
      </c>
      <c r="BJ36">
        <f t="shared" ca="1" si="55"/>
        <v>0</v>
      </c>
      <c r="BK36">
        <f t="shared" ca="1" si="56"/>
        <v>0</v>
      </c>
      <c r="BL36">
        <f t="shared" ca="1" si="57"/>
        <v>0</v>
      </c>
      <c r="BM36">
        <f t="shared" ca="1" si="58"/>
        <v>0</v>
      </c>
      <c r="BN36">
        <f t="shared" ca="1" si="59"/>
        <v>0</v>
      </c>
      <c r="BO36">
        <f t="shared" ca="1" si="60"/>
        <v>0</v>
      </c>
      <c r="BP36">
        <f t="shared" ca="1" si="61"/>
        <v>0</v>
      </c>
      <c r="BR36" s="6"/>
      <c r="BT36" s="5">
        <f t="shared" ca="1" si="22"/>
        <v>0</v>
      </c>
      <c r="BU36">
        <f t="shared" ca="1" si="23"/>
        <v>0</v>
      </c>
      <c r="BV36">
        <f t="shared" ca="1" si="24"/>
        <v>49577</v>
      </c>
      <c r="BW36">
        <f t="shared" ca="1" si="25"/>
        <v>0</v>
      </c>
      <c r="BX36">
        <f t="shared" ca="1" si="26"/>
        <v>0</v>
      </c>
      <c r="BY36">
        <f t="shared" ca="1" si="27"/>
        <v>0</v>
      </c>
      <c r="CA36" s="6"/>
      <c r="CD36" s="5">
        <f ca="1">IF(Table1[[#This Row],[Total Debt Value]]&gt;Table1[[#This Row],[Income]],1,0)</f>
        <v>1</v>
      </c>
      <c r="CK36" s="6"/>
      <c r="CM36" s="5">
        <f ca="1">IF(Table1[[#This Row],[Total  Net Worth]]&gt;$CN$3,Table1[[#This Row],[Age]],0)</f>
        <v>43</v>
      </c>
      <c r="CN36" s="6"/>
    </row>
    <row r="37" spans="2:92" x14ac:dyDescent="0.25">
      <c r="B37">
        <f t="shared" ca="1" si="28"/>
        <v>1</v>
      </c>
      <c r="C37" t="str">
        <f t="shared" ca="1" si="29"/>
        <v>Male</v>
      </c>
      <c r="D37">
        <f t="shared" ca="1" si="30"/>
        <v>45</v>
      </c>
      <c r="E37">
        <f t="shared" ca="1" si="31"/>
        <v>4</v>
      </c>
      <c r="F37" t="str">
        <f t="shared" ca="1" si="6"/>
        <v>IT</v>
      </c>
      <c r="G37">
        <f t="shared" ca="1" si="32"/>
        <v>5</v>
      </c>
      <c r="H37" t="str">
        <f t="shared" ca="1" si="7"/>
        <v>Others</v>
      </c>
      <c r="I37">
        <f t="shared" ca="1" si="33"/>
        <v>1</v>
      </c>
      <c r="J37">
        <f t="shared" ca="1" si="34"/>
        <v>2</v>
      </c>
      <c r="K37">
        <f t="shared" ca="1" si="35"/>
        <v>49577</v>
      </c>
      <c r="L37">
        <f t="shared" ca="1" si="36"/>
        <v>1</v>
      </c>
      <c r="M37" t="str">
        <f t="shared" ca="1" si="8"/>
        <v>Kathmandu</v>
      </c>
      <c r="N37">
        <f t="shared" ca="1" si="46"/>
        <v>991540</v>
      </c>
      <c r="O37" s="1">
        <f t="shared" ca="1" si="38"/>
        <v>390267.82720547874</v>
      </c>
      <c r="P37" s="1">
        <f t="shared" ca="1" si="47"/>
        <v>7960.2971846175897</v>
      </c>
      <c r="Q37">
        <f t="shared" ca="1" si="40"/>
        <v>714</v>
      </c>
      <c r="R37">
        <f t="shared" ca="1" si="48"/>
        <v>0</v>
      </c>
      <c r="S37" s="1">
        <f t="shared" ca="1" si="49"/>
        <v>28114.994064770854</v>
      </c>
      <c r="T37" s="1">
        <f t="shared" ca="1" si="50"/>
        <v>1027615.2912493885</v>
      </c>
      <c r="U37" s="1">
        <f t="shared" ca="1" si="51"/>
        <v>390981.82720547874</v>
      </c>
      <c r="V37" s="1">
        <f t="shared" ca="1" si="52"/>
        <v>636633.46404390968</v>
      </c>
      <c r="Y37" s="5">
        <f ca="1">IF(Table1[[#This Row],[Gender]]="Male",1,0)</f>
        <v>1</v>
      </c>
      <c r="Z37">
        <f ca="1">IF(Table1[[#This Row],[Gender]]="Female",1,0)</f>
        <v>0</v>
      </c>
      <c r="AB37" s="6"/>
      <c r="AF37" s="5">
        <f t="shared" ca="1" si="0"/>
        <v>0</v>
      </c>
      <c r="AM37">
        <f t="shared" ca="1" si="1"/>
        <v>1</v>
      </c>
      <c r="AN37">
        <f t="shared" ca="1" si="2"/>
        <v>0</v>
      </c>
      <c r="AO37">
        <f t="shared" ca="1" si="3"/>
        <v>0</v>
      </c>
      <c r="AP37">
        <f t="shared" ca="1" si="4"/>
        <v>0</v>
      </c>
      <c r="AQ37">
        <f t="shared" ca="1" si="5"/>
        <v>0</v>
      </c>
      <c r="AS37" s="6"/>
      <c r="AV37" s="5">
        <f ca="1">IF(Table1[[#This Row],[Total Debt Value]]&gt;$AW$3,1,0)</f>
        <v>0</v>
      </c>
      <c r="AZ37" s="6"/>
      <c r="BA37" s="5"/>
      <c r="BB37" s="17">
        <f t="shared" ca="1" si="9"/>
        <v>0.92156311792258017</v>
      </c>
      <c r="BC37">
        <f t="shared" ca="1" si="10"/>
        <v>0</v>
      </c>
      <c r="BD37" s="6"/>
      <c r="BF37" s="5">
        <f t="shared" ca="1" si="11"/>
        <v>0</v>
      </c>
      <c r="BG37">
        <f t="shared" ca="1" si="12"/>
        <v>0</v>
      </c>
      <c r="BH37">
        <f t="shared" ca="1" si="53"/>
        <v>0</v>
      </c>
      <c r="BI37">
        <f t="shared" ca="1" si="54"/>
        <v>0</v>
      </c>
      <c r="BJ37">
        <f t="shared" ca="1" si="55"/>
        <v>0</v>
      </c>
      <c r="BK37">
        <f t="shared" ca="1" si="56"/>
        <v>0</v>
      </c>
      <c r="BL37">
        <f t="shared" ca="1" si="57"/>
        <v>74897</v>
      </c>
      <c r="BM37">
        <f t="shared" ca="1" si="58"/>
        <v>0</v>
      </c>
      <c r="BN37">
        <f t="shared" ca="1" si="59"/>
        <v>0</v>
      </c>
      <c r="BO37">
        <f t="shared" ca="1" si="60"/>
        <v>0</v>
      </c>
      <c r="BP37">
        <f t="shared" ca="1" si="61"/>
        <v>0</v>
      </c>
      <c r="BR37" s="6"/>
      <c r="BT37" s="5">
        <f t="shared" ca="1" si="22"/>
        <v>0</v>
      </c>
      <c r="BU37">
        <f t="shared" ca="1" si="23"/>
        <v>0</v>
      </c>
      <c r="BV37">
        <f t="shared" ca="1" si="24"/>
        <v>0</v>
      </c>
      <c r="BW37">
        <f t="shared" ca="1" si="25"/>
        <v>0</v>
      </c>
      <c r="BX37">
        <f t="shared" ca="1" si="26"/>
        <v>0</v>
      </c>
      <c r="BY37">
        <f t="shared" ca="1" si="27"/>
        <v>74897</v>
      </c>
      <c r="CA37" s="6"/>
      <c r="CD37" s="5">
        <f ca="1">IF(Table1[[#This Row],[Total Debt Value]]&gt;Table1[[#This Row],[Income]],1,0)</f>
        <v>1</v>
      </c>
      <c r="CK37" s="6"/>
      <c r="CM37" s="5">
        <f ca="1">IF(Table1[[#This Row],[Total  Net Worth]]&gt;$CN$3,Table1[[#This Row],[Age]],0)</f>
        <v>45</v>
      </c>
      <c r="CN37" s="6"/>
    </row>
    <row r="38" spans="2:92" x14ac:dyDescent="0.25">
      <c r="B38">
        <f t="shared" ca="1" si="28"/>
        <v>1</v>
      </c>
      <c r="C38" t="str">
        <f t="shared" ca="1" si="29"/>
        <v>Male</v>
      </c>
      <c r="D38">
        <f t="shared" ca="1" si="30"/>
        <v>31</v>
      </c>
      <c r="E38">
        <f t="shared" ca="1" si="31"/>
        <v>3</v>
      </c>
      <c r="F38" t="str">
        <f t="shared" ca="1" si="6"/>
        <v>Teaching</v>
      </c>
      <c r="G38">
        <f t="shared" ca="1" si="32"/>
        <v>2</v>
      </c>
      <c r="H38" t="str">
        <f t="shared" ca="1" si="7"/>
        <v>College</v>
      </c>
      <c r="I38">
        <f t="shared" ca="1" si="33"/>
        <v>2</v>
      </c>
      <c r="J38">
        <f t="shared" ca="1" si="34"/>
        <v>1</v>
      </c>
      <c r="K38">
        <f t="shared" ca="1" si="35"/>
        <v>74897</v>
      </c>
      <c r="L38">
        <f t="shared" ca="1" si="36"/>
        <v>9</v>
      </c>
      <c r="M38" t="str">
        <f t="shared" ca="1" si="8"/>
        <v>Bhaktapur</v>
      </c>
      <c r="N38">
        <f t="shared" ca="1" si="46"/>
        <v>1497940</v>
      </c>
      <c r="O38" s="1">
        <f t="shared" ca="1" si="38"/>
        <v>1380446.2568609498</v>
      </c>
      <c r="P38" s="1">
        <f t="shared" ca="1" si="47"/>
        <v>65912.625127658655</v>
      </c>
      <c r="Q38">
        <f t="shared" ca="1" si="40"/>
        <v>18964</v>
      </c>
      <c r="R38">
        <f t="shared" ca="1" si="48"/>
        <v>0</v>
      </c>
      <c r="S38" s="1">
        <f t="shared" ca="1" si="49"/>
        <v>47174.693604304477</v>
      </c>
      <c r="T38" s="1">
        <f t="shared" ca="1" si="50"/>
        <v>1611027.3187319632</v>
      </c>
      <c r="U38" s="1">
        <f t="shared" ca="1" si="51"/>
        <v>1399410.2568609498</v>
      </c>
      <c r="V38" s="1">
        <f t="shared" ca="1" si="52"/>
        <v>211617.06187101337</v>
      </c>
      <c r="Y38" s="5">
        <f ca="1">IF(Table1[[#This Row],[Gender]]="Male",1,0)</f>
        <v>1</v>
      </c>
      <c r="Z38">
        <f ca="1">IF(Table1[[#This Row],[Gender]]="Female",1,0)</f>
        <v>0</v>
      </c>
      <c r="AB38" s="6"/>
      <c r="AF38" s="5">
        <f t="shared" ca="1" si="0"/>
        <v>0</v>
      </c>
      <c r="AM38">
        <f t="shared" ca="1" si="1"/>
        <v>0</v>
      </c>
      <c r="AN38">
        <f t="shared" ca="1" si="2"/>
        <v>1</v>
      </c>
      <c r="AO38">
        <f t="shared" ca="1" si="3"/>
        <v>0</v>
      </c>
      <c r="AP38">
        <f t="shared" ca="1" si="4"/>
        <v>0</v>
      </c>
      <c r="AQ38">
        <f t="shared" ca="1" si="5"/>
        <v>0</v>
      </c>
      <c r="AS38" s="6"/>
      <c r="AV38" s="5">
        <f ca="1">IF(Table1[[#This Row],[Total Debt Value]]&gt;$AW$3,1,0)</f>
        <v>1</v>
      </c>
      <c r="AZ38" s="6"/>
      <c r="BA38" s="5"/>
      <c r="BB38" s="17">
        <f t="shared" ca="1" si="9"/>
        <v>0.41769994875650529</v>
      </c>
      <c r="BC38">
        <f t="shared" ca="1" si="10"/>
        <v>0</v>
      </c>
      <c r="BD38" s="6"/>
      <c r="BF38" s="5">
        <f t="shared" ca="1" si="11"/>
        <v>0</v>
      </c>
      <c r="BG38">
        <f t="shared" ca="1" si="12"/>
        <v>0</v>
      </c>
      <c r="BH38">
        <f t="shared" ca="1" si="53"/>
        <v>0</v>
      </c>
      <c r="BI38">
        <f t="shared" ca="1" si="54"/>
        <v>0</v>
      </c>
      <c r="BJ38">
        <f t="shared" ca="1" si="55"/>
        <v>0</v>
      </c>
      <c r="BK38">
        <f t="shared" ca="1" si="56"/>
        <v>0</v>
      </c>
      <c r="BL38">
        <f t="shared" ca="1" si="57"/>
        <v>0</v>
      </c>
      <c r="BM38">
        <f t="shared" ca="1" si="58"/>
        <v>0</v>
      </c>
      <c r="BN38">
        <f t="shared" ca="1" si="59"/>
        <v>0</v>
      </c>
      <c r="BO38">
        <f t="shared" ca="1" si="60"/>
        <v>0</v>
      </c>
      <c r="BP38">
        <f t="shared" ca="1" si="61"/>
        <v>98910</v>
      </c>
      <c r="BR38" s="6"/>
      <c r="BT38" s="5">
        <f t="shared" ca="1" si="22"/>
        <v>0</v>
      </c>
      <c r="BU38">
        <f t="shared" ca="1" si="23"/>
        <v>0</v>
      </c>
      <c r="BV38">
        <f t="shared" ca="1" si="24"/>
        <v>98910</v>
      </c>
      <c r="BW38">
        <f t="shared" ca="1" si="25"/>
        <v>0</v>
      </c>
      <c r="BX38">
        <f t="shared" ca="1" si="26"/>
        <v>0</v>
      </c>
      <c r="BY38">
        <f t="shared" ca="1" si="27"/>
        <v>0</v>
      </c>
      <c r="CA38" s="6"/>
      <c r="CD38" s="5">
        <f ca="1">IF(Table1[[#This Row],[Total Debt Value]]&gt;Table1[[#This Row],[Income]],1,0)</f>
        <v>1</v>
      </c>
      <c r="CK38" s="6"/>
      <c r="CM38" s="5">
        <f ca="1">IF(Table1[[#This Row],[Total  Net Worth]]&gt;$CN$3,Table1[[#This Row],[Age]],0)</f>
        <v>0</v>
      </c>
      <c r="CN38" s="6"/>
    </row>
    <row r="39" spans="2:92" x14ac:dyDescent="0.25">
      <c r="B39">
        <f t="shared" ca="1" si="28"/>
        <v>1</v>
      </c>
      <c r="C39" t="str">
        <f t="shared" ca="1" si="29"/>
        <v>Male</v>
      </c>
      <c r="D39">
        <f t="shared" ca="1" si="30"/>
        <v>36</v>
      </c>
      <c r="E39">
        <f t="shared" ca="1" si="31"/>
        <v>4</v>
      </c>
      <c r="F39" t="str">
        <f t="shared" ca="1" si="6"/>
        <v>IT</v>
      </c>
      <c r="G39">
        <f t="shared" ca="1" si="32"/>
        <v>1</v>
      </c>
      <c r="H39" t="str">
        <f t="shared" ca="1" si="7"/>
        <v>High School</v>
      </c>
      <c r="I39">
        <f t="shared" ca="1" si="33"/>
        <v>2</v>
      </c>
      <c r="J39">
        <f t="shared" ca="1" si="34"/>
        <v>0</v>
      </c>
      <c r="K39">
        <f t="shared" ca="1" si="35"/>
        <v>98910</v>
      </c>
      <c r="L39">
        <f t="shared" ca="1" si="36"/>
        <v>2</v>
      </c>
      <c r="M39" t="str">
        <f t="shared" ca="1" si="8"/>
        <v>Birgunj</v>
      </c>
      <c r="N39">
        <f t="shared" ca="1" si="46"/>
        <v>1681470</v>
      </c>
      <c r="O39" s="1">
        <f t="shared" ca="1" si="38"/>
        <v>702349.93283560092</v>
      </c>
      <c r="P39" s="1">
        <f t="shared" ca="1" si="47"/>
        <v>0</v>
      </c>
      <c r="Q39">
        <f t="shared" ca="1" si="40"/>
        <v>0</v>
      </c>
      <c r="R39">
        <f t="shared" ca="1" si="48"/>
        <v>197820</v>
      </c>
      <c r="S39" s="1">
        <f t="shared" ca="1" si="49"/>
        <v>142031.30819211714</v>
      </c>
      <c r="T39" s="1">
        <f t="shared" ca="1" si="50"/>
        <v>1823501.3081921171</v>
      </c>
      <c r="U39" s="1">
        <f t="shared" ca="1" si="51"/>
        <v>900169.93283560092</v>
      </c>
      <c r="V39" s="1">
        <f t="shared" ca="1" si="52"/>
        <v>923331.37535651622</v>
      </c>
      <c r="Y39" s="5">
        <f ca="1">IF(Table1[[#This Row],[Gender]]="Male",1,0)</f>
        <v>1</v>
      </c>
      <c r="Z39">
        <f ca="1">IF(Table1[[#This Row],[Gender]]="Female",1,0)</f>
        <v>0</v>
      </c>
      <c r="AB39" s="6"/>
      <c r="AF39" s="5">
        <f t="shared" ca="1" si="0"/>
        <v>0</v>
      </c>
      <c r="AM39">
        <f t="shared" ca="1" si="1"/>
        <v>0</v>
      </c>
      <c r="AN39">
        <f t="shared" ca="1" si="2"/>
        <v>0</v>
      </c>
      <c r="AO39">
        <f t="shared" ca="1" si="3"/>
        <v>0</v>
      </c>
      <c r="AP39">
        <f t="shared" ca="1" si="4"/>
        <v>1</v>
      </c>
      <c r="AQ39">
        <f t="shared" ca="1" si="5"/>
        <v>0</v>
      </c>
      <c r="AS39" s="6"/>
      <c r="AV39" s="5">
        <f ca="1">IF(Table1[[#This Row],[Total Debt Value]]&gt;$AW$3,1,0)</f>
        <v>1</v>
      </c>
      <c r="AZ39" s="6"/>
      <c r="BA39" s="5"/>
      <c r="BB39" s="17">
        <f t="shared" ca="1" si="9"/>
        <v>0.23692152574824166</v>
      </c>
      <c r="BC39">
        <f t="shared" ca="1" si="10"/>
        <v>1</v>
      </c>
      <c r="BD39" s="6"/>
      <c r="BF39" s="5">
        <f t="shared" ca="1" si="11"/>
        <v>0</v>
      </c>
      <c r="BG39">
        <f t="shared" ca="1" si="12"/>
        <v>0</v>
      </c>
      <c r="BH39">
        <f t="shared" ca="1" si="53"/>
        <v>0</v>
      </c>
      <c r="BI39">
        <f t="shared" ca="1" si="54"/>
        <v>0</v>
      </c>
      <c r="BJ39">
        <f t="shared" ca="1" si="55"/>
        <v>0</v>
      </c>
      <c r="BK39">
        <f t="shared" ca="1" si="56"/>
        <v>0</v>
      </c>
      <c r="BL39">
        <f t="shared" ca="1" si="57"/>
        <v>0</v>
      </c>
      <c r="BM39">
        <f t="shared" ca="1" si="58"/>
        <v>75644</v>
      </c>
      <c r="BN39">
        <f t="shared" ca="1" si="59"/>
        <v>0</v>
      </c>
      <c r="BO39">
        <f t="shared" ca="1" si="60"/>
        <v>0</v>
      </c>
      <c r="BP39">
        <f t="shared" ca="1" si="61"/>
        <v>0</v>
      </c>
      <c r="BR39" s="6"/>
      <c r="BT39" s="5">
        <f t="shared" ca="1" si="22"/>
        <v>0</v>
      </c>
      <c r="BU39">
        <f t="shared" ca="1" si="23"/>
        <v>0</v>
      </c>
      <c r="BV39">
        <f t="shared" ca="1" si="24"/>
        <v>0</v>
      </c>
      <c r="BW39">
        <f t="shared" ca="1" si="25"/>
        <v>0</v>
      </c>
      <c r="BX39">
        <f t="shared" ca="1" si="26"/>
        <v>75644</v>
      </c>
      <c r="BY39">
        <f t="shared" ca="1" si="27"/>
        <v>0</v>
      </c>
      <c r="CA39" s="6"/>
      <c r="CD39" s="5">
        <f ca="1">IF(Table1[[#This Row],[Total Debt Value]]&gt;Table1[[#This Row],[Income]],1,0)</f>
        <v>1</v>
      </c>
      <c r="CK39" s="6"/>
      <c r="CM39" s="5">
        <f ca="1">IF(Table1[[#This Row],[Total  Net Worth]]&gt;$CN$3,Table1[[#This Row],[Age]],0)</f>
        <v>36</v>
      </c>
      <c r="CN39" s="6"/>
    </row>
    <row r="40" spans="2:92" x14ac:dyDescent="0.25">
      <c r="B40">
        <f t="shared" ca="1" si="28"/>
        <v>2</v>
      </c>
      <c r="C40" t="str">
        <f t="shared" ca="1" si="29"/>
        <v>Female</v>
      </c>
      <c r="D40">
        <f t="shared" ca="1" si="30"/>
        <v>42</v>
      </c>
      <c r="E40">
        <f t="shared" ca="1" si="31"/>
        <v>5</v>
      </c>
      <c r="F40" t="str">
        <f t="shared" ca="1" si="6"/>
        <v>Genral Work</v>
      </c>
      <c r="G40">
        <f t="shared" ca="1" si="32"/>
        <v>1</v>
      </c>
      <c r="H40" t="str">
        <f t="shared" ca="1" si="7"/>
        <v>High School</v>
      </c>
      <c r="I40">
        <f t="shared" ca="1" si="33"/>
        <v>3</v>
      </c>
      <c r="J40">
        <f t="shared" ca="1" si="34"/>
        <v>1</v>
      </c>
      <c r="K40">
        <f t="shared" ca="1" si="35"/>
        <v>75644</v>
      </c>
      <c r="L40">
        <f t="shared" ca="1" si="36"/>
        <v>10</v>
      </c>
      <c r="M40" t="str">
        <f t="shared" ca="1" si="8"/>
        <v>Lalitpur</v>
      </c>
      <c r="N40">
        <f t="shared" ca="1" si="46"/>
        <v>1361592</v>
      </c>
      <c r="O40" s="1">
        <f t="shared" ca="1" si="38"/>
        <v>322590.45408659987</v>
      </c>
      <c r="P40" s="1">
        <f t="shared" ca="1" si="47"/>
        <v>70569.57230441166</v>
      </c>
      <c r="Q40">
        <f t="shared" ca="1" si="40"/>
        <v>19549</v>
      </c>
      <c r="R40">
        <f t="shared" ca="1" si="48"/>
        <v>0</v>
      </c>
      <c r="S40" s="1">
        <f t="shared" ca="1" si="49"/>
        <v>86984.027728330941</v>
      </c>
      <c r="T40" s="1">
        <f t="shared" ca="1" si="50"/>
        <v>1519145.6000327426</v>
      </c>
      <c r="U40" s="1">
        <f t="shared" ca="1" si="51"/>
        <v>342139.45408659987</v>
      </c>
      <c r="V40" s="1">
        <f t="shared" ca="1" si="52"/>
        <v>1177006.1459461427</v>
      </c>
      <c r="Y40" s="5">
        <f ca="1">IF(Table1[[#This Row],[Gender]]="Male",1,0)</f>
        <v>0</v>
      </c>
      <c r="Z40">
        <f ca="1">IF(Table1[[#This Row],[Gender]]="Female",1,0)</f>
        <v>1</v>
      </c>
      <c r="AB40" s="6"/>
      <c r="AF40" s="5">
        <f t="shared" ca="1" si="0"/>
        <v>0</v>
      </c>
      <c r="AM40">
        <f t="shared" ca="1" si="1"/>
        <v>0</v>
      </c>
      <c r="AN40">
        <f t="shared" ca="1" si="2"/>
        <v>0</v>
      </c>
      <c r="AO40">
        <f t="shared" ca="1" si="3"/>
        <v>1</v>
      </c>
      <c r="AP40">
        <f t="shared" ca="1" si="4"/>
        <v>0</v>
      </c>
      <c r="AQ40">
        <f t="shared" ca="1" si="5"/>
        <v>0</v>
      </c>
      <c r="AS40" s="6"/>
      <c r="AV40" s="5">
        <f ca="1">IF(Table1[[#This Row],[Total Debt Value]]&gt;$AW$3,1,0)</f>
        <v>0</v>
      </c>
      <c r="AZ40" s="6"/>
      <c r="BA40" s="5"/>
      <c r="BB40" s="17">
        <f t="shared" ca="1" si="9"/>
        <v>0.90499492075212862</v>
      </c>
      <c r="BC40">
        <f t="shared" ca="1" si="10"/>
        <v>0</v>
      </c>
      <c r="BD40" s="6"/>
      <c r="BF40" s="5">
        <f t="shared" ca="1" si="11"/>
        <v>49216</v>
      </c>
      <c r="BG40">
        <f t="shared" ca="1" si="12"/>
        <v>0</v>
      </c>
      <c r="BH40">
        <f t="shared" ca="1" si="53"/>
        <v>0</v>
      </c>
      <c r="BI40">
        <f t="shared" ca="1" si="54"/>
        <v>0</v>
      </c>
      <c r="BJ40">
        <f t="shared" ca="1" si="55"/>
        <v>0</v>
      </c>
      <c r="BK40">
        <f t="shared" ca="1" si="56"/>
        <v>0</v>
      </c>
      <c r="BL40">
        <f t="shared" ca="1" si="57"/>
        <v>0</v>
      </c>
      <c r="BM40">
        <f t="shared" ca="1" si="58"/>
        <v>0</v>
      </c>
      <c r="BN40">
        <f t="shared" ca="1" si="59"/>
        <v>0</v>
      </c>
      <c r="BO40">
        <f t="shared" ca="1" si="60"/>
        <v>0</v>
      </c>
      <c r="BP40">
        <f t="shared" ca="1" si="61"/>
        <v>0</v>
      </c>
      <c r="BR40" s="6"/>
      <c r="BT40" s="5">
        <f t="shared" ca="1" si="22"/>
        <v>0</v>
      </c>
      <c r="BU40">
        <f t="shared" ca="1" si="23"/>
        <v>0</v>
      </c>
      <c r="BV40">
        <f t="shared" ca="1" si="24"/>
        <v>0</v>
      </c>
      <c r="BW40">
        <f t="shared" ca="1" si="25"/>
        <v>49216</v>
      </c>
      <c r="BX40">
        <f t="shared" ca="1" si="26"/>
        <v>0</v>
      </c>
      <c r="BY40">
        <f t="shared" ca="1" si="27"/>
        <v>0</v>
      </c>
      <c r="CA40" s="6"/>
      <c r="CD40" s="5">
        <f ca="1">IF(Table1[[#This Row],[Total Debt Value]]&gt;Table1[[#This Row],[Income]],1,0)</f>
        <v>1</v>
      </c>
      <c r="CK40" s="6"/>
      <c r="CM40" s="5">
        <f ca="1">IF(Table1[[#This Row],[Total  Net Worth]]&gt;$CN$3,Table1[[#This Row],[Age]],0)</f>
        <v>42</v>
      </c>
      <c r="CN40" s="6"/>
    </row>
    <row r="41" spans="2:92" x14ac:dyDescent="0.25">
      <c r="B41">
        <f t="shared" ca="1" si="28"/>
        <v>2</v>
      </c>
      <c r="C41" t="str">
        <f t="shared" ca="1" si="29"/>
        <v>Female</v>
      </c>
      <c r="D41">
        <f t="shared" ca="1" si="30"/>
        <v>42</v>
      </c>
      <c r="E41">
        <f t="shared" ca="1" si="31"/>
        <v>2</v>
      </c>
      <c r="F41" t="str">
        <f t="shared" ca="1" si="6"/>
        <v>Construction</v>
      </c>
      <c r="G41">
        <f t="shared" ca="1" si="32"/>
        <v>3</v>
      </c>
      <c r="H41" t="str">
        <f t="shared" ca="1" si="7"/>
        <v>University</v>
      </c>
      <c r="I41">
        <f t="shared" ca="1" si="33"/>
        <v>2</v>
      </c>
      <c r="J41">
        <f t="shared" ca="1" si="34"/>
        <v>2</v>
      </c>
      <c r="K41">
        <f t="shared" ca="1" si="35"/>
        <v>49216</v>
      </c>
      <c r="L41">
        <f t="shared" ca="1" si="36"/>
        <v>1</v>
      </c>
      <c r="M41" t="str">
        <f t="shared" ca="1" si="8"/>
        <v>Kathmandu</v>
      </c>
      <c r="N41">
        <f t="shared" ca="1" si="46"/>
        <v>935104</v>
      </c>
      <c r="O41" s="1">
        <f t="shared" ca="1" si="38"/>
        <v>846264.37037499843</v>
      </c>
      <c r="P41" s="1">
        <f t="shared" ca="1" si="47"/>
        <v>82562.530852016018</v>
      </c>
      <c r="Q41">
        <f t="shared" ca="1" si="40"/>
        <v>66152</v>
      </c>
      <c r="R41">
        <f t="shared" ca="1" si="48"/>
        <v>98432</v>
      </c>
      <c r="S41" s="1">
        <f t="shared" ca="1" si="49"/>
        <v>42938.555497874309</v>
      </c>
      <c r="T41" s="1">
        <f t="shared" ca="1" si="50"/>
        <v>1060605.0863498903</v>
      </c>
      <c r="U41" s="1">
        <f t="shared" ca="1" si="51"/>
        <v>1010848.3703749984</v>
      </c>
      <c r="V41" s="1">
        <f t="shared" ca="1" si="52"/>
        <v>49756.715974891908</v>
      </c>
      <c r="Y41" s="5">
        <f ca="1">IF(Table1[[#This Row],[Gender]]="Male",1,0)</f>
        <v>0</v>
      </c>
      <c r="Z41">
        <f ca="1">IF(Table1[[#This Row],[Gender]]="Female",1,0)</f>
        <v>1</v>
      </c>
      <c r="AB41" s="6"/>
      <c r="AF41" s="5">
        <f t="shared" ca="1" si="0"/>
        <v>0</v>
      </c>
      <c r="AM41">
        <f t="shared" ca="1" si="1"/>
        <v>0</v>
      </c>
      <c r="AN41">
        <f t="shared" ca="1" si="2"/>
        <v>1</v>
      </c>
      <c r="AO41">
        <f t="shared" ca="1" si="3"/>
        <v>0</v>
      </c>
      <c r="AP41">
        <f t="shared" ca="1" si="4"/>
        <v>0</v>
      </c>
      <c r="AQ41">
        <f t="shared" ca="1" si="5"/>
        <v>0</v>
      </c>
      <c r="AS41" s="6"/>
      <c r="AV41" s="5">
        <f ca="1">IF(Table1[[#This Row],[Total Debt Value]]&gt;$AW$3,1,0)</f>
        <v>1</v>
      </c>
      <c r="AZ41" s="6"/>
      <c r="BA41" s="5"/>
      <c r="BB41" s="17">
        <f t="shared" ca="1" si="9"/>
        <v>0.74826373592807816</v>
      </c>
      <c r="BC41">
        <f t="shared" ca="1" si="10"/>
        <v>0</v>
      </c>
      <c r="BD41" s="6"/>
      <c r="BF41" s="5">
        <f t="shared" ca="1" si="11"/>
        <v>0</v>
      </c>
      <c r="BG41">
        <f t="shared" ca="1" si="12"/>
        <v>0</v>
      </c>
      <c r="BH41">
        <f t="shared" ca="1" si="53"/>
        <v>0</v>
      </c>
      <c r="BI41">
        <f t="shared" ca="1" si="54"/>
        <v>0</v>
      </c>
      <c r="BJ41">
        <f t="shared" ca="1" si="55"/>
        <v>0</v>
      </c>
      <c r="BK41">
        <f t="shared" ca="1" si="56"/>
        <v>0</v>
      </c>
      <c r="BL41">
        <f t="shared" ca="1" si="57"/>
        <v>56476</v>
      </c>
      <c r="BM41">
        <f t="shared" ca="1" si="58"/>
        <v>0</v>
      </c>
      <c r="BN41">
        <f t="shared" ca="1" si="59"/>
        <v>0</v>
      </c>
      <c r="BO41">
        <f t="shared" ca="1" si="60"/>
        <v>0</v>
      </c>
      <c r="BP41">
        <f t="shared" ca="1" si="61"/>
        <v>0</v>
      </c>
      <c r="BR41" s="6"/>
      <c r="BT41" s="5">
        <f t="shared" ca="1" si="22"/>
        <v>0</v>
      </c>
      <c r="BU41">
        <f t="shared" ca="1" si="23"/>
        <v>0</v>
      </c>
      <c r="BV41">
        <f t="shared" ca="1" si="24"/>
        <v>56476</v>
      </c>
      <c r="BW41">
        <f t="shared" ca="1" si="25"/>
        <v>0</v>
      </c>
      <c r="BX41">
        <f t="shared" ca="1" si="26"/>
        <v>0</v>
      </c>
      <c r="BY41">
        <f t="shared" ca="1" si="27"/>
        <v>0</v>
      </c>
      <c r="CA41" s="6"/>
      <c r="CD41" s="5">
        <f ca="1">IF(Table1[[#This Row],[Total Debt Value]]&gt;Table1[[#This Row],[Income]],1,0)</f>
        <v>1</v>
      </c>
      <c r="CK41" s="6"/>
      <c r="CM41" s="5">
        <f ca="1">IF(Table1[[#This Row],[Total  Net Worth]]&gt;$CN$3,Table1[[#This Row],[Age]],0)</f>
        <v>0</v>
      </c>
      <c r="CN41" s="6"/>
    </row>
    <row r="42" spans="2:92" x14ac:dyDescent="0.25">
      <c r="B42">
        <f t="shared" ca="1" si="28"/>
        <v>1</v>
      </c>
      <c r="C42" t="str">
        <f t="shared" ca="1" si="29"/>
        <v>Male</v>
      </c>
      <c r="D42">
        <f t="shared" ca="1" si="30"/>
        <v>36</v>
      </c>
      <c r="E42">
        <f t="shared" ca="1" si="31"/>
        <v>4</v>
      </c>
      <c r="F42" t="str">
        <f t="shared" ca="1" si="6"/>
        <v>IT</v>
      </c>
      <c r="G42">
        <f t="shared" ca="1" si="32"/>
        <v>2</v>
      </c>
      <c r="H42" t="str">
        <f t="shared" ca="1" si="7"/>
        <v>College</v>
      </c>
      <c r="I42">
        <f t="shared" ca="1" si="33"/>
        <v>1</v>
      </c>
      <c r="J42">
        <f t="shared" ca="1" si="34"/>
        <v>0</v>
      </c>
      <c r="K42">
        <f t="shared" ca="1" si="35"/>
        <v>56476</v>
      </c>
      <c r="L42">
        <f t="shared" ca="1" si="36"/>
        <v>9</v>
      </c>
      <c r="M42" t="str">
        <f t="shared" ca="1" si="8"/>
        <v>Bhaktapur</v>
      </c>
      <c r="N42">
        <f t="shared" ca="1" si="46"/>
        <v>1073044</v>
      </c>
      <c r="O42" s="1">
        <f t="shared" ca="1" si="38"/>
        <v>802919.91225520871</v>
      </c>
      <c r="P42" s="1">
        <f t="shared" ca="1" si="47"/>
        <v>0</v>
      </c>
      <c r="Q42">
        <f t="shared" ca="1" si="40"/>
        <v>0</v>
      </c>
      <c r="R42">
        <f t="shared" ca="1" si="48"/>
        <v>112952</v>
      </c>
      <c r="S42" s="1">
        <f t="shared" ca="1" si="49"/>
        <v>71329.799881115003</v>
      </c>
      <c r="T42" s="1">
        <f t="shared" ca="1" si="50"/>
        <v>1144373.7998811151</v>
      </c>
      <c r="U42" s="1">
        <f t="shared" ca="1" si="51"/>
        <v>915871.91225520871</v>
      </c>
      <c r="V42" s="1">
        <f t="shared" ca="1" si="52"/>
        <v>228501.88762590638</v>
      </c>
      <c r="Y42" s="5">
        <f ca="1">IF(Table1[[#This Row],[Gender]]="Male",1,0)</f>
        <v>1</v>
      </c>
      <c r="Z42">
        <f ca="1">IF(Table1[[#This Row],[Gender]]="Female",1,0)</f>
        <v>0</v>
      </c>
      <c r="AB42" s="6"/>
      <c r="AF42" s="5">
        <f t="shared" ca="1" si="0"/>
        <v>0</v>
      </c>
      <c r="AM42">
        <f t="shared" ca="1" si="1"/>
        <v>0</v>
      </c>
      <c r="AN42">
        <f t="shared" ca="1" si="2"/>
        <v>0</v>
      </c>
      <c r="AO42">
        <f t="shared" ca="1" si="3"/>
        <v>0</v>
      </c>
      <c r="AP42">
        <f t="shared" ca="1" si="4"/>
        <v>0</v>
      </c>
      <c r="AQ42">
        <f t="shared" ca="1" si="5"/>
        <v>1</v>
      </c>
      <c r="AS42" s="6"/>
      <c r="AV42" s="5">
        <f ca="1">IF(Table1[[#This Row],[Total Debt Value]]&gt;$AW$3,1,0)</f>
        <v>1</v>
      </c>
      <c r="AZ42" s="6"/>
      <c r="BA42" s="5"/>
      <c r="BB42" s="17">
        <f t="shared" ca="1" si="9"/>
        <v>0.16688107121612328</v>
      </c>
      <c r="BC42">
        <f t="shared" ca="1" si="10"/>
        <v>1</v>
      </c>
      <c r="BD42" s="6"/>
      <c r="BF42" s="5">
        <f t="shared" ca="1" si="11"/>
        <v>0</v>
      </c>
      <c r="BG42">
        <f t="shared" ca="1" si="12"/>
        <v>0</v>
      </c>
      <c r="BH42">
        <f t="shared" ca="1" si="53"/>
        <v>0</v>
      </c>
      <c r="BI42">
        <f t="shared" ca="1" si="54"/>
        <v>0</v>
      </c>
      <c r="BJ42">
        <f t="shared" ca="1" si="55"/>
        <v>0</v>
      </c>
      <c r="BK42">
        <f t="shared" ca="1" si="56"/>
        <v>0</v>
      </c>
      <c r="BL42">
        <f t="shared" ca="1" si="57"/>
        <v>0</v>
      </c>
      <c r="BM42">
        <f t="shared" ca="1" si="58"/>
        <v>0</v>
      </c>
      <c r="BN42">
        <f t="shared" ca="1" si="59"/>
        <v>0</v>
      </c>
      <c r="BO42">
        <f t="shared" ca="1" si="60"/>
        <v>0</v>
      </c>
      <c r="BP42">
        <f t="shared" ca="1" si="61"/>
        <v>91554</v>
      </c>
      <c r="BR42" s="6"/>
      <c r="BT42" s="5">
        <f t="shared" ca="1" si="22"/>
        <v>0</v>
      </c>
      <c r="BU42">
        <f t="shared" ca="1" si="23"/>
        <v>91554</v>
      </c>
      <c r="BV42">
        <f t="shared" ca="1" si="24"/>
        <v>0</v>
      </c>
      <c r="BW42">
        <f t="shared" ca="1" si="25"/>
        <v>0</v>
      </c>
      <c r="BX42">
        <f t="shared" ca="1" si="26"/>
        <v>0</v>
      </c>
      <c r="BY42">
        <f t="shared" ca="1" si="27"/>
        <v>0</v>
      </c>
      <c r="CA42" s="6"/>
      <c r="CD42" s="5">
        <f ca="1">IF(Table1[[#This Row],[Total Debt Value]]&gt;Table1[[#This Row],[Income]],1,0)</f>
        <v>1</v>
      </c>
      <c r="CK42" s="6"/>
      <c r="CM42" s="5">
        <f ca="1">IF(Table1[[#This Row],[Total  Net Worth]]&gt;$CN$3,Table1[[#This Row],[Age]],0)</f>
        <v>0</v>
      </c>
      <c r="CN42" s="6"/>
    </row>
    <row r="43" spans="2:92" x14ac:dyDescent="0.25">
      <c r="B43">
        <f t="shared" ca="1" si="28"/>
        <v>1</v>
      </c>
      <c r="C43" t="str">
        <f t="shared" ca="1" si="29"/>
        <v>Male</v>
      </c>
      <c r="D43">
        <f t="shared" ca="1" si="30"/>
        <v>29</v>
      </c>
      <c r="E43">
        <f t="shared" ca="1" si="31"/>
        <v>6</v>
      </c>
      <c r="F43" t="str">
        <f t="shared" ca="1" si="6"/>
        <v>Agriculture</v>
      </c>
      <c r="G43">
        <f t="shared" ca="1" si="32"/>
        <v>4</v>
      </c>
      <c r="H43" t="str">
        <f t="shared" ca="1" si="7"/>
        <v>Technical</v>
      </c>
      <c r="I43">
        <f t="shared" ca="1" si="33"/>
        <v>1</v>
      </c>
      <c r="J43">
        <f t="shared" ca="1" si="34"/>
        <v>0</v>
      </c>
      <c r="K43">
        <f t="shared" ca="1" si="35"/>
        <v>91554</v>
      </c>
      <c r="L43">
        <f t="shared" ca="1" si="36"/>
        <v>2</v>
      </c>
      <c r="M43" t="str">
        <f t="shared" ca="1" si="8"/>
        <v>Birgunj</v>
      </c>
      <c r="N43">
        <f t="shared" ca="1" si="46"/>
        <v>1556418</v>
      </c>
      <c r="O43" s="1">
        <f t="shared" ca="1" si="38"/>
        <v>259736.70310005615</v>
      </c>
      <c r="P43" s="1">
        <f t="shared" ca="1" si="47"/>
        <v>0</v>
      </c>
      <c r="Q43">
        <f t="shared" ca="1" si="40"/>
        <v>0</v>
      </c>
      <c r="R43">
        <f t="shared" ca="1" si="48"/>
        <v>0</v>
      </c>
      <c r="S43" s="1">
        <f t="shared" ca="1" si="49"/>
        <v>23011.158284607787</v>
      </c>
      <c r="T43" s="1">
        <f t="shared" ca="1" si="50"/>
        <v>1579429.1582846078</v>
      </c>
      <c r="U43" s="1">
        <f t="shared" ca="1" si="51"/>
        <v>259736.70310005615</v>
      </c>
      <c r="V43" s="1">
        <f t="shared" ca="1" si="52"/>
        <v>1319692.4551845517</v>
      </c>
      <c r="Y43" s="5">
        <f ca="1">IF(Table1[[#This Row],[Gender]]="Male",1,0)</f>
        <v>1</v>
      </c>
      <c r="Z43">
        <f ca="1">IF(Table1[[#This Row],[Gender]]="Female",1,0)</f>
        <v>0</v>
      </c>
      <c r="AB43" s="6"/>
      <c r="AF43" s="5">
        <f t="shared" ca="1" si="0"/>
        <v>0</v>
      </c>
      <c r="AM43">
        <f t="shared" ca="1" si="1"/>
        <v>0</v>
      </c>
      <c r="AN43">
        <f t="shared" ca="1" si="2"/>
        <v>0</v>
      </c>
      <c r="AO43">
        <f t="shared" ca="1" si="3"/>
        <v>0</v>
      </c>
      <c r="AP43">
        <f t="shared" ca="1" si="4"/>
        <v>0</v>
      </c>
      <c r="AQ43">
        <f t="shared" ca="1" si="5"/>
        <v>1</v>
      </c>
      <c r="AS43" s="6"/>
      <c r="AV43" s="5">
        <f ca="1">IF(Table1[[#This Row],[Total Debt Value]]&gt;$AW$3,1,0)</f>
        <v>0</v>
      </c>
      <c r="AZ43" s="6"/>
      <c r="BA43" s="5"/>
      <c r="BB43" s="17">
        <f t="shared" ca="1" si="9"/>
        <v>0.8167894469393443</v>
      </c>
      <c r="BC43">
        <f t="shared" ca="1" si="10"/>
        <v>0</v>
      </c>
      <c r="BD43" s="6"/>
      <c r="BF43" s="5">
        <f t="shared" ca="1" si="11"/>
        <v>0</v>
      </c>
      <c r="BG43">
        <f t="shared" ca="1" si="12"/>
        <v>0</v>
      </c>
      <c r="BH43">
        <f t="shared" ca="1" si="53"/>
        <v>0</v>
      </c>
      <c r="BI43">
        <f t="shared" ca="1" si="54"/>
        <v>0</v>
      </c>
      <c r="BJ43">
        <f t="shared" ca="1" si="55"/>
        <v>0</v>
      </c>
      <c r="BK43">
        <f t="shared" ca="1" si="56"/>
        <v>0</v>
      </c>
      <c r="BL43">
        <f t="shared" ca="1" si="57"/>
        <v>0</v>
      </c>
      <c r="BM43">
        <f t="shared" ca="1" si="58"/>
        <v>69498</v>
      </c>
      <c r="BN43">
        <f t="shared" ca="1" si="59"/>
        <v>0</v>
      </c>
      <c r="BO43">
        <f t="shared" ca="1" si="60"/>
        <v>0</v>
      </c>
      <c r="BP43">
        <f t="shared" ca="1" si="61"/>
        <v>0</v>
      </c>
      <c r="BR43" s="6"/>
      <c r="BT43" s="5">
        <f t="shared" ca="1" si="22"/>
        <v>0</v>
      </c>
      <c r="BU43">
        <f t="shared" ca="1" si="23"/>
        <v>69498</v>
      </c>
      <c r="BV43">
        <f t="shared" ca="1" si="24"/>
        <v>0</v>
      </c>
      <c r="BW43">
        <f t="shared" ca="1" si="25"/>
        <v>0</v>
      </c>
      <c r="BX43">
        <f t="shared" ca="1" si="26"/>
        <v>0</v>
      </c>
      <c r="BY43">
        <f t="shared" ca="1" si="27"/>
        <v>0</v>
      </c>
      <c r="CA43" s="6"/>
      <c r="CD43" s="5">
        <f ca="1">IF(Table1[[#This Row],[Total Debt Value]]&gt;Table1[[#This Row],[Income]],1,0)</f>
        <v>1</v>
      </c>
      <c r="CK43" s="6"/>
      <c r="CM43" s="5">
        <f ca="1">IF(Table1[[#This Row],[Total  Net Worth]]&gt;$CN$3,Table1[[#This Row],[Age]],0)</f>
        <v>29</v>
      </c>
      <c r="CN43" s="6"/>
    </row>
    <row r="44" spans="2:92" x14ac:dyDescent="0.25">
      <c r="B44">
        <f t="shared" ca="1" si="28"/>
        <v>2</v>
      </c>
      <c r="C44" t="str">
        <f t="shared" ca="1" si="29"/>
        <v>Female</v>
      </c>
      <c r="D44">
        <f t="shared" ca="1" si="30"/>
        <v>26</v>
      </c>
      <c r="E44">
        <f t="shared" ca="1" si="31"/>
        <v>6</v>
      </c>
      <c r="F44" t="str">
        <f t="shared" ca="1" si="6"/>
        <v>Agriculture</v>
      </c>
      <c r="G44">
        <f t="shared" ca="1" si="32"/>
        <v>5</v>
      </c>
      <c r="H44" t="str">
        <f t="shared" ca="1" si="7"/>
        <v>Others</v>
      </c>
      <c r="I44">
        <f t="shared" ca="1" si="33"/>
        <v>2</v>
      </c>
      <c r="J44">
        <f t="shared" ca="1" si="34"/>
        <v>0</v>
      </c>
      <c r="K44">
        <f t="shared" ca="1" si="35"/>
        <v>69498</v>
      </c>
      <c r="L44">
        <f t="shared" ca="1" si="36"/>
        <v>10</v>
      </c>
      <c r="M44" t="str">
        <f t="shared" ca="1" si="8"/>
        <v>Lalitpur</v>
      </c>
      <c r="N44">
        <f t="shared" ca="1" si="46"/>
        <v>1528956</v>
      </c>
      <c r="O44" s="1">
        <f t="shared" ca="1" si="38"/>
        <v>1248835.125634592</v>
      </c>
      <c r="P44" s="1">
        <f t="shared" ca="1" si="47"/>
        <v>0</v>
      </c>
      <c r="Q44">
        <f t="shared" ca="1" si="40"/>
        <v>0</v>
      </c>
      <c r="R44">
        <f t="shared" ca="1" si="48"/>
        <v>138996</v>
      </c>
      <c r="S44" s="1">
        <f t="shared" ca="1" si="49"/>
        <v>11942.242397298667</v>
      </c>
      <c r="T44" s="1">
        <f t="shared" ca="1" si="50"/>
        <v>1540898.2423972986</v>
      </c>
      <c r="U44" s="1">
        <f t="shared" ca="1" si="51"/>
        <v>1387831.125634592</v>
      </c>
      <c r="V44" s="1">
        <f t="shared" ca="1" si="52"/>
        <v>153067.11676270654</v>
      </c>
      <c r="Y44" s="5">
        <f ca="1">IF(Table1[[#This Row],[Gender]]="Male",1,0)</f>
        <v>0</v>
      </c>
      <c r="Z44">
        <f ca="1">IF(Table1[[#This Row],[Gender]]="Female",1,0)</f>
        <v>1</v>
      </c>
      <c r="AB44" s="6"/>
      <c r="AF44" s="5">
        <f t="shared" ca="1" si="0"/>
        <v>0</v>
      </c>
      <c r="AM44">
        <f t="shared" ca="1" si="1"/>
        <v>0</v>
      </c>
      <c r="AN44">
        <f t="shared" ca="1" si="2"/>
        <v>1</v>
      </c>
      <c r="AO44">
        <f t="shared" ca="1" si="3"/>
        <v>0</v>
      </c>
      <c r="AP44">
        <f t="shared" ca="1" si="4"/>
        <v>0</v>
      </c>
      <c r="AQ44">
        <f t="shared" ca="1" si="5"/>
        <v>0</v>
      </c>
      <c r="AS44" s="6"/>
      <c r="AV44" s="5">
        <f ca="1">IF(Table1[[#This Row],[Total Debt Value]]&gt;$AW$3,1,0)</f>
        <v>1</v>
      </c>
      <c r="AZ44" s="6"/>
      <c r="BA44" s="5"/>
      <c r="BB44" s="17">
        <f t="shared" ca="1" si="9"/>
        <v>0.11794312688407127</v>
      </c>
      <c r="BC44">
        <f t="shared" ca="1" si="10"/>
        <v>1</v>
      </c>
      <c r="BD44" s="6"/>
      <c r="BF44" s="5">
        <f t="shared" ca="1" si="11"/>
        <v>0</v>
      </c>
      <c r="BG44">
        <f t="shared" ca="1" si="12"/>
        <v>0</v>
      </c>
      <c r="BH44">
        <f t="shared" ca="1" si="53"/>
        <v>0</v>
      </c>
      <c r="BI44">
        <f t="shared" ca="1" si="54"/>
        <v>0</v>
      </c>
      <c r="BJ44">
        <f t="shared" ca="1" si="55"/>
        <v>98341</v>
      </c>
      <c r="BK44">
        <f t="shared" ca="1" si="56"/>
        <v>0</v>
      </c>
      <c r="BL44">
        <f t="shared" ca="1" si="57"/>
        <v>0</v>
      </c>
      <c r="BM44">
        <f t="shared" ca="1" si="58"/>
        <v>0</v>
      </c>
      <c r="BN44">
        <f t="shared" ca="1" si="59"/>
        <v>0</v>
      </c>
      <c r="BO44">
        <f t="shared" ca="1" si="60"/>
        <v>0</v>
      </c>
      <c r="BP44">
        <f t="shared" ca="1" si="61"/>
        <v>0</v>
      </c>
      <c r="BR44" s="6"/>
      <c r="BT44" s="5">
        <f t="shared" ca="1" si="22"/>
        <v>0</v>
      </c>
      <c r="BU44">
        <f t="shared" ca="1" si="23"/>
        <v>0</v>
      </c>
      <c r="BV44">
        <f t="shared" ca="1" si="24"/>
        <v>98341</v>
      </c>
      <c r="BW44">
        <f t="shared" ca="1" si="25"/>
        <v>0</v>
      </c>
      <c r="BX44">
        <f t="shared" ca="1" si="26"/>
        <v>0</v>
      </c>
      <c r="BY44">
        <f t="shared" ca="1" si="27"/>
        <v>0</v>
      </c>
      <c r="CA44" s="6"/>
      <c r="CD44" s="5">
        <f ca="1">IF(Table1[[#This Row],[Total Debt Value]]&gt;Table1[[#This Row],[Income]],1,0)</f>
        <v>1</v>
      </c>
      <c r="CK44" s="6"/>
      <c r="CM44" s="5">
        <f ca="1">IF(Table1[[#This Row],[Total  Net Worth]]&gt;$CN$3,Table1[[#This Row],[Age]],0)</f>
        <v>0</v>
      </c>
      <c r="CN44" s="6"/>
    </row>
    <row r="45" spans="2:92" x14ac:dyDescent="0.25">
      <c r="B45">
        <f t="shared" ca="1" si="28"/>
        <v>1</v>
      </c>
      <c r="C45" t="str">
        <f t="shared" ca="1" si="29"/>
        <v>Male</v>
      </c>
      <c r="D45">
        <f t="shared" ca="1" si="30"/>
        <v>45</v>
      </c>
      <c r="E45">
        <f t="shared" ca="1" si="31"/>
        <v>4</v>
      </c>
      <c r="F45" t="str">
        <f t="shared" ca="1" si="6"/>
        <v>IT</v>
      </c>
      <c r="G45">
        <f t="shared" ca="1" si="32"/>
        <v>5</v>
      </c>
      <c r="H45" t="str">
        <f t="shared" ca="1" si="7"/>
        <v>Others</v>
      </c>
      <c r="I45">
        <f t="shared" ca="1" si="33"/>
        <v>1</v>
      </c>
      <c r="J45">
        <f t="shared" ca="1" si="34"/>
        <v>1</v>
      </c>
      <c r="K45">
        <f t="shared" ca="1" si="35"/>
        <v>98341</v>
      </c>
      <c r="L45">
        <f t="shared" ca="1" si="36"/>
        <v>6</v>
      </c>
      <c r="M45" t="str">
        <f t="shared" ca="1" si="8"/>
        <v>Dharan</v>
      </c>
      <c r="N45">
        <f t="shared" ca="1" si="46"/>
        <v>2065161</v>
      </c>
      <c r="O45" s="1">
        <f t="shared" ca="1" si="38"/>
        <v>243571.54585903551</v>
      </c>
      <c r="P45" s="1">
        <f t="shared" ca="1" si="47"/>
        <v>27723.093361546104</v>
      </c>
      <c r="Q45">
        <f t="shared" ca="1" si="40"/>
        <v>6884</v>
      </c>
      <c r="R45">
        <f t="shared" ca="1" si="48"/>
        <v>0</v>
      </c>
      <c r="S45" s="1">
        <f t="shared" ca="1" si="49"/>
        <v>57629.806032347624</v>
      </c>
      <c r="T45" s="1">
        <f t="shared" ca="1" si="50"/>
        <v>2150513.8993938938</v>
      </c>
      <c r="U45" s="1">
        <f t="shared" ca="1" si="51"/>
        <v>250455.54585903551</v>
      </c>
      <c r="V45" s="1">
        <f t="shared" ca="1" si="52"/>
        <v>1900058.3535348582</v>
      </c>
      <c r="Y45" s="5">
        <f ca="1">IF(Table1[[#This Row],[Gender]]="Male",1,0)</f>
        <v>1</v>
      </c>
      <c r="Z45">
        <f ca="1">IF(Table1[[#This Row],[Gender]]="Female",1,0)</f>
        <v>0</v>
      </c>
      <c r="AB45" s="6"/>
      <c r="AF45" s="5">
        <f t="shared" ca="1" si="0"/>
        <v>0</v>
      </c>
      <c r="AM45">
        <f t="shared" ca="1" si="1"/>
        <v>0</v>
      </c>
      <c r="AN45">
        <f t="shared" ca="1" si="2"/>
        <v>0</v>
      </c>
      <c r="AO45">
        <f t="shared" ca="1" si="3"/>
        <v>1</v>
      </c>
      <c r="AP45">
        <f t="shared" ca="1" si="4"/>
        <v>0</v>
      </c>
      <c r="AQ45">
        <f t="shared" ca="1" si="5"/>
        <v>0</v>
      </c>
      <c r="AS45" s="6"/>
      <c r="AV45" s="5">
        <f ca="1">IF(Table1[[#This Row],[Total Debt Value]]&gt;$AW$3,1,0)</f>
        <v>0</v>
      </c>
      <c r="AZ45" s="6"/>
      <c r="BA45" s="5"/>
      <c r="BB45" s="17">
        <f t="shared" ca="1" si="9"/>
        <v>0.14000775061314985</v>
      </c>
      <c r="BC45">
        <f t="shared" ca="1" si="10"/>
        <v>1</v>
      </c>
      <c r="BD45" s="6"/>
      <c r="BF45" s="5">
        <f t="shared" ca="1" si="11"/>
        <v>0</v>
      </c>
      <c r="BG45">
        <f t="shared" ca="1" si="12"/>
        <v>0</v>
      </c>
      <c r="BH45">
        <f t="shared" ca="1" si="53"/>
        <v>0</v>
      </c>
      <c r="BI45">
        <f t="shared" ca="1" si="54"/>
        <v>77721</v>
      </c>
      <c r="BJ45">
        <f t="shared" ca="1" si="55"/>
        <v>0</v>
      </c>
      <c r="BK45">
        <f t="shared" ca="1" si="56"/>
        <v>0</v>
      </c>
      <c r="BL45">
        <f t="shared" ca="1" si="57"/>
        <v>0</v>
      </c>
      <c r="BM45">
        <f t="shared" ca="1" si="58"/>
        <v>0</v>
      </c>
      <c r="BN45">
        <f t="shared" ca="1" si="59"/>
        <v>0</v>
      </c>
      <c r="BO45">
        <f t="shared" ca="1" si="60"/>
        <v>0</v>
      </c>
      <c r="BP45">
        <f t="shared" ca="1" si="61"/>
        <v>0</v>
      </c>
      <c r="BR45" s="6"/>
      <c r="BT45" s="5">
        <f t="shared" ca="1" si="22"/>
        <v>0</v>
      </c>
      <c r="BU45">
        <f t="shared" ca="1" si="23"/>
        <v>0</v>
      </c>
      <c r="BV45">
        <f t="shared" ca="1" si="24"/>
        <v>0</v>
      </c>
      <c r="BW45">
        <f t="shared" ca="1" si="25"/>
        <v>77721</v>
      </c>
      <c r="BX45">
        <f t="shared" ca="1" si="26"/>
        <v>0</v>
      </c>
      <c r="BY45">
        <f t="shared" ca="1" si="27"/>
        <v>0</v>
      </c>
      <c r="CA45" s="6"/>
      <c r="CD45" s="5">
        <f ca="1">IF(Table1[[#This Row],[Total Debt Value]]&gt;Table1[[#This Row],[Income]],1,0)</f>
        <v>1</v>
      </c>
      <c r="CK45" s="6"/>
      <c r="CM45" s="5">
        <f ca="1">IF(Table1[[#This Row],[Total  Net Worth]]&gt;$CN$3,Table1[[#This Row],[Age]],0)</f>
        <v>45</v>
      </c>
      <c r="CN45" s="6"/>
    </row>
    <row r="46" spans="2:92" x14ac:dyDescent="0.25">
      <c r="B46">
        <f t="shared" ca="1" si="28"/>
        <v>2</v>
      </c>
      <c r="C46" t="str">
        <f t="shared" ca="1" si="29"/>
        <v>Female</v>
      </c>
      <c r="D46">
        <f t="shared" ca="1" si="30"/>
        <v>37</v>
      </c>
      <c r="E46">
        <f t="shared" ca="1" si="31"/>
        <v>2</v>
      </c>
      <c r="F46" t="str">
        <f t="shared" ca="1" si="6"/>
        <v>Construction</v>
      </c>
      <c r="G46">
        <f t="shared" ca="1" si="32"/>
        <v>2</v>
      </c>
      <c r="H46" t="str">
        <f t="shared" ca="1" si="7"/>
        <v>College</v>
      </c>
      <c r="I46">
        <f t="shared" ca="1" si="33"/>
        <v>2</v>
      </c>
      <c r="J46">
        <f t="shared" ca="1" si="34"/>
        <v>1</v>
      </c>
      <c r="K46">
        <f t="shared" ca="1" si="35"/>
        <v>77721</v>
      </c>
      <c r="L46">
        <f t="shared" ca="1" si="36"/>
        <v>3</v>
      </c>
      <c r="M46" t="str">
        <f t="shared" ca="1" si="8"/>
        <v>Pokhara</v>
      </c>
      <c r="N46">
        <f t="shared" ca="1" si="46"/>
        <v>1632141</v>
      </c>
      <c r="O46" s="1">
        <f t="shared" ca="1" si="38"/>
        <v>228512.390093497</v>
      </c>
      <c r="P46" s="1">
        <f t="shared" ca="1" si="47"/>
        <v>76234.620700196421</v>
      </c>
      <c r="Q46">
        <f t="shared" ca="1" si="40"/>
        <v>9654</v>
      </c>
      <c r="R46">
        <f t="shared" ca="1" si="48"/>
        <v>155442</v>
      </c>
      <c r="S46" s="1">
        <f t="shared" ca="1" si="49"/>
        <v>13716.509673030307</v>
      </c>
      <c r="T46" s="1">
        <f t="shared" ca="1" si="50"/>
        <v>1722092.1303732267</v>
      </c>
      <c r="U46" s="1">
        <f t="shared" ca="1" si="51"/>
        <v>393608.390093497</v>
      </c>
      <c r="V46" s="1">
        <f t="shared" ca="1" si="52"/>
        <v>1328483.7402797297</v>
      </c>
      <c r="Y46" s="5">
        <f ca="1">IF(Table1[[#This Row],[Gender]]="Male",1,0)</f>
        <v>0</v>
      </c>
      <c r="Z46">
        <f ca="1">IF(Table1[[#This Row],[Gender]]="Female",1,0)</f>
        <v>1</v>
      </c>
      <c r="AB46" s="6"/>
      <c r="AF46" s="5">
        <f t="shared" ca="1" si="0"/>
        <v>0</v>
      </c>
      <c r="AM46">
        <f t="shared" ca="1" si="1"/>
        <v>0</v>
      </c>
      <c r="AN46">
        <f t="shared" ca="1" si="2"/>
        <v>0</v>
      </c>
      <c r="AO46">
        <f t="shared" ca="1" si="3"/>
        <v>1</v>
      </c>
      <c r="AP46">
        <f t="shared" ca="1" si="4"/>
        <v>0</v>
      </c>
      <c r="AQ46">
        <f t="shared" ca="1" si="5"/>
        <v>0</v>
      </c>
      <c r="AS46" s="6"/>
      <c r="AV46" s="5">
        <f ca="1">IF(Table1[[#This Row],[Total Debt Value]]&gt;$AW$3,1,0)</f>
        <v>0</v>
      </c>
      <c r="AZ46" s="6"/>
      <c r="BA46" s="5"/>
      <c r="BB46" s="17">
        <f t="shared" ca="1" si="9"/>
        <v>0.12240857194712675</v>
      </c>
      <c r="BC46">
        <f t="shared" ca="1" si="10"/>
        <v>1</v>
      </c>
      <c r="BD46" s="6"/>
      <c r="BF46" s="5">
        <f t="shared" ca="1" si="11"/>
        <v>0</v>
      </c>
      <c r="BG46">
        <f t="shared" ca="1" si="12"/>
        <v>0</v>
      </c>
      <c r="BH46">
        <f t="shared" ca="1" si="53"/>
        <v>0</v>
      </c>
      <c r="BI46">
        <f t="shared" ca="1" si="54"/>
        <v>0</v>
      </c>
      <c r="BJ46">
        <f t="shared" ca="1" si="55"/>
        <v>0</v>
      </c>
      <c r="BK46">
        <f t="shared" ca="1" si="56"/>
        <v>0</v>
      </c>
      <c r="BL46">
        <f t="shared" ca="1" si="57"/>
        <v>0</v>
      </c>
      <c r="BM46">
        <f t="shared" ca="1" si="58"/>
        <v>0</v>
      </c>
      <c r="BN46">
        <f t="shared" ca="1" si="59"/>
        <v>0</v>
      </c>
      <c r="BO46">
        <f t="shared" ca="1" si="60"/>
        <v>37857</v>
      </c>
      <c r="BP46">
        <f t="shared" ca="1" si="61"/>
        <v>0</v>
      </c>
      <c r="BR46" s="6"/>
      <c r="BT46" s="5">
        <f t="shared" ca="1" si="22"/>
        <v>0</v>
      </c>
      <c r="BU46">
        <f t="shared" ca="1" si="23"/>
        <v>0</v>
      </c>
      <c r="BV46">
        <f t="shared" ca="1" si="24"/>
        <v>0</v>
      </c>
      <c r="BW46">
        <f t="shared" ca="1" si="25"/>
        <v>37857</v>
      </c>
      <c r="BX46">
        <f t="shared" ca="1" si="26"/>
        <v>0</v>
      </c>
      <c r="BY46">
        <f t="shared" ca="1" si="27"/>
        <v>0</v>
      </c>
      <c r="CA46" s="6"/>
      <c r="CD46" s="5">
        <f ca="1">IF(Table1[[#This Row],[Total Debt Value]]&gt;Table1[[#This Row],[Income]],1,0)</f>
        <v>1</v>
      </c>
      <c r="CK46" s="6"/>
      <c r="CM46" s="5">
        <f ca="1">IF(Table1[[#This Row],[Total  Net Worth]]&gt;$CN$3,Table1[[#This Row],[Age]],0)</f>
        <v>37</v>
      </c>
      <c r="CN46" s="6"/>
    </row>
    <row r="47" spans="2:92" x14ac:dyDescent="0.25">
      <c r="B47">
        <f t="shared" ca="1" si="28"/>
        <v>1</v>
      </c>
      <c r="C47" t="str">
        <f t="shared" ca="1" si="29"/>
        <v>Male</v>
      </c>
      <c r="D47">
        <f t="shared" ca="1" si="30"/>
        <v>35</v>
      </c>
      <c r="E47">
        <f t="shared" ca="1" si="31"/>
        <v>2</v>
      </c>
      <c r="F47" t="str">
        <f t="shared" ca="1" si="6"/>
        <v>Construction</v>
      </c>
      <c r="G47">
        <f t="shared" ca="1" si="32"/>
        <v>3</v>
      </c>
      <c r="H47" t="str">
        <f t="shared" ca="1" si="7"/>
        <v>University</v>
      </c>
      <c r="I47">
        <f t="shared" ca="1" si="33"/>
        <v>1</v>
      </c>
      <c r="J47">
        <f t="shared" ca="1" si="34"/>
        <v>0</v>
      </c>
      <c r="K47">
        <f t="shared" ca="1" si="35"/>
        <v>37857</v>
      </c>
      <c r="L47">
        <f t="shared" ca="1" si="36"/>
        <v>7</v>
      </c>
      <c r="M47" t="str">
        <f t="shared" ca="1" si="8"/>
        <v>Butwal</v>
      </c>
      <c r="N47">
        <f t="shared" ca="1" si="46"/>
        <v>643569</v>
      </c>
      <c r="O47" s="1">
        <f t="shared" ca="1" si="38"/>
        <v>78778.362239440408</v>
      </c>
      <c r="P47" s="1">
        <f t="shared" ca="1" si="47"/>
        <v>0</v>
      </c>
      <c r="Q47">
        <f t="shared" ca="1" si="40"/>
        <v>0</v>
      </c>
      <c r="R47">
        <f t="shared" ca="1" si="48"/>
        <v>0</v>
      </c>
      <c r="S47" s="1">
        <f t="shared" ca="1" si="49"/>
        <v>51894.684908445015</v>
      </c>
      <c r="T47" s="1">
        <f t="shared" ca="1" si="50"/>
        <v>695463.68490844499</v>
      </c>
      <c r="U47" s="1">
        <f t="shared" ca="1" si="51"/>
        <v>78778.362239440408</v>
      </c>
      <c r="V47" s="1">
        <f t="shared" ca="1" si="52"/>
        <v>616685.32266900456</v>
      </c>
      <c r="Y47" s="5">
        <f ca="1">IF(Table1[[#This Row],[Gender]]="Male",1,0)</f>
        <v>1</v>
      </c>
      <c r="Z47">
        <f ca="1">IF(Table1[[#This Row],[Gender]]="Female",1,0)</f>
        <v>0</v>
      </c>
      <c r="AB47" s="6"/>
      <c r="AF47" s="5">
        <f t="shared" ca="1" si="0"/>
        <v>0</v>
      </c>
      <c r="AM47">
        <f t="shared" ca="1" si="1"/>
        <v>0</v>
      </c>
      <c r="AN47">
        <f t="shared" ca="1" si="2"/>
        <v>0</v>
      </c>
      <c r="AO47">
        <f t="shared" ca="1" si="3"/>
        <v>1</v>
      </c>
      <c r="AP47">
        <f t="shared" ca="1" si="4"/>
        <v>0</v>
      </c>
      <c r="AQ47">
        <f t="shared" ca="1" si="5"/>
        <v>0</v>
      </c>
      <c r="AS47" s="6"/>
      <c r="AV47" s="5">
        <f ca="1">IF(Table1[[#This Row],[Total Debt Value]]&gt;$AW$3,1,0)</f>
        <v>0</v>
      </c>
      <c r="AZ47" s="6"/>
      <c r="BA47" s="5"/>
      <c r="BB47" s="17">
        <f t="shared" ca="1" si="9"/>
        <v>0.92942763511023829</v>
      </c>
      <c r="BC47">
        <f t="shared" ca="1" si="10"/>
        <v>0</v>
      </c>
      <c r="BD47" s="6"/>
      <c r="BF47" s="5">
        <f t="shared" ca="1" si="11"/>
        <v>0</v>
      </c>
      <c r="BG47">
        <f t="shared" ca="1" si="12"/>
        <v>51251</v>
      </c>
      <c r="BH47">
        <f t="shared" ca="1" si="53"/>
        <v>0</v>
      </c>
      <c r="BI47">
        <f t="shared" ca="1" si="54"/>
        <v>0</v>
      </c>
      <c r="BJ47">
        <f t="shared" ca="1" si="55"/>
        <v>0</v>
      </c>
      <c r="BK47">
        <f t="shared" ca="1" si="56"/>
        <v>0</v>
      </c>
      <c r="BL47">
        <f t="shared" ca="1" si="57"/>
        <v>0</v>
      </c>
      <c r="BM47">
        <f t="shared" ca="1" si="58"/>
        <v>0</v>
      </c>
      <c r="BN47">
        <f t="shared" ca="1" si="59"/>
        <v>0</v>
      </c>
      <c r="BO47">
        <f t="shared" ca="1" si="60"/>
        <v>0</v>
      </c>
      <c r="BP47">
        <f t="shared" ca="1" si="61"/>
        <v>0</v>
      </c>
      <c r="BR47" s="6"/>
      <c r="BT47" s="5">
        <f t="shared" ca="1" si="22"/>
        <v>0</v>
      </c>
      <c r="BU47">
        <f t="shared" ca="1" si="23"/>
        <v>0</v>
      </c>
      <c r="BV47">
        <f t="shared" ca="1" si="24"/>
        <v>0</v>
      </c>
      <c r="BW47">
        <f t="shared" ca="1" si="25"/>
        <v>51251</v>
      </c>
      <c r="BX47">
        <f t="shared" ca="1" si="26"/>
        <v>0</v>
      </c>
      <c r="BY47">
        <f t="shared" ca="1" si="27"/>
        <v>0</v>
      </c>
      <c r="CA47" s="6"/>
      <c r="CD47" s="5">
        <f ca="1">IF(Table1[[#This Row],[Total Debt Value]]&gt;Table1[[#This Row],[Income]],1,0)</f>
        <v>1</v>
      </c>
      <c r="CK47" s="6"/>
      <c r="CM47" s="5">
        <f ca="1">IF(Table1[[#This Row],[Total  Net Worth]]&gt;$CN$3,Table1[[#This Row],[Age]],0)</f>
        <v>35</v>
      </c>
      <c r="CN47" s="6"/>
    </row>
    <row r="48" spans="2:92" x14ac:dyDescent="0.25">
      <c r="B48">
        <f t="shared" ca="1" si="28"/>
        <v>1</v>
      </c>
      <c r="C48" t="str">
        <f t="shared" ca="1" si="29"/>
        <v>Male</v>
      </c>
      <c r="D48">
        <f t="shared" ca="1" si="30"/>
        <v>26</v>
      </c>
      <c r="E48">
        <f t="shared" ca="1" si="31"/>
        <v>2</v>
      </c>
      <c r="F48" t="str">
        <f t="shared" ca="1" si="6"/>
        <v>Construction</v>
      </c>
      <c r="G48">
        <f t="shared" ca="1" si="32"/>
        <v>2</v>
      </c>
      <c r="H48" t="str">
        <f t="shared" ca="1" si="7"/>
        <v>College</v>
      </c>
      <c r="I48">
        <f t="shared" ca="1" si="33"/>
        <v>1</v>
      </c>
      <c r="J48">
        <f t="shared" ca="1" si="34"/>
        <v>0</v>
      </c>
      <c r="K48">
        <f t="shared" ca="1" si="35"/>
        <v>51251</v>
      </c>
      <c r="L48">
        <f t="shared" ca="1" si="36"/>
        <v>8</v>
      </c>
      <c r="M48" t="str">
        <f t="shared" ca="1" si="8"/>
        <v>Itahari</v>
      </c>
      <c r="N48">
        <f t="shared" ca="1" si="46"/>
        <v>1076271</v>
      </c>
      <c r="O48" s="1">
        <f t="shared" ca="1" si="38"/>
        <v>1000316.0102677313</v>
      </c>
      <c r="P48" s="1">
        <f t="shared" ca="1" si="47"/>
        <v>0</v>
      </c>
      <c r="Q48">
        <f t="shared" ca="1" si="40"/>
        <v>0</v>
      </c>
      <c r="R48">
        <f t="shared" ca="1" si="48"/>
        <v>102502</v>
      </c>
      <c r="S48" s="1">
        <f t="shared" ca="1" si="49"/>
        <v>58638.124791286493</v>
      </c>
      <c r="T48" s="1">
        <f t="shared" ca="1" si="50"/>
        <v>1134909.1247912864</v>
      </c>
      <c r="U48" s="1">
        <f t="shared" ca="1" si="51"/>
        <v>1102818.0102677313</v>
      </c>
      <c r="V48" s="1">
        <f t="shared" ca="1" si="52"/>
        <v>32091.114523555152</v>
      </c>
      <c r="Y48" s="5">
        <f ca="1">IF(Table1[[#This Row],[Gender]]="Male",1,0)</f>
        <v>1</v>
      </c>
      <c r="Z48">
        <f ca="1">IF(Table1[[#This Row],[Gender]]="Female",1,0)</f>
        <v>0</v>
      </c>
      <c r="AB48" s="6"/>
      <c r="AF48" s="5">
        <f t="shared" ca="1" si="0"/>
        <v>1</v>
      </c>
      <c r="AM48">
        <f t="shared" ca="1" si="1"/>
        <v>0</v>
      </c>
      <c r="AN48">
        <f t="shared" ca="1" si="2"/>
        <v>0</v>
      </c>
      <c r="AO48">
        <f t="shared" ca="1" si="3"/>
        <v>0</v>
      </c>
      <c r="AP48">
        <f t="shared" ca="1" si="4"/>
        <v>0</v>
      </c>
      <c r="AQ48">
        <f t="shared" ca="1" si="5"/>
        <v>0</v>
      </c>
      <c r="AS48" s="6"/>
      <c r="AV48" s="5">
        <f ca="1">IF(Table1[[#This Row],[Total Debt Value]]&gt;$AW$3,1,0)</f>
        <v>1</v>
      </c>
      <c r="AZ48" s="6"/>
      <c r="BA48" s="5"/>
      <c r="BB48" s="17">
        <f t="shared" ca="1" si="9"/>
        <v>0.36676023858353513</v>
      </c>
      <c r="BC48">
        <f t="shared" ca="1" si="10"/>
        <v>0</v>
      </c>
      <c r="BD48" s="6"/>
      <c r="BF48" s="5">
        <f t="shared" ca="1" si="11"/>
        <v>0</v>
      </c>
      <c r="BG48">
        <f t="shared" ca="1" si="12"/>
        <v>0</v>
      </c>
      <c r="BH48">
        <f t="shared" ca="1" si="53"/>
        <v>0</v>
      </c>
      <c r="BI48">
        <f t="shared" ca="1" si="54"/>
        <v>0</v>
      </c>
      <c r="BJ48">
        <f t="shared" ca="1" si="55"/>
        <v>0</v>
      </c>
      <c r="BK48">
        <f t="shared" ca="1" si="56"/>
        <v>0</v>
      </c>
      <c r="BL48">
        <f t="shared" ca="1" si="57"/>
        <v>0</v>
      </c>
      <c r="BM48">
        <f t="shared" ca="1" si="58"/>
        <v>84443</v>
      </c>
      <c r="BN48">
        <f t="shared" ca="1" si="59"/>
        <v>0</v>
      </c>
      <c r="BO48">
        <f t="shared" ca="1" si="60"/>
        <v>0</v>
      </c>
      <c r="BP48">
        <f t="shared" ca="1" si="61"/>
        <v>0</v>
      </c>
      <c r="BR48" s="6"/>
      <c r="BT48" s="5">
        <f t="shared" ca="1" si="22"/>
        <v>84443</v>
      </c>
      <c r="BU48">
        <f t="shared" ca="1" si="23"/>
        <v>0</v>
      </c>
      <c r="BV48">
        <f t="shared" ca="1" si="24"/>
        <v>0</v>
      </c>
      <c r="BW48">
        <f t="shared" ca="1" si="25"/>
        <v>0</v>
      </c>
      <c r="BX48">
        <f t="shared" ca="1" si="26"/>
        <v>0</v>
      </c>
      <c r="BY48">
        <f t="shared" ca="1" si="27"/>
        <v>0</v>
      </c>
      <c r="CA48" s="6"/>
      <c r="CD48" s="5">
        <f ca="1">IF(Table1[[#This Row],[Total Debt Value]]&gt;Table1[[#This Row],[Income]],1,0)</f>
        <v>1</v>
      </c>
      <c r="CK48" s="6"/>
      <c r="CM48" s="5">
        <f ca="1">IF(Table1[[#This Row],[Total  Net Worth]]&gt;$CN$3,Table1[[#This Row],[Age]],0)</f>
        <v>0</v>
      </c>
      <c r="CN48" s="6"/>
    </row>
    <row r="49" spans="2:92" x14ac:dyDescent="0.25">
      <c r="B49">
        <f t="shared" ca="1" si="28"/>
        <v>2</v>
      </c>
      <c r="C49" t="str">
        <f t="shared" ca="1" si="29"/>
        <v>Female</v>
      </c>
      <c r="D49">
        <f t="shared" ca="1" si="30"/>
        <v>27</v>
      </c>
      <c r="E49">
        <f t="shared" ca="1" si="31"/>
        <v>1</v>
      </c>
      <c r="F49" t="str">
        <f t="shared" ca="1" si="6"/>
        <v>Health</v>
      </c>
      <c r="G49">
        <f t="shared" ca="1" si="32"/>
        <v>2</v>
      </c>
      <c r="H49" t="str">
        <f t="shared" ca="1" si="7"/>
        <v>College</v>
      </c>
      <c r="I49">
        <f t="shared" ca="1" si="33"/>
        <v>2</v>
      </c>
      <c r="J49">
        <f t="shared" ca="1" si="34"/>
        <v>1</v>
      </c>
      <c r="K49">
        <f t="shared" ca="1" si="35"/>
        <v>84443</v>
      </c>
      <c r="L49">
        <f t="shared" ca="1" si="36"/>
        <v>10</v>
      </c>
      <c r="M49" t="str">
        <f t="shared" ca="1" si="8"/>
        <v>Lalitpur</v>
      </c>
      <c r="N49">
        <f t="shared" ca="1" si="46"/>
        <v>1604417</v>
      </c>
      <c r="O49" s="1">
        <f t="shared" ca="1" si="38"/>
        <v>588436.36170747969</v>
      </c>
      <c r="P49" s="1">
        <f t="shared" ca="1" si="47"/>
        <v>27096.958249626456</v>
      </c>
      <c r="Q49">
        <f t="shared" ca="1" si="40"/>
        <v>21864</v>
      </c>
      <c r="R49">
        <f t="shared" ca="1" si="48"/>
        <v>168886</v>
      </c>
      <c r="S49" s="1">
        <f t="shared" ca="1" si="49"/>
        <v>83214.692599656977</v>
      </c>
      <c r="T49" s="1">
        <f t="shared" ca="1" si="50"/>
        <v>1714728.6508492834</v>
      </c>
      <c r="U49" s="1">
        <f t="shared" ca="1" si="51"/>
        <v>779186.36170747969</v>
      </c>
      <c r="V49" s="1">
        <f t="shared" ca="1" si="52"/>
        <v>935542.28914180375</v>
      </c>
      <c r="Y49" s="5">
        <f ca="1">IF(Table1[[#This Row],[Gender]]="Male",1,0)</f>
        <v>0</v>
      </c>
      <c r="Z49">
        <f ca="1">IF(Table1[[#This Row],[Gender]]="Female",1,0)</f>
        <v>1</v>
      </c>
      <c r="AB49" s="6"/>
      <c r="AF49" s="5">
        <f t="shared" ca="1" si="0"/>
        <v>0</v>
      </c>
      <c r="AM49">
        <f t="shared" ca="1" si="1"/>
        <v>1</v>
      </c>
      <c r="AN49">
        <f t="shared" ca="1" si="2"/>
        <v>0</v>
      </c>
      <c r="AO49">
        <f t="shared" ca="1" si="3"/>
        <v>0</v>
      </c>
      <c r="AP49">
        <f t="shared" ca="1" si="4"/>
        <v>0</v>
      </c>
      <c r="AQ49">
        <f t="shared" ca="1" si="5"/>
        <v>0</v>
      </c>
      <c r="AS49" s="6"/>
      <c r="AV49" s="5">
        <f ca="1">IF(Table1[[#This Row],[Total Debt Value]]&gt;$AW$3,1,0)</f>
        <v>1</v>
      </c>
      <c r="AZ49" s="6"/>
      <c r="BA49" s="5"/>
      <c r="BB49" s="17">
        <f t="shared" ca="1" si="9"/>
        <v>0.80088936020889701</v>
      </c>
      <c r="BC49">
        <f t="shared" ca="1" si="10"/>
        <v>0</v>
      </c>
      <c r="BD49" s="6"/>
      <c r="BF49" s="5">
        <f t="shared" ca="1" si="11"/>
        <v>0</v>
      </c>
      <c r="BG49">
        <f t="shared" ca="1" si="12"/>
        <v>0</v>
      </c>
      <c r="BH49">
        <f t="shared" ca="1" si="53"/>
        <v>0</v>
      </c>
      <c r="BI49">
        <f t="shared" ca="1" si="54"/>
        <v>0</v>
      </c>
      <c r="BJ49">
        <f t="shared" ca="1" si="55"/>
        <v>0</v>
      </c>
      <c r="BK49">
        <f t="shared" ca="1" si="56"/>
        <v>0</v>
      </c>
      <c r="BL49">
        <f t="shared" ca="1" si="57"/>
        <v>0</v>
      </c>
      <c r="BM49">
        <f t="shared" ca="1" si="58"/>
        <v>0</v>
      </c>
      <c r="BN49">
        <f t="shared" ca="1" si="59"/>
        <v>75429</v>
      </c>
      <c r="BO49">
        <f t="shared" ca="1" si="60"/>
        <v>0</v>
      </c>
      <c r="BP49">
        <f t="shared" ca="1" si="61"/>
        <v>0</v>
      </c>
      <c r="BR49" s="6"/>
      <c r="BT49" s="5">
        <f t="shared" ca="1" si="22"/>
        <v>0</v>
      </c>
      <c r="BU49">
        <f t="shared" ca="1" si="23"/>
        <v>0</v>
      </c>
      <c r="BV49">
        <f t="shared" ca="1" si="24"/>
        <v>0</v>
      </c>
      <c r="BW49">
        <f t="shared" ca="1" si="25"/>
        <v>0</v>
      </c>
      <c r="BX49">
        <f t="shared" ca="1" si="26"/>
        <v>0</v>
      </c>
      <c r="BY49">
        <f t="shared" ca="1" si="27"/>
        <v>75429</v>
      </c>
      <c r="CA49" s="6"/>
      <c r="CD49" s="5">
        <f ca="1">IF(Table1[[#This Row],[Total Debt Value]]&gt;Table1[[#This Row],[Income]],1,0)</f>
        <v>1</v>
      </c>
      <c r="CK49" s="6"/>
      <c r="CM49" s="5">
        <f ca="1">IF(Table1[[#This Row],[Total  Net Worth]]&gt;$CN$3,Table1[[#This Row],[Age]],0)</f>
        <v>27</v>
      </c>
      <c r="CN49" s="6"/>
    </row>
    <row r="50" spans="2:92" x14ac:dyDescent="0.25">
      <c r="B50">
        <f t="shared" ca="1" si="28"/>
        <v>1</v>
      </c>
      <c r="C50" t="str">
        <f t="shared" ca="1" si="29"/>
        <v>Male</v>
      </c>
      <c r="D50">
        <f t="shared" ca="1" si="30"/>
        <v>44</v>
      </c>
      <c r="E50">
        <f t="shared" ca="1" si="31"/>
        <v>3</v>
      </c>
      <c r="F50" t="str">
        <f t="shared" ca="1" si="6"/>
        <v>Teaching</v>
      </c>
      <c r="G50">
        <f t="shared" ca="1" si="32"/>
        <v>2</v>
      </c>
      <c r="H50" t="str">
        <f t="shared" ca="1" si="7"/>
        <v>College</v>
      </c>
      <c r="I50">
        <f t="shared" ca="1" si="33"/>
        <v>1</v>
      </c>
      <c r="J50">
        <f t="shared" ca="1" si="34"/>
        <v>1</v>
      </c>
      <c r="K50">
        <f t="shared" ca="1" si="35"/>
        <v>75429</v>
      </c>
      <c r="L50">
        <f t="shared" ca="1" si="36"/>
        <v>5</v>
      </c>
      <c r="M50" t="str">
        <f t="shared" ca="1" si="8"/>
        <v>Chitwan</v>
      </c>
      <c r="N50">
        <f t="shared" ca="1" si="46"/>
        <v>1584009</v>
      </c>
      <c r="O50" s="1">
        <f t="shared" ca="1" si="38"/>
        <v>1268615.9545751347</v>
      </c>
      <c r="P50" s="1">
        <f t="shared" ca="1" si="47"/>
        <v>26290.222128464724</v>
      </c>
      <c r="Q50">
        <f t="shared" ca="1" si="40"/>
        <v>5498</v>
      </c>
      <c r="R50">
        <f t="shared" ca="1" si="48"/>
        <v>150858</v>
      </c>
      <c r="S50" s="1">
        <f t="shared" ca="1" si="49"/>
        <v>244.510167987149</v>
      </c>
      <c r="T50" s="1">
        <f t="shared" ca="1" si="50"/>
        <v>1610543.7322964519</v>
      </c>
      <c r="U50" s="1">
        <f t="shared" ca="1" si="51"/>
        <v>1424971.9545751347</v>
      </c>
      <c r="V50" s="1">
        <f t="shared" ca="1" si="52"/>
        <v>185571.77772131725</v>
      </c>
      <c r="Y50" s="5">
        <f ca="1">IF(Table1[[#This Row],[Gender]]="Male",1,0)</f>
        <v>1</v>
      </c>
      <c r="Z50">
        <f ca="1">IF(Table1[[#This Row],[Gender]]="Female",1,0)</f>
        <v>0</v>
      </c>
      <c r="AB50" s="6"/>
      <c r="AF50" s="5">
        <f t="shared" ca="1" si="0"/>
        <v>0</v>
      </c>
      <c r="AM50">
        <f t="shared" ca="1" si="1"/>
        <v>0</v>
      </c>
      <c r="AN50">
        <f t="shared" ca="1" si="2"/>
        <v>0</v>
      </c>
      <c r="AO50">
        <f t="shared" ca="1" si="3"/>
        <v>0</v>
      </c>
      <c r="AP50">
        <f t="shared" ca="1" si="4"/>
        <v>0</v>
      </c>
      <c r="AQ50">
        <f t="shared" ca="1" si="5"/>
        <v>1</v>
      </c>
      <c r="AS50" s="6"/>
      <c r="AV50" s="5">
        <f ca="1">IF(Table1[[#This Row],[Total Debt Value]]&gt;$AW$3,1,0)</f>
        <v>1</v>
      </c>
      <c r="AZ50" s="6"/>
      <c r="BA50" s="5"/>
      <c r="BB50" s="17">
        <f t="shared" ca="1" si="9"/>
        <v>0.46516648767216401</v>
      </c>
      <c r="BC50">
        <f t="shared" ca="1" si="10"/>
        <v>0</v>
      </c>
      <c r="BD50" s="6"/>
      <c r="BF50" s="5">
        <f t="shared" ca="1" si="11"/>
        <v>0</v>
      </c>
      <c r="BG50">
        <f t="shared" ca="1" si="12"/>
        <v>0</v>
      </c>
      <c r="BH50">
        <f t="shared" ca="1" si="53"/>
        <v>0</v>
      </c>
      <c r="BI50">
        <f t="shared" ca="1" si="54"/>
        <v>0</v>
      </c>
      <c r="BJ50">
        <f t="shared" ca="1" si="55"/>
        <v>0</v>
      </c>
      <c r="BK50">
        <f t="shared" ca="1" si="56"/>
        <v>0</v>
      </c>
      <c r="BL50">
        <f t="shared" ca="1" si="57"/>
        <v>56834</v>
      </c>
      <c r="BM50">
        <f t="shared" ca="1" si="58"/>
        <v>0</v>
      </c>
      <c r="BN50">
        <f t="shared" ca="1" si="59"/>
        <v>0</v>
      </c>
      <c r="BO50">
        <f t="shared" ca="1" si="60"/>
        <v>0</v>
      </c>
      <c r="BP50">
        <f t="shared" ca="1" si="61"/>
        <v>0</v>
      </c>
      <c r="BR50" s="6"/>
      <c r="BT50" s="5">
        <f t="shared" ca="1" si="22"/>
        <v>0</v>
      </c>
      <c r="BU50">
        <f t="shared" ca="1" si="23"/>
        <v>56834</v>
      </c>
      <c r="BV50">
        <f t="shared" ca="1" si="24"/>
        <v>0</v>
      </c>
      <c r="BW50">
        <f t="shared" ca="1" si="25"/>
        <v>0</v>
      </c>
      <c r="BX50">
        <f t="shared" ca="1" si="26"/>
        <v>0</v>
      </c>
      <c r="BY50">
        <f t="shared" ca="1" si="27"/>
        <v>0</v>
      </c>
      <c r="CA50" s="6"/>
      <c r="CD50" s="5">
        <f ca="1">IF(Table1[[#This Row],[Total Debt Value]]&gt;Table1[[#This Row],[Income]],1,0)</f>
        <v>1</v>
      </c>
      <c r="CK50" s="6"/>
      <c r="CM50" s="5">
        <f ca="1">IF(Table1[[#This Row],[Total  Net Worth]]&gt;$CN$3,Table1[[#This Row],[Age]],0)</f>
        <v>0</v>
      </c>
      <c r="CN50" s="6"/>
    </row>
    <row r="51" spans="2:92" x14ac:dyDescent="0.25">
      <c r="B51">
        <f t="shared" ca="1" si="28"/>
        <v>2</v>
      </c>
      <c r="C51" t="str">
        <f t="shared" ca="1" si="29"/>
        <v>Female</v>
      </c>
      <c r="D51">
        <f t="shared" ca="1" si="30"/>
        <v>32</v>
      </c>
      <c r="E51">
        <f t="shared" ca="1" si="31"/>
        <v>6</v>
      </c>
      <c r="F51" t="str">
        <f t="shared" ca="1" si="6"/>
        <v>Agriculture</v>
      </c>
      <c r="G51">
        <f t="shared" ca="1" si="32"/>
        <v>1</v>
      </c>
      <c r="H51" t="str">
        <f t="shared" ca="1" si="7"/>
        <v>High School</v>
      </c>
      <c r="I51">
        <f t="shared" ca="1" si="33"/>
        <v>1</v>
      </c>
      <c r="J51">
        <f t="shared" ca="1" si="34"/>
        <v>0</v>
      </c>
      <c r="K51">
        <f t="shared" ca="1" si="35"/>
        <v>56834</v>
      </c>
      <c r="L51">
        <f t="shared" ca="1" si="36"/>
        <v>9</v>
      </c>
      <c r="M51" t="str">
        <f t="shared" ca="1" si="8"/>
        <v>Bhaktapur</v>
      </c>
      <c r="N51">
        <f t="shared" ca="1" si="46"/>
        <v>1136680</v>
      </c>
      <c r="O51" s="1">
        <f t="shared" ca="1" si="38"/>
        <v>528745.44320719538</v>
      </c>
      <c r="P51" s="1">
        <f t="shared" ca="1" si="47"/>
        <v>0</v>
      </c>
      <c r="Q51">
        <f t="shared" ca="1" si="40"/>
        <v>0</v>
      </c>
      <c r="R51">
        <f t="shared" ca="1" si="48"/>
        <v>113668</v>
      </c>
      <c r="S51" s="1">
        <f t="shared" ca="1" si="49"/>
        <v>23479.29063502514</v>
      </c>
      <c r="T51" s="1">
        <f t="shared" ca="1" si="50"/>
        <v>1160159.2906350251</v>
      </c>
      <c r="U51" s="1">
        <f t="shared" ca="1" si="51"/>
        <v>642413.44320719538</v>
      </c>
      <c r="V51" s="1">
        <f t="shared" ca="1" si="52"/>
        <v>517745.84742782975</v>
      </c>
      <c r="Y51" s="5">
        <f ca="1">IF(Table1[[#This Row],[Gender]]="Male",1,0)</f>
        <v>0</v>
      </c>
      <c r="Z51">
        <f ca="1">IF(Table1[[#This Row],[Gender]]="Female",1,0)</f>
        <v>1</v>
      </c>
      <c r="AB51" s="6"/>
      <c r="AF51" s="5">
        <f t="shared" ca="1" si="0"/>
        <v>0</v>
      </c>
      <c r="AM51">
        <f t="shared" ca="1" si="1"/>
        <v>1</v>
      </c>
      <c r="AN51">
        <f t="shared" ca="1" si="2"/>
        <v>0</v>
      </c>
      <c r="AO51">
        <f t="shared" ca="1" si="3"/>
        <v>0</v>
      </c>
      <c r="AP51">
        <f t="shared" ca="1" si="4"/>
        <v>0</v>
      </c>
      <c r="AQ51">
        <f t="shared" ca="1" si="5"/>
        <v>0</v>
      </c>
      <c r="AS51" s="6"/>
      <c r="AV51" s="5">
        <f ca="1">IF(Table1[[#This Row],[Total Debt Value]]&gt;$AW$3,1,0)</f>
        <v>1</v>
      </c>
      <c r="AZ51" s="6"/>
      <c r="BA51" s="5"/>
      <c r="BB51" s="17">
        <f t="shared" ca="1" si="9"/>
        <v>0.25557556635742829</v>
      </c>
      <c r="BC51">
        <f t="shared" ca="1" si="10"/>
        <v>1</v>
      </c>
      <c r="BD51" s="6"/>
      <c r="BF51" s="5">
        <f t="shared" ca="1" si="11"/>
        <v>0</v>
      </c>
      <c r="BG51">
        <f t="shared" ca="1" si="12"/>
        <v>0</v>
      </c>
      <c r="BH51">
        <f t="shared" ca="1" si="53"/>
        <v>0</v>
      </c>
      <c r="BI51">
        <f t="shared" ca="1" si="54"/>
        <v>0</v>
      </c>
      <c r="BJ51">
        <f t="shared" ca="1" si="55"/>
        <v>0</v>
      </c>
      <c r="BK51">
        <f t="shared" ca="1" si="56"/>
        <v>0</v>
      </c>
      <c r="BL51">
        <f t="shared" ca="1" si="57"/>
        <v>0</v>
      </c>
      <c r="BM51">
        <f t="shared" ca="1" si="58"/>
        <v>0</v>
      </c>
      <c r="BN51">
        <f t="shared" ca="1" si="59"/>
        <v>0</v>
      </c>
      <c r="BO51">
        <f t="shared" ca="1" si="60"/>
        <v>0</v>
      </c>
      <c r="BP51">
        <f t="shared" ca="1" si="61"/>
        <v>30135</v>
      </c>
      <c r="BR51" s="6"/>
      <c r="BT51" s="5">
        <f t="shared" ca="1" si="22"/>
        <v>0</v>
      </c>
      <c r="BU51">
        <f t="shared" ca="1" si="23"/>
        <v>0</v>
      </c>
      <c r="BV51">
        <f t="shared" ca="1" si="24"/>
        <v>0</v>
      </c>
      <c r="BW51">
        <f t="shared" ca="1" si="25"/>
        <v>0</v>
      </c>
      <c r="BX51">
        <f t="shared" ca="1" si="26"/>
        <v>0</v>
      </c>
      <c r="BY51">
        <f t="shared" ca="1" si="27"/>
        <v>30135</v>
      </c>
      <c r="CA51" s="6"/>
      <c r="CD51" s="5">
        <f ca="1">IF(Table1[[#This Row],[Total Debt Value]]&gt;Table1[[#This Row],[Income]],1,0)</f>
        <v>1</v>
      </c>
      <c r="CK51" s="6"/>
      <c r="CM51" s="5">
        <f ca="1">IF(Table1[[#This Row],[Total  Net Worth]]&gt;$CN$3,Table1[[#This Row],[Age]],0)</f>
        <v>32</v>
      </c>
      <c r="CN51" s="6"/>
    </row>
    <row r="52" spans="2:92" x14ac:dyDescent="0.25">
      <c r="B52">
        <f t="shared" ca="1" si="28"/>
        <v>1</v>
      </c>
      <c r="C52" t="str">
        <f t="shared" ca="1" si="29"/>
        <v>Male</v>
      </c>
      <c r="D52">
        <f t="shared" ca="1" si="30"/>
        <v>26</v>
      </c>
      <c r="E52">
        <f t="shared" ca="1" si="31"/>
        <v>3</v>
      </c>
      <c r="F52" t="str">
        <f t="shared" ca="1" si="6"/>
        <v>Teaching</v>
      </c>
      <c r="G52">
        <f t="shared" ca="1" si="32"/>
        <v>4</v>
      </c>
      <c r="H52" t="str">
        <f t="shared" ca="1" si="7"/>
        <v>Technical</v>
      </c>
      <c r="I52">
        <f t="shared" ca="1" si="33"/>
        <v>2</v>
      </c>
      <c r="J52">
        <f t="shared" ca="1" si="34"/>
        <v>2</v>
      </c>
      <c r="K52">
        <f t="shared" ca="1" si="35"/>
        <v>30135</v>
      </c>
      <c r="L52">
        <f t="shared" ca="1" si="36"/>
        <v>2</v>
      </c>
      <c r="M52" t="str">
        <f t="shared" ca="1" si="8"/>
        <v>Birgunj</v>
      </c>
      <c r="N52">
        <f t="shared" ca="1" si="46"/>
        <v>512295</v>
      </c>
      <c r="O52" s="1">
        <f t="shared" ca="1" si="38"/>
        <v>130930.08476707872</v>
      </c>
      <c r="P52" s="1">
        <f t="shared" ca="1" si="47"/>
        <v>31453.58477863987</v>
      </c>
      <c r="Q52">
        <f t="shared" ca="1" si="40"/>
        <v>1349</v>
      </c>
      <c r="R52">
        <f t="shared" ca="1" si="48"/>
        <v>60270</v>
      </c>
      <c r="S52" s="1">
        <f t="shared" ca="1" si="49"/>
        <v>43308.777988608424</v>
      </c>
      <c r="T52" s="1">
        <f t="shared" ca="1" si="50"/>
        <v>587057.3627672483</v>
      </c>
      <c r="U52" s="1">
        <f t="shared" ca="1" si="51"/>
        <v>192549.08476707872</v>
      </c>
      <c r="V52" s="1">
        <f t="shared" ca="1" si="52"/>
        <v>394508.27800016955</v>
      </c>
      <c r="Y52" s="5">
        <f ca="1">IF(Table1[[#This Row],[Gender]]="Male",1,0)</f>
        <v>1</v>
      </c>
      <c r="Z52">
        <f ca="1">IF(Table1[[#This Row],[Gender]]="Female",1,0)</f>
        <v>0</v>
      </c>
      <c r="AB52" s="6"/>
      <c r="AF52" s="5">
        <f t="shared" ca="1" si="0"/>
        <v>1</v>
      </c>
      <c r="AM52">
        <f t="shared" ca="1" si="1"/>
        <v>0</v>
      </c>
      <c r="AN52">
        <f t="shared" ca="1" si="2"/>
        <v>0</v>
      </c>
      <c r="AO52">
        <f t="shared" ca="1" si="3"/>
        <v>0</v>
      </c>
      <c r="AP52">
        <f t="shared" ca="1" si="4"/>
        <v>0</v>
      </c>
      <c r="AQ52">
        <f t="shared" ca="1" si="5"/>
        <v>0</v>
      </c>
      <c r="AS52" s="6"/>
      <c r="AV52" s="5">
        <f ca="1">IF(Table1[[#This Row],[Total Debt Value]]&gt;$AW$3,1,0)</f>
        <v>0</v>
      </c>
      <c r="AZ52" s="6"/>
      <c r="BA52" s="5"/>
      <c r="BB52" s="17">
        <f t="shared" ca="1" si="9"/>
        <v>0.91058497528173055</v>
      </c>
      <c r="BC52">
        <f t="shared" ca="1" si="10"/>
        <v>0</v>
      </c>
      <c r="BD52" s="6"/>
      <c r="BF52" s="5">
        <f t="shared" ca="1" si="11"/>
        <v>0</v>
      </c>
      <c r="BG52">
        <f t="shared" ca="1" si="12"/>
        <v>0</v>
      </c>
      <c r="BH52">
        <f t="shared" ca="1" si="53"/>
        <v>0</v>
      </c>
      <c r="BI52">
        <f t="shared" ca="1" si="54"/>
        <v>0</v>
      </c>
      <c r="BJ52">
        <f t="shared" ca="1" si="55"/>
        <v>0</v>
      </c>
      <c r="BK52">
        <f t="shared" ca="1" si="56"/>
        <v>0</v>
      </c>
      <c r="BL52">
        <f t="shared" ca="1" si="57"/>
        <v>0</v>
      </c>
      <c r="BM52">
        <f t="shared" ca="1" si="58"/>
        <v>92341</v>
      </c>
      <c r="BN52">
        <f t="shared" ca="1" si="59"/>
        <v>0</v>
      </c>
      <c r="BO52">
        <f t="shared" ca="1" si="60"/>
        <v>0</v>
      </c>
      <c r="BP52">
        <f t="shared" ca="1" si="61"/>
        <v>0</v>
      </c>
      <c r="BR52" s="6"/>
      <c r="BT52" s="5">
        <f t="shared" ca="1" si="22"/>
        <v>92341</v>
      </c>
      <c r="BU52">
        <f t="shared" ca="1" si="23"/>
        <v>0</v>
      </c>
      <c r="BV52">
        <f t="shared" ca="1" si="24"/>
        <v>0</v>
      </c>
      <c r="BW52">
        <f t="shared" ca="1" si="25"/>
        <v>0</v>
      </c>
      <c r="BX52">
        <f t="shared" ca="1" si="26"/>
        <v>0</v>
      </c>
      <c r="BY52">
        <f t="shared" ca="1" si="27"/>
        <v>0</v>
      </c>
      <c r="CA52" s="6"/>
      <c r="CD52" s="5">
        <f ca="1">IF(Table1[[#This Row],[Total Debt Value]]&gt;Table1[[#This Row],[Income]],1,0)</f>
        <v>1</v>
      </c>
      <c r="CK52" s="6"/>
      <c r="CM52" s="5">
        <f ca="1">IF(Table1[[#This Row],[Total  Net Worth]]&gt;$CN$3,Table1[[#This Row],[Age]],0)</f>
        <v>0</v>
      </c>
      <c r="CN52" s="6"/>
    </row>
    <row r="53" spans="2:92" x14ac:dyDescent="0.25">
      <c r="B53">
        <f t="shared" ca="1" si="28"/>
        <v>2</v>
      </c>
      <c r="C53" t="str">
        <f t="shared" ca="1" si="29"/>
        <v>Female</v>
      </c>
      <c r="D53">
        <f t="shared" ca="1" si="30"/>
        <v>36</v>
      </c>
      <c r="E53">
        <f t="shared" ca="1" si="31"/>
        <v>1</v>
      </c>
      <c r="F53" t="str">
        <f t="shared" ca="1" si="6"/>
        <v>Health</v>
      </c>
      <c r="G53">
        <f t="shared" ca="1" si="32"/>
        <v>1</v>
      </c>
      <c r="H53" t="str">
        <f t="shared" ca="1" si="7"/>
        <v>High School</v>
      </c>
      <c r="I53">
        <f t="shared" ca="1" si="33"/>
        <v>1</v>
      </c>
      <c r="J53">
        <f t="shared" ca="1" si="34"/>
        <v>1</v>
      </c>
      <c r="K53">
        <f t="shared" ca="1" si="35"/>
        <v>92341</v>
      </c>
      <c r="L53">
        <f t="shared" ca="1" si="36"/>
        <v>10</v>
      </c>
      <c r="M53" t="str">
        <f t="shared" ca="1" si="8"/>
        <v>Lalitpur</v>
      </c>
      <c r="N53">
        <f t="shared" ca="1" si="46"/>
        <v>1569797</v>
      </c>
      <c r="O53" s="1">
        <f t="shared" ca="1" si="38"/>
        <v>1429433.5624423348</v>
      </c>
      <c r="P53" s="1">
        <f t="shared" ca="1" si="47"/>
        <v>90290.468441490942</v>
      </c>
      <c r="Q53">
        <f t="shared" ca="1" si="40"/>
        <v>27000</v>
      </c>
      <c r="R53">
        <f t="shared" ca="1" si="48"/>
        <v>184682</v>
      </c>
      <c r="S53" s="1">
        <f t="shared" ca="1" si="49"/>
        <v>115442.42743581641</v>
      </c>
      <c r="T53" s="1">
        <f t="shared" ca="1" si="50"/>
        <v>1775529.8958773075</v>
      </c>
      <c r="U53" s="1">
        <f t="shared" ca="1" si="51"/>
        <v>1641115.5624423348</v>
      </c>
      <c r="V53" s="1">
        <f t="shared" ca="1" si="52"/>
        <v>134414.33343497268</v>
      </c>
      <c r="Y53" s="5">
        <f ca="1">IF(Table1[[#This Row],[Gender]]="Male",1,0)</f>
        <v>0</v>
      </c>
      <c r="Z53">
        <f ca="1">IF(Table1[[#This Row],[Gender]]="Female",1,0)</f>
        <v>1</v>
      </c>
      <c r="AB53" s="6"/>
      <c r="AF53" s="5">
        <f t="shared" ca="1" si="0"/>
        <v>0</v>
      </c>
      <c r="AM53">
        <f t="shared" ca="1" si="1"/>
        <v>0</v>
      </c>
      <c r="AN53">
        <f t="shared" ca="1" si="2"/>
        <v>0</v>
      </c>
      <c r="AO53">
        <f t="shared" ca="1" si="3"/>
        <v>0</v>
      </c>
      <c r="AP53">
        <f t="shared" ca="1" si="4"/>
        <v>0</v>
      </c>
      <c r="AQ53">
        <f t="shared" ca="1" si="5"/>
        <v>1</v>
      </c>
      <c r="AS53" s="6"/>
      <c r="AV53" s="5">
        <f ca="1">IF(Table1[[#This Row],[Total Debt Value]]&gt;$AW$3,1,0)</f>
        <v>1</v>
      </c>
      <c r="AZ53" s="6"/>
      <c r="BA53" s="5"/>
      <c r="BB53" s="17">
        <f t="shared" ca="1" si="9"/>
        <v>0.90105605164330316</v>
      </c>
      <c r="BC53">
        <f t="shared" ca="1" si="10"/>
        <v>0</v>
      </c>
      <c r="BD53" s="6"/>
      <c r="BF53" s="5">
        <f t="shared" ca="1" si="11"/>
        <v>0</v>
      </c>
      <c r="BG53">
        <f t="shared" ca="1" si="12"/>
        <v>0</v>
      </c>
      <c r="BH53">
        <f t="shared" ca="1" si="53"/>
        <v>0</v>
      </c>
      <c r="BI53">
        <f t="shared" ca="1" si="54"/>
        <v>0</v>
      </c>
      <c r="BJ53">
        <f t="shared" ca="1" si="55"/>
        <v>0</v>
      </c>
      <c r="BK53">
        <f t="shared" ca="1" si="56"/>
        <v>0</v>
      </c>
      <c r="BL53">
        <f t="shared" ca="1" si="57"/>
        <v>0</v>
      </c>
      <c r="BM53">
        <f t="shared" ca="1" si="58"/>
        <v>80507</v>
      </c>
      <c r="BN53">
        <f t="shared" ca="1" si="59"/>
        <v>0</v>
      </c>
      <c r="BO53">
        <f t="shared" ca="1" si="60"/>
        <v>0</v>
      </c>
      <c r="BP53">
        <f t="shared" ca="1" si="61"/>
        <v>0</v>
      </c>
      <c r="BR53" s="6"/>
      <c r="BT53" s="5">
        <f t="shared" ca="1" si="22"/>
        <v>0</v>
      </c>
      <c r="BU53">
        <f t="shared" ca="1" si="23"/>
        <v>80507</v>
      </c>
      <c r="BV53">
        <f t="shared" ca="1" si="24"/>
        <v>0</v>
      </c>
      <c r="BW53">
        <f t="shared" ca="1" si="25"/>
        <v>0</v>
      </c>
      <c r="BX53">
        <f t="shared" ca="1" si="26"/>
        <v>0</v>
      </c>
      <c r="BY53">
        <f t="shared" ca="1" si="27"/>
        <v>0</v>
      </c>
      <c r="CA53" s="6"/>
      <c r="CD53" s="5">
        <f ca="1">IF(Table1[[#This Row],[Total Debt Value]]&gt;Table1[[#This Row],[Income]],1,0)</f>
        <v>1</v>
      </c>
      <c r="CK53" s="6"/>
      <c r="CM53" s="5">
        <f ca="1">IF(Table1[[#This Row],[Total  Net Worth]]&gt;$CN$3,Table1[[#This Row],[Age]],0)</f>
        <v>0</v>
      </c>
      <c r="CN53" s="6"/>
    </row>
    <row r="54" spans="2:92" x14ac:dyDescent="0.25">
      <c r="B54">
        <f t="shared" ca="1" si="28"/>
        <v>1</v>
      </c>
      <c r="C54" t="str">
        <f t="shared" ca="1" si="29"/>
        <v>Male</v>
      </c>
      <c r="D54">
        <f t="shared" ca="1" si="30"/>
        <v>41</v>
      </c>
      <c r="E54">
        <f t="shared" ca="1" si="31"/>
        <v>6</v>
      </c>
      <c r="F54" t="str">
        <f t="shared" ca="1" si="6"/>
        <v>Agriculture</v>
      </c>
      <c r="G54">
        <f t="shared" ca="1" si="32"/>
        <v>3</v>
      </c>
      <c r="H54" t="str">
        <f t="shared" ca="1" si="7"/>
        <v>University</v>
      </c>
      <c r="I54">
        <f t="shared" ca="1" si="33"/>
        <v>2</v>
      </c>
      <c r="J54">
        <f t="shared" ca="1" si="34"/>
        <v>2</v>
      </c>
      <c r="K54">
        <f t="shared" ca="1" si="35"/>
        <v>80507</v>
      </c>
      <c r="L54">
        <f t="shared" ca="1" si="36"/>
        <v>10</v>
      </c>
      <c r="M54" t="str">
        <f t="shared" ca="1" si="8"/>
        <v>Lalitpur</v>
      </c>
      <c r="N54">
        <f t="shared" ca="1" si="46"/>
        <v>1610140</v>
      </c>
      <c r="O54" s="1">
        <f t="shared" ca="1" si="38"/>
        <v>1450826.3909929481</v>
      </c>
      <c r="P54" s="1">
        <f t="shared" ca="1" si="47"/>
        <v>150546.64308014614</v>
      </c>
      <c r="Q54">
        <f t="shared" ca="1" si="40"/>
        <v>104516</v>
      </c>
      <c r="R54">
        <f t="shared" ca="1" si="48"/>
        <v>161014</v>
      </c>
      <c r="S54" s="1">
        <f t="shared" ca="1" si="49"/>
        <v>100226.05261014545</v>
      </c>
      <c r="T54" s="1">
        <f t="shared" ca="1" si="50"/>
        <v>1860912.6956902915</v>
      </c>
      <c r="U54" s="1">
        <f t="shared" ca="1" si="51"/>
        <v>1716356.3909929481</v>
      </c>
      <c r="V54" s="1">
        <f t="shared" ca="1" si="52"/>
        <v>144556.30469734338</v>
      </c>
      <c r="Y54" s="5">
        <f ca="1">IF(Table1[[#This Row],[Gender]]="Male",1,0)</f>
        <v>1</v>
      </c>
      <c r="Z54">
        <f ca="1">IF(Table1[[#This Row],[Gender]]="Female",1,0)</f>
        <v>0</v>
      </c>
      <c r="AB54" s="6"/>
      <c r="AF54" s="5">
        <f t="shared" ca="1" si="0"/>
        <v>0</v>
      </c>
      <c r="AM54">
        <f t="shared" ca="1" si="1"/>
        <v>0</v>
      </c>
      <c r="AN54">
        <f t="shared" ca="1" si="2"/>
        <v>0</v>
      </c>
      <c r="AO54">
        <f t="shared" ca="1" si="3"/>
        <v>1</v>
      </c>
      <c r="AP54">
        <f t="shared" ca="1" si="4"/>
        <v>0</v>
      </c>
      <c r="AQ54">
        <f t="shared" ca="1" si="5"/>
        <v>0</v>
      </c>
      <c r="AS54" s="6"/>
      <c r="AV54" s="5">
        <f ca="1">IF(Table1[[#This Row],[Total Debt Value]]&gt;$AW$3,1,0)</f>
        <v>1</v>
      </c>
      <c r="AZ54" s="6"/>
      <c r="BA54" s="5"/>
      <c r="BB54" s="17">
        <f t="shared" ca="1" si="9"/>
        <v>0.37095081700718013</v>
      </c>
      <c r="BC54">
        <f t="shared" ca="1" si="10"/>
        <v>0</v>
      </c>
      <c r="BD54" s="6"/>
      <c r="BF54" s="5">
        <f t="shared" ca="1" si="11"/>
        <v>0</v>
      </c>
      <c r="BG54">
        <f t="shared" ca="1" si="12"/>
        <v>0</v>
      </c>
      <c r="BH54">
        <f t="shared" ca="1" si="53"/>
        <v>0</v>
      </c>
      <c r="BI54">
        <f t="shared" ca="1" si="54"/>
        <v>45011</v>
      </c>
      <c r="BJ54">
        <f t="shared" ca="1" si="55"/>
        <v>0</v>
      </c>
      <c r="BK54">
        <f t="shared" ca="1" si="56"/>
        <v>0</v>
      </c>
      <c r="BL54">
        <f t="shared" ca="1" si="57"/>
        <v>0</v>
      </c>
      <c r="BM54">
        <f t="shared" ca="1" si="58"/>
        <v>0</v>
      </c>
      <c r="BN54">
        <f t="shared" ca="1" si="59"/>
        <v>0</v>
      </c>
      <c r="BO54">
        <f t="shared" ca="1" si="60"/>
        <v>0</v>
      </c>
      <c r="BP54">
        <f t="shared" ca="1" si="61"/>
        <v>0</v>
      </c>
      <c r="BR54" s="6"/>
      <c r="BT54" s="5">
        <f t="shared" ca="1" si="22"/>
        <v>0</v>
      </c>
      <c r="BU54">
        <f t="shared" ca="1" si="23"/>
        <v>0</v>
      </c>
      <c r="BV54">
        <f t="shared" ca="1" si="24"/>
        <v>0</v>
      </c>
      <c r="BW54">
        <f t="shared" ca="1" si="25"/>
        <v>45011</v>
      </c>
      <c r="BX54">
        <f t="shared" ca="1" si="26"/>
        <v>0</v>
      </c>
      <c r="BY54">
        <f t="shared" ca="1" si="27"/>
        <v>0</v>
      </c>
      <c r="CA54" s="6"/>
      <c r="CD54" s="5">
        <f ca="1">IF(Table1[[#This Row],[Total Debt Value]]&gt;Table1[[#This Row],[Income]],1,0)</f>
        <v>1</v>
      </c>
      <c r="CK54" s="6"/>
      <c r="CM54" s="5">
        <f ca="1">IF(Table1[[#This Row],[Total  Net Worth]]&gt;$CN$3,Table1[[#This Row],[Age]],0)</f>
        <v>0</v>
      </c>
      <c r="CN54" s="6"/>
    </row>
    <row r="55" spans="2:92" x14ac:dyDescent="0.25">
      <c r="B55">
        <f t="shared" ca="1" si="28"/>
        <v>1</v>
      </c>
      <c r="C55" t="str">
        <f t="shared" ca="1" si="29"/>
        <v>Male</v>
      </c>
      <c r="D55">
        <f t="shared" ca="1" si="30"/>
        <v>32</v>
      </c>
      <c r="E55">
        <f t="shared" ca="1" si="31"/>
        <v>2</v>
      </c>
      <c r="F55" t="str">
        <f t="shared" ca="1" si="6"/>
        <v>Construction</v>
      </c>
      <c r="G55">
        <f t="shared" ca="1" si="32"/>
        <v>2</v>
      </c>
      <c r="H55" t="str">
        <f t="shared" ca="1" si="7"/>
        <v>College</v>
      </c>
      <c r="I55">
        <f t="shared" ca="1" si="33"/>
        <v>3</v>
      </c>
      <c r="J55">
        <f t="shared" ca="1" si="34"/>
        <v>2</v>
      </c>
      <c r="K55">
        <f t="shared" ca="1" si="35"/>
        <v>45011</v>
      </c>
      <c r="L55">
        <f t="shared" ca="1" si="36"/>
        <v>3</v>
      </c>
      <c r="M55" t="str">
        <f t="shared" ca="1" si="8"/>
        <v>Pokhara</v>
      </c>
      <c r="N55">
        <f t="shared" ca="1" si="46"/>
        <v>990242</v>
      </c>
      <c r="O55" s="1">
        <f t="shared" ca="1" si="38"/>
        <v>367331.07893482409</v>
      </c>
      <c r="P55" s="1">
        <f t="shared" ca="1" si="47"/>
        <v>74607.676056410768</v>
      </c>
      <c r="Q55">
        <f t="shared" ca="1" si="40"/>
        <v>13233</v>
      </c>
      <c r="R55">
        <f t="shared" ca="1" si="48"/>
        <v>0</v>
      </c>
      <c r="S55" s="1">
        <f t="shared" ca="1" si="49"/>
        <v>20394.886558162623</v>
      </c>
      <c r="T55" s="1">
        <f t="shared" ca="1" si="50"/>
        <v>1085244.5626145732</v>
      </c>
      <c r="U55" s="1">
        <f t="shared" ca="1" si="51"/>
        <v>380564.07893482409</v>
      </c>
      <c r="V55" s="1">
        <f t="shared" ca="1" si="52"/>
        <v>704680.48367974907</v>
      </c>
      <c r="Y55" s="5">
        <f ca="1">IF(Table1[[#This Row],[Gender]]="Male",1,0)</f>
        <v>1</v>
      </c>
      <c r="Z55">
        <f ca="1">IF(Table1[[#This Row],[Gender]]="Female",1,0)</f>
        <v>0</v>
      </c>
      <c r="AB55" s="6"/>
      <c r="AF55" s="5">
        <f t="shared" ca="1" si="0"/>
        <v>0</v>
      </c>
      <c r="AM55">
        <f t="shared" ca="1" si="1"/>
        <v>0</v>
      </c>
      <c r="AN55">
        <f t="shared" ca="1" si="2"/>
        <v>0</v>
      </c>
      <c r="AO55">
        <f t="shared" ca="1" si="3"/>
        <v>0</v>
      </c>
      <c r="AP55">
        <f t="shared" ca="1" si="4"/>
        <v>1</v>
      </c>
      <c r="AQ55">
        <f t="shared" ca="1" si="5"/>
        <v>0</v>
      </c>
      <c r="AS55" s="6"/>
      <c r="AV55" s="5">
        <f ca="1">IF(Table1[[#This Row],[Total Debt Value]]&gt;$AW$3,1,0)</f>
        <v>0</v>
      </c>
      <c r="AZ55" s="6"/>
      <c r="BA55" s="5"/>
      <c r="BB55" s="17">
        <f t="shared" ca="1" si="9"/>
        <v>0.28779028621640845</v>
      </c>
      <c r="BC55">
        <f t="shared" ca="1" si="10"/>
        <v>1</v>
      </c>
      <c r="BD55" s="6"/>
      <c r="BF55" s="5">
        <f t="shared" ca="1" si="11"/>
        <v>0</v>
      </c>
      <c r="BG55">
        <f t="shared" ca="1" si="12"/>
        <v>0</v>
      </c>
      <c r="BH55">
        <f t="shared" ca="1" si="53"/>
        <v>0</v>
      </c>
      <c r="BI55">
        <f t="shared" ca="1" si="54"/>
        <v>0</v>
      </c>
      <c r="BJ55">
        <f t="shared" ca="1" si="55"/>
        <v>97368</v>
      </c>
      <c r="BK55">
        <f t="shared" ca="1" si="56"/>
        <v>0</v>
      </c>
      <c r="BL55">
        <f t="shared" ca="1" si="57"/>
        <v>0</v>
      </c>
      <c r="BM55">
        <f t="shared" ca="1" si="58"/>
        <v>0</v>
      </c>
      <c r="BN55">
        <f t="shared" ca="1" si="59"/>
        <v>0</v>
      </c>
      <c r="BO55">
        <f t="shared" ca="1" si="60"/>
        <v>0</v>
      </c>
      <c r="BP55">
        <f t="shared" ca="1" si="61"/>
        <v>0</v>
      </c>
      <c r="BR55" s="6"/>
      <c r="BT55" s="5">
        <f t="shared" ca="1" si="22"/>
        <v>0</v>
      </c>
      <c r="BU55">
        <f t="shared" ca="1" si="23"/>
        <v>0</v>
      </c>
      <c r="BV55">
        <f t="shared" ca="1" si="24"/>
        <v>0</v>
      </c>
      <c r="BW55">
        <f t="shared" ca="1" si="25"/>
        <v>0</v>
      </c>
      <c r="BX55">
        <f t="shared" ca="1" si="26"/>
        <v>97368</v>
      </c>
      <c r="BY55">
        <f t="shared" ca="1" si="27"/>
        <v>0</v>
      </c>
      <c r="CA55" s="6"/>
      <c r="CD55" s="5">
        <f ca="1">IF(Table1[[#This Row],[Total Debt Value]]&gt;Table1[[#This Row],[Income]],1,0)</f>
        <v>1</v>
      </c>
      <c r="CK55" s="6"/>
      <c r="CM55" s="5">
        <f ca="1">IF(Table1[[#This Row],[Total  Net Worth]]&gt;$CN$3,Table1[[#This Row],[Age]],0)</f>
        <v>32</v>
      </c>
      <c r="CN55" s="6"/>
    </row>
    <row r="56" spans="2:92" x14ac:dyDescent="0.25">
      <c r="B56">
        <f t="shared" ca="1" si="28"/>
        <v>2</v>
      </c>
      <c r="C56" t="str">
        <f t="shared" ca="1" si="29"/>
        <v>Female</v>
      </c>
      <c r="D56">
        <f t="shared" ca="1" si="30"/>
        <v>36</v>
      </c>
      <c r="E56">
        <f t="shared" ca="1" si="31"/>
        <v>5</v>
      </c>
      <c r="F56" t="str">
        <f t="shared" ca="1" si="6"/>
        <v>Genral Work</v>
      </c>
      <c r="G56">
        <f t="shared" ca="1" si="32"/>
        <v>4</v>
      </c>
      <c r="H56" t="str">
        <f t="shared" ca="1" si="7"/>
        <v>Technical</v>
      </c>
      <c r="I56">
        <f t="shared" ca="1" si="33"/>
        <v>1</v>
      </c>
      <c r="J56">
        <f t="shared" ca="1" si="34"/>
        <v>0</v>
      </c>
      <c r="K56">
        <f t="shared" ca="1" si="35"/>
        <v>97368</v>
      </c>
      <c r="L56">
        <f t="shared" ca="1" si="36"/>
        <v>6</v>
      </c>
      <c r="M56" t="str">
        <f t="shared" ca="1" si="8"/>
        <v>Dharan</v>
      </c>
      <c r="N56">
        <f t="shared" ca="1" si="46"/>
        <v>1752624</v>
      </c>
      <c r="O56" s="1">
        <f t="shared" ca="1" si="38"/>
        <v>504388.16258974664</v>
      </c>
      <c r="P56" s="1">
        <f t="shared" ca="1" si="47"/>
        <v>0</v>
      </c>
      <c r="Q56">
        <f t="shared" ca="1" si="40"/>
        <v>0</v>
      </c>
      <c r="R56">
        <f t="shared" ca="1" si="48"/>
        <v>0</v>
      </c>
      <c r="S56" s="1">
        <f t="shared" ca="1" si="49"/>
        <v>120939.20698998145</v>
      </c>
      <c r="T56" s="1">
        <f t="shared" ca="1" si="50"/>
        <v>1873563.2069899815</v>
      </c>
      <c r="U56" s="1">
        <f t="shared" ca="1" si="51"/>
        <v>504388.16258974664</v>
      </c>
      <c r="V56" s="1">
        <f t="shared" ca="1" si="52"/>
        <v>1369175.0444002347</v>
      </c>
      <c r="Y56" s="5">
        <f ca="1">IF(Table1[[#This Row],[Gender]]="Male",1,0)</f>
        <v>0</v>
      </c>
      <c r="Z56">
        <f ca="1">IF(Table1[[#This Row],[Gender]]="Female",1,0)</f>
        <v>1</v>
      </c>
      <c r="AB56" s="6"/>
      <c r="AF56" s="5">
        <f t="shared" ca="1" si="0"/>
        <v>0</v>
      </c>
      <c r="AM56">
        <f t="shared" ca="1" si="1"/>
        <v>0</v>
      </c>
      <c r="AN56">
        <f t="shared" ca="1" si="2"/>
        <v>0</v>
      </c>
      <c r="AO56">
        <f t="shared" ca="1" si="3"/>
        <v>1</v>
      </c>
      <c r="AP56">
        <f t="shared" ca="1" si="4"/>
        <v>0</v>
      </c>
      <c r="AQ56">
        <f t="shared" ca="1" si="5"/>
        <v>0</v>
      </c>
      <c r="AS56" s="6"/>
      <c r="AV56" s="5">
        <f ca="1">IF(Table1[[#This Row],[Total Debt Value]]&gt;$AW$3,1,0)</f>
        <v>1</v>
      </c>
      <c r="AZ56" s="6"/>
      <c r="BA56" s="5"/>
      <c r="BB56" s="17">
        <f t="shared" ca="1" si="9"/>
        <v>0.9828442989039895</v>
      </c>
      <c r="BC56">
        <f t="shared" ca="1" si="10"/>
        <v>0</v>
      </c>
      <c r="BD56" s="6"/>
      <c r="BF56" s="5">
        <f t="shared" ca="1" si="11"/>
        <v>0</v>
      </c>
      <c r="BG56">
        <f t="shared" ca="1" si="12"/>
        <v>0</v>
      </c>
      <c r="BH56">
        <f t="shared" ca="1" si="53"/>
        <v>0</v>
      </c>
      <c r="BI56">
        <f t="shared" ca="1" si="54"/>
        <v>0</v>
      </c>
      <c r="BJ56">
        <f t="shared" ca="1" si="55"/>
        <v>0</v>
      </c>
      <c r="BK56">
        <f t="shared" ca="1" si="56"/>
        <v>0</v>
      </c>
      <c r="BL56">
        <f t="shared" ca="1" si="57"/>
        <v>0</v>
      </c>
      <c r="BM56">
        <f t="shared" ca="1" si="58"/>
        <v>72054</v>
      </c>
      <c r="BN56">
        <f t="shared" ca="1" si="59"/>
        <v>0</v>
      </c>
      <c r="BO56">
        <f t="shared" ca="1" si="60"/>
        <v>0</v>
      </c>
      <c r="BP56">
        <f t="shared" ca="1" si="61"/>
        <v>0</v>
      </c>
      <c r="BR56" s="6"/>
      <c r="BT56" s="5">
        <f t="shared" ca="1" si="22"/>
        <v>0</v>
      </c>
      <c r="BU56">
        <f t="shared" ca="1" si="23"/>
        <v>0</v>
      </c>
      <c r="BV56">
        <f t="shared" ca="1" si="24"/>
        <v>0</v>
      </c>
      <c r="BW56">
        <f t="shared" ca="1" si="25"/>
        <v>72054</v>
      </c>
      <c r="BX56">
        <f t="shared" ca="1" si="26"/>
        <v>0</v>
      </c>
      <c r="BY56">
        <f t="shared" ca="1" si="27"/>
        <v>0</v>
      </c>
      <c r="CA56" s="6"/>
      <c r="CD56" s="5">
        <f ca="1">IF(Table1[[#This Row],[Total Debt Value]]&gt;Table1[[#This Row],[Income]],1,0)</f>
        <v>1</v>
      </c>
      <c r="CK56" s="6"/>
      <c r="CM56" s="5">
        <f ca="1">IF(Table1[[#This Row],[Total  Net Worth]]&gt;$CN$3,Table1[[#This Row],[Age]],0)</f>
        <v>36</v>
      </c>
      <c r="CN56" s="6"/>
    </row>
    <row r="57" spans="2:92" x14ac:dyDescent="0.25">
      <c r="B57">
        <f t="shared" ca="1" si="28"/>
        <v>2</v>
      </c>
      <c r="C57" t="str">
        <f t="shared" ca="1" si="29"/>
        <v>Female</v>
      </c>
      <c r="D57">
        <f t="shared" ca="1" si="30"/>
        <v>41</v>
      </c>
      <c r="E57">
        <f t="shared" ca="1" si="31"/>
        <v>2</v>
      </c>
      <c r="F57" t="str">
        <f t="shared" ca="1" si="6"/>
        <v>Construction</v>
      </c>
      <c r="G57">
        <f t="shared" ca="1" si="32"/>
        <v>2</v>
      </c>
      <c r="H57" t="str">
        <f t="shared" ca="1" si="7"/>
        <v>College</v>
      </c>
      <c r="I57">
        <f t="shared" ca="1" si="33"/>
        <v>0</v>
      </c>
      <c r="J57">
        <f t="shared" ca="1" si="34"/>
        <v>2</v>
      </c>
      <c r="K57">
        <f t="shared" ca="1" si="35"/>
        <v>72054</v>
      </c>
      <c r="L57">
        <f t="shared" ca="1" si="36"/>
        <v>10</v>
      </c>
      <c r="M57" t="str">
        <f t="shared" ca="1" si="8"/>
        <v>Lalitpur</v>
      </c>
      <c r="N57">
        <f t="shared" ca="1" si="46"/>
        <v>1369026</v>
      </c>
      <c r="O57" s="1">
        <f t="shared" ca="1" si="38"/>
        <v>1345539.3991513331</v>
      </c>
      <c r="P57" s="1">
        <f t="shared" ca="1" si="47"/>
        <v>82082.118191791436</v>
      </c>
      <c r="Q57">
        <f t="shared" ca="1" si="40"/>
        <v>59668</v>
      </c>
      <c r="R57">
        <f t="shared" ca="1" si="48"/>
        <v>0</v>
      </c>
      <c r="S57" s="1">
        <f t="shared" ca="1" si="49"/>
        <v>107181.86814939242</v>
      </c>
      <c r="T57" s="1">
        <f t="shared" ca="1" si="50"/>
        <v>1558289.986341184</v>
      </c>
      <c r="U57" s="1">
        <f t="shared" ca="1" si="51"/>
        <v>1405207.3991513331</v>
      </c>
      <c r="V57" s="1">
        <f t="shared" ca="1" si="52"/>
        <v>153082.58718985086</v>
      </c>
      <c r="Y57" s="5">
        <f ca="1">IF(Table1[[#This Row],[Gender]]="Male",1,0)</f>
        <v>0</v>
      </c>
      <c r="Z57">
        <f ca="1">IF(Table1[[#This Row],[Gender]]="Female",1,0)</f>
        <v>1</v>
      </c>
      <c r="AB57" s="6"/>
      <c r="AF57" s="5">
        <f t="shared" ca="1" si="0"/>
        <v>0</v>
      </c>
      <c r="AM57">
        <f t="shared" ca="1" si="1"/>
        <v>0</v>
      </c>
      <c r="AN57">
        <f t="shared" ca="1" si="2"/>
        <v>1</v>
      </c>
      <c r="AO57">
        <f t="shared" ca="1" si="3"/>
        <v>0</v>
      </c>
      <c r="AP57">
        <f t="shared" ca="1" si="4"/>
        <v>0</v>
      </c>
      <c r="AQ57">
        <f t="shared" ca="1" si="5"/>
        <v>0</v>
      </c>
      <c r="AS57" s="6"/>
      <c r="AV57" s="5">
        <f ca="1">IF(Table1[[#This Row],[Total Debt Value]]&gt;$AW$3,1,0)</f>
        <v>1</v>
      </c>
      <c r="AZ57" s="6"/>
      <c r="BA57" s="5"/>
      <c r="BB57" s="17">
        <f t="shared" ca="1" si="9"/>
        <v>0.59286035597381948</v>
      </c>
      <c r="BC57">
        <f t="shared" ca="1" si="10"/>
        <v>0</v>
      </c>
      <c r="BD57" s="6"/>
      <c r="BF57" s="5">
        <f t="shared" ca="1" si="11"/>
        <v>0</v>
      </c>
      <c r="BG57">
        <f t="shared" ca="1" si="12"/>
        <v>0</v>
      </c>
      <c r="BH57">
        <f t="shared" ca="1" si="53"/>
        <v>0</v>
      </c>
      <c r="BI57">
        <f t="shared" ca="1" si="54"/>
        <v>0</v>
      </c>
      <c r="BJ57">
        <f t="shared" ca="1" si="55"/>
        <v>0</v>
      </c>
      <c r="BK57">
        <f t="shared" ca="1" si="56"/>
        <v>0</v>
      </c>
      <c r="BL57">
        <f t="shared" ca="1" si="57"/>
        <v>0</v>
      </c>
      <c r="BM57">
        <f t="shared" ca="1" si="58"/>
        <v>59221</v>
      </c>
      <c r="BN57">
        <f t="shared" ca="1" si="59"/>
        <v>0</v>
      </c>
      <c r="BO57">
        <f t="shared" ca="1" si="60"/>
        <v>0</v>
      </c>
      <c r="BP57">
        <f t="shared" ca="1" si="61"/>
        <v>0</v>
      </c>
      <c r="BR57" s="6"/>
      <c r="BT57" s="5">
        <f t="shared" ca="1" si="22"/>
        <v>0</v>
      </c>
      <c r="BU57">
        <f t="shared" ca="1" si="23"/>
        <v>0</v>
      </c>
      <c r="BV57">
        <f t="shared" ca="1" si="24"/>
        <v>59221</v>
      </c>
      <c r="BW57">
        <f t="shared" ca="1" si="25"/>
        <v>0</v>
      </c>
      <c r="BX57">
        <f t="shared" ca="1" si="26"/>
        <v>0</v>
      </c>
      <c r="BY57">
        <f t="shared" ca="1" si="27"/>
        <v>0</v>
      </c>
      <c r="CA57" s="6"/>
      <c r="CD57" s="5">
        <f ca="1">IF(Table1[[#This Row],[Total Debt Value]]&gt;Table1[[#This Row],[Income]],1,0)</f>
        <v>1</v>
      </c>
      <c r="CK57" s="6"/>
      <c r="CM57" s="5">
        <f ca="1">IF(Table1[[#This Row],[Total  Net Worth]]&gt;$CN$3,Table1[[#This Row],[Age]],0)</f>
        <v>0</v>
      </c>
      <c r="CN57" s="6"/>
    </row>
    <row r="58" spans="2:92" x14ac:dyDescent="0.25">
      <c r="B58">
        <f t="shared" ca="1" si="28"/>
        <v>1</v>
      </c>
      <c r="C58" t="str">
        <f t="shared" ca="1" si="29"/>
        <v>Male</v>
      </c>
      <c r="D58">
        <f t="shared" ca="1" si="30"/>
        <v>43</v>
      </c>
      <c r="E58">
        <f t="shared" ca="1" si="31"/>
        <v>4</v>
      </c>
      <c r="F58" t="str">
        <f t="shared" ca="1" si="6"/>
        <v>IT</v>
      </c>
      <c r="G58">
        <f t="shared" ca="1" si="32"/>
        <v>3</v>
      </c>
      <c r="H58" t="str">
        <f t="shared" ca="1" si="7"/>
        <v>University</v>
      </c>
      <c r="I58">
        <f t="shared" ca="1" si="33"/>
        <v>2</v>
      </c>
      <c r="J58">
        <f t="shared" ca="1" si="34"/>
        <v>1</v>
      </c>
      <c r="K58">
        <f t="shared" ca="1" si="35"/>
        <v>59221</v>
      </c>
      <c r="L58">
        <f t="shared" ca="1" si="36"/>
        <v>10</v>
      </c>
      <c r="M58" t="str">
        <f t="shared" ca="1" si="8"/>
        <v>Lalitpur</v>
      </c>
      <c r="N58">
        <f t="shared" ca="1" si="46"/>
        <v>1006757</v>
      </c>
      <c r="O58" s="1">
        <f t="shared" ca="1" si="38"/>
        <v>596866.31339913455</v>
      </c>
      <c r="P58" s="1">
        <f t="shared" ca="1" si="47"/>
        <v>4463.4924239010061</v>
      </c>
      <c r="Q58">
        <f t="shared" ca="1" si="40"/>
        <v>2399</v>
      </c>
      <c r="R58">
        <f t="shared" ca="1" si="48"/>
        <v>0</v>
      </c>
      <c r="S58" s="1">
        <f t="shared" ca="1" si="49"/>
        <v>56135.945965007995</v>
      </c>
      <c r="T58" s="1">
        <f t="shared" ca="1" si="50"/>
        <v>1067356.438388909</v>
      </c>
      <c r="U58" s="1">
        <f t="shared" ca="1" si="51"/>
        <v>599265.31339913455</v>
      </c>
      <c r="V58" s="1">
        <f t="shared" ca="1" si="52"/>
        <v>468091.12498977443</v>
      </c>
      <c r="Y58" s="5">
        <f ca="1">IF(Table1[[#This Row],[Gender]]="Male",1,0)</f>
        <v>1</v>
      </c>
      <c r="Z58">
        <f ca="1">IF(Table1[[#This Row],[Gender]]="Female",1,0)</f>
        <v>0</v>
      </c>
      <c r="AB58" s="6"/>
      <c r="AF58" s="5">
        <f t="shared" ca="1" si="0"/>
        <v>1</v>
      </c>
      <c r="AM58">
        <f t="shared" ca="1" si="1"/>
        <v>0</v>
      </c>
      <c r="AN58">
        <f t="shared" ca="1" si="2"/>
        <v>0</v>
      </c>
      <c r="AO58">
        <f t="shared" ca="1" si="3"/>
        <v>0</v>
      </c>
      <c r="AP58">
        <f t="shared" ca="1" si="4"/>
        <v>0</v>
      </c>
      <c r="AQ58">
        <f t="shared" ca="1" si="5"/>
        <v>0</v>
      </c>
      <c r="AS58" s="6"/>
      <c r="AV58" s="5">
        <f ca="1">IF(Table1[[#This Row],[Total Debt Value]]&gt;$AW$3,1,0)</f>
        <v>1</v>
      </c>
      <c r="AZ58" s="6"/>
      <c r="BA58" s="5"/>
      <c r="BB58" s="17">
        <f t="shared" ca="1" si="9"/>
        <v>0.92920749493700161</v>
      </c>
      <c r="BC58">
        <f t="shared" ca="1" si="10"/>
        <v>0</v>
      </c>
      <c r="BD58" s="6"/>
      <c r="BF58" s="5">
        <f t="shared" ca="1" si="11"/>
        <v>0</v>
      </c>
      <c r="BG58">
        <f t="shared" ca="1" si="12"/>
        <v>0</v>
      </c>
      <c r="BH58">
        <f t="shared" ca="1" si="53"/>
        <v>0</v>
      </c>
      <c r="BI58">
        <f t="shared" ca="1" si="54"/>
        <v>38878</v>
      </c>
      <c r="BJ58">
        <f t="shared" ca="1" si="55"/>
        <v>0</v>
      </c>
      <c r="BK58">
        <f t="shared" ca="1" si="56"/>
        <v>0</v>
      </c>
      <c r="BL58">
        <f t="shared" ca="1" si="57"/>
        <v>0</v>
      </c>
      <c r="BM58">
        <f t="shared" ca="1" si="58"/>
        <v>0</v>
      </c>
      <c r="BN58">
        <f t="shared" ca="1" si="59"/>
        <v>0</v>
      </c>
      <c r="BO58">
        <f t="shared" ca="1" si="60"/>
        <v>0</v>
      </c>
      <c r="BP58">
        <f t="shared" ca="1" si="61"/>
        <v>0</v>
      </c>
      <c r="BR58" s="6"/>
      <c r="BT58" s="5">
        <f t="shared" ca="1" si="22"/>
        <v>38878</v>
      </c>
      <c r="BU58">
        <f t="shared" ca="1" si="23"/>
        <v>0</v>
      </c>
      <c r="BV58">
        <f t="shared" ca="1" si="24"/>
        <v>0</v>
      </c>
      <c r="BW58">
        <f t="shared" ca="1" si="25"/>
        <v>0</v>
      </c>
      <c r="BX58">
        <f t="shared" ca="1" si="26"/>
        <v>0</v>
      </c>
      <c r="BY58">
        <f t="shared" ca="1" si="27"/>
        <v>0</v>
      </c>
      <c r="CA58" s="6"/>
      <c r="CD58" s="5">
        <f ca="1">IF(Table1[[#This Row],[Total Debt Value]]&gt;Table1[[#This Row],[Income]],1,0)</f>
        <v>1</v>
      </c>
      <c r="CK58" s="6"/>
      <c r="CM58" s="5">
        <f ca="1">IF(Table1[[#This Row],[Total  Net Worth]]&gt;$CN$3,Table1[[#This Row],[Age]],0)</f>
        <v>0</v>
      </c>
      <c r="CN58" s="6"/>
    </row>
    <row r="59" spans="2:92" x14ac:dyDescent="0.25">
      <c r="B59">
        <f t="shared" ca="1" si="28"/>
        <v>2</v>
      </c>
      <c r="C59" t="str">
        <f t="shared" ca="1" si="29"/>
        <v>Female</v>
      </c>
      <c r="D59">
        <f t="shared" ca="1" si="30"/>
        <v>27</v>
      </c>
      <c r="E59">
        <f t="shared" ca="1" si="31"/>
        <v>1</v>
      </c>
      <c r="F59" t="str">
        <f t="shared" ca="1" si="6"/>
        <v>Health</v>
      </c>
      <c r="G59">
        <f t="shared" ca="1" si="32"/>
        <v>4</v>
      </c>
      <c r="H59" t="str">
        <f t="shared" ca="1" si="7"/>
        <v>Technical</v>
      </c>
      <c r="I59">
        <f t="shared" ca="1" si="33"/>
        <v>0</v>
      </c>
      <c r="J59">
        <f t="shared" ca="1" si="34"/>
        <v>0</v>
      </c>
      <c r="K59">
        <f t="shared" ca="1" si="35"/>
        <v>38878</v>
      </c>
      <c r="L59">
        <f t="shared" ca="1" si="36"/>
        <v>3</v>
      </c>
      <c r="M59" t="str">
        <f t="shared" ca="1" si="8"/>
        <v>Pokhara</v>
      </c>
      <c r="N59">
        <f t="shared" ca="1" si="46"/>
        <v>738682</v>
      </c>
      <c r="O59" s="1">
        <f t="shared" ca="1" si="38"/>
        <v>686388.85077505419</v>
      </c>
      <c r="P59" s="1">
        <f t="shared" ca="1" si="47"/>
        <v>0</v>
      </c>
      <c r="Q59">
        <f t="shared" ca="1" si="40"/>
        <v>0</v>
      </c>
      <c r="R59">
        <f t="shared" ca="1" si="48"/>
        <v>0</v>
      </c>
      <c r="S59" s="1">
        <f t="shared" ca="1" si="49"/>
        <v>8304.1282820542256</v>
      </c>
      <c r="T59" s="1">
        <f t="shared" ca="1" si="50"/>
        <v>746986.12828205421</v>
      </c>
      <c r="U59" s="1">
        <f t="shared" ca="1" si="51"/>
        <v>686388.85077505419</v>
      </c>
      <c r="V59" s="1">
        <f t="shared" ca="1" si="52"/>
        <v>60597.277507000021</v>
      </c>
      <c r="Y59" s="5">
        <f ca="1">IF(Table1[[#This Row],[Gender]]="Male",1,0)</f>
        <v>0</v>
      </c>
      <c r="Z59">
        <f ca="1">IF(Table1[[#This Row],[Gender]]="Female",1,0)</f>
        <v>1</v>
      </c>
      <c r="AB59" s="6"/>
      <c r="AF59" s="5">
        <f t="shared" ca="1" si="0"/>
        <v>0</v>
      </c>
      <c r="AM59">
        <f t="shared" ca="1" si="1"/>
        <v>0</v>
      </c>
      <c r="AN59">
        <f t="shared" ca="1" si="2"/>
        <v>1</v>
      </c>
      <c r="AO59">
        <f t="shared" ca="1" si="3"/>
        <v>0</v>
      </c>
      <c r="AP59">
        <f t="shared" ca="1" si="4"/>
        <v>0</v>
      </c>
      <c r="AQ59">
        <f t="shared" ca="1" si="5"/>
        <v>0</v>
      </c>
      <c r="AS59" s="6"/>
      <c r="AV59" s="5">
        <f ca="1">IF(Table1[[#This Row],[Total Debt Value]]&gt;$AW$3,1,0)</f>
        <v>1</v>
      </c>
      <c r="AZ59" s="6"/>
      <c r="BA59" s="5"/>
      <c r="BB59" s="17">
        <f t="shared" ca="1" si="9"/>
        <v>0.22906861536469614</v>
      </c>
      <c r="BC59">
        <f t="shared" ca="1" si="10"/>
        <v>1</v>
      </c>
      <c r="BD59" s="6"/>
      <c r="BF59" s="5">
        <f t="shared" ca="1" si="11"/>
        <v>57983</v>
      </c>
      <c r="BG59">
        <f t="shared" ca="1" si="12"/>
        <v>0</v>
      </c>
      <c r="BH59">
        <f t="shared" ca="1" si="53"/>
        <v>0</v>
      </c>
      <c r="BI59">
        <f t="shared" ca="1" si="54"/>
        <v>0</v>
      </c>
      <c r="BJ59">
        <f t="shared" ca="1" si="55"/>
        <v>0</v>
      </c>
      <c r="BK59">
        <f t="shared" ca="1" si="56"/>
        <v>0</v>
      </c>
      <c r="BL59">
        <f t="shared" ca="1" si="57"/>
        <v>0</v>
      </c>
      <c r="BM59">
        <f t="shared" ca="1" si="58"/>
        <v>0</v>
      </c>
      <c r="BN59">
        <f t="shared" ca="1" si="59"/>
        <v>0</v>
      </c>
      <c r="BO59">
        <f t="shared" ca="1" si="60"/>
        <v>0</v>
      </c>
      <c r="BP59">
        <f t="shared" ca="1" si="61"/>
        <v>0</v>
      </c>
      <c r="BR59" s="6"/>
      <c r="BT59" s="5">
        <f t="shared" ca="1" si="22"/>
        <v>0</v>
      </c>
      <c r="BU59">
        <f t="shared" ca="1" si="23"/>
        <v>0</v>
      </c>
      <c r="BV59">
        <f t="shared" ca="1" si="24"/>
        <v>57983</v>
      </c>
      <c r="BW59">
        <f t="shared" ca="1" si="25"/>
        <v>0</v>
      </c>
      <c r="BX59">
        <f t="shared" ca="1" si="26"/>
        <v>0</v>
      </c>
      <c r="BY59">
        <f t="shared" ca="1" si="27"/>
        <v>0</v>
      </c>
      <c r="CA59" s="6"/>
      <c r="CD59" s="5">
        <f ca="1">IF(Table1[[#This Row],[Total Debt Value]]&gt;Table1[[#This Row],[Income]],1,0)</f>
        <v>1</v>
      </c>
      <c r="CK59" s="6"/>
      <c r="CM59" s="5">
        <f ca="1">IF(Table1[[#This Row],[Total  Net Worth]]&gt;$CN$3,Table1[[#This Row],[Age]],0)</f>
        <v>0</v>
      </c>
      <c r="CN59" s="6"/>
    </row>
    <row r="60" spans="2:92" x14ac:dyDescent="0.25">
      <c r="B60">
        <f t="shared" ca="1" si="28"/>
        <v>1</v>
      </c>
      <c r="C60" t="str">
        <f t="shared" ca="1" si="29"/>
        <v>Male</v>
      </c>
      <c r="D60">
        <f t="shared" ca="1" si="30"/>
        <v>36</v>
      </c>
      <c r="E60">
        <f t="shared" ca="1" si="31"/>
        <v>4</v>
      </c>
      <c r="F60" t="str">
        <f t="shared" ca="1" si="6"/>
        <v>IT</v>
      </c>
      <c r="G60">
        <f t="shared" ca="1" si="32"/>
        <v>2</v>
      </c>
      <c r="H60" t="str">
        <f t="shared" ca="1" si="7"/>
        <v>College</v>
      </c>
      <c r="I60">
        <f t="shared" ca="1" si="33"/>
        <v>3</v>
      </c>
      <c r="J60">
        <f t="shared" ca="1" si="34"/>
        <v>1</v>
      </c>
      <c r="K60">
        <f t="shared" ca="1" si="35"/>
        <v>57983</v>
      </c>
      <c r="L60">
        <f t="shared" ca="1" si="36"/>
        <v>1</v>
      </c>
      <c r="M60" t="str">
        <f t="shared" ca="1" si="8"/>
        <v>Kathmandu</v>
      </c>
      <c r="N60">
        <f t="shared" ca="1" si="46"/>
        <v>1043694</v>
      </c>
      <c r="O60" s="1">
        <f t="shared" ca="1" si="38"/>
        <v>239077.53944444118</v>
      </c>
      <c r="P60" s="1">
        <f t="shared" ca="1" si="47"/>
        <v>29181.815293078209</v>
      </c>
      <c r="Q60">
        <f t="shared" ca="1" si="40"/>
        <v>27832</v>
      </c>
      <c r="R60">
        <f t="shared" ca="1" si="48"/>
        <v>115966</v>
      </c>
      <c r="S60" s="1">
        <f t="shared" ca="1" si="49"/>
        <v>34233.079109431157</v>
      </c>
      <c r="T60" s="1">
        <f t="shared" ca="1" si="50"/>
        <v>1107108.8944025096</v>
      </c>
      <c r="U60" s="1">
        <f t="shared" ca="1" si="51"/>
        <v>382875.53944444121</v>
      </c>
      <c r="V60" s="1">
        <f t="shared" ca="1" si="52"/>
        <v>724233.35495806835</v>
      </c>
      <c r="Y60" s="5">
        <f ca="1">IF(Table1[[#This Row],[Gender]]="Male",1,0)</f>
        <v>1</v>
      </c>
      <c r="Z60">
        <f ca="1">IF(Table1[[#This Row],[Gender]]="Female",1,0)</f>
        <v>0</v>
      </c>
      <c r="AB60" s="6"/>
      <c r="AF60" s="5">
        <f t="shared" ca="1" si="0"/>
        <v>0</v>
      </c>
      <c r="AM60">
        <f t="shared" ca="1" si="1"/>
        <v>0</v>
      </c>
      <c r="AN60">
        <f t="shared" ca="1" si="2"/>
        <v>0</v>
      </c>
      <c r="AO60">
        <f t="shared" ca="1" si="3"/>
        <v>0</v>
      </c>
      <c r="AP60">
        <f t="shared" ca="1" si="4"/>
        <v>1</v>
      </c>
      <c r="AQ60">
        <f t="shared" ca="1" si="5"/>
        <v>0</v>
      </c>
      <c r="AS60" s="6"/>
      <c r="AV60" s="5">
        <f ca="1">IF(Table1[[#This Row],[Total Debt Value]]&gt;$AW$3,1,0)</f>
        <v>0</v>
      </c>
      <c r="AZ60" s="6"/>
      <c r="BA60" s="5"/>
      <c r="BB60" s="17">
        <f t="shared" ca="1" si="9"/>
        <v>4.073216584361028E-2</v>
      </c>
      <c r="BC60">
        <f t="shared" ca="1" si="10"/>
        <v>1</v>
      </c>
      <c r="BD60" s="6"/>
      <c r="BF60" s="5">
        <f t="shared" ca="1" si="11"/>
        <v>0</v>
      </c>
      <c r="BG60">
        <f t="shared" ca="1" si="12"/>
        <v>0</v>
      </c>
      <c r="BH60">
        <f t="shared" ca="1" si="53"/>
        <v>0</v>
      </c>
      <c r="BI60">
        <f t="shared" ca="1" si="54"/>
        <v>71194</v>
      </c>
      <c r="BJ60">
        <f t="shared" ca="1" si="55"/>
        <v>0</v>
      </c>
      <c r="BK60">
        <f t="shared" ca="1" si="56"/>
        <v>0</v>
      </c>
      <c r="BL60">
        <f t="shared" ca="1" si="57"/>
        <v>0</v>
      </c>
      <c r="BM60">
        <f t="shared" ca="1" si="58"/>
        <v>0</v>
      </c>
      <c r="BN60">
        <f t="shared" ca="1" si="59"/>
        <v>0</v>
      </c>
      <c r="BO60">
        <f t="shared" ca="1" si="60"/>
        <v>0</v>
      </c>
      <c r="BP60">
        <f t="shared" ca="1" si="61"/>
        <v>0</v>
      </c>
      <c r="BR60" s="6"/>
      <c r="BT60" s="5">
        <f t="shared" ca="1" si="22"/>
        <v>0</v>
      </c>
      <c r="BU60">
        <f t="shared" ca="1" si="23"/>
        <v>0</v>
      </c>
      <c r="BV60">
        <f t="shared" ca="1" si="24"/>
        <v>0</v>
      </c>
      <c r="BW60">
        <f t="shared" ca="1" si="25"/>
        <v>0</v>
      </c>
      <c r="BX60">
        <f t="shared" ca="1" si="26"/>
        <v>71194</v>
      </c>
      <c r="BY60">
        <f t="shared" ca="1" si="27"/>
        <v>0</v>
      </c>
      <c r="CA60" s="6"/>
      <c r="CD60" s="5">
        <f ca="1">IF(Table1[[#This Row],[Total Debt Value]]&gt;Table1[[#This Row],[Income]],1,0)</f>
        <v>1</v>
      </c>
      <c r="CK60" s="6"/>
      <c r="CM60" s="5">
        <f ca="1">IF(Table1[[#This Row],[Total  Net Worth]]&gt;$CN$3,Table1[[#This Row],[Age]],0)</f>
        <v>36</v>
      </c>
      <c r="CN60" s="6"/>
    </row>
    <row r="61" spans="2:92" x14ac:dyDescent="0.25">
      <c r="B61">
        <f t="shared" ca="1" si="28"/>
        <v>2</v>
      </c>
      <c r="C61" t="str">
        <f t="shared" ca="1" si="29"/>
        <v>Female</v>
      </c>
      <c r="D61">
        <f t="shared" ca="1" si="30"/>
        <v>34</v>
      </c>
      <c r="E61">
        <f t="shared" ca="1" si="31"/>
        <v>5</v>
      </c>
      <c r="F61" t="str">
        <f t="shared" ca="1" si="6"/>
        <v>Genral Work</v>
      </c>
      <c r="G61">
        <f t="shared" ca="1" si="32"/>
        <v>2</v>
      </c>
      <c r="H61" t="str">
        <f t="shared" ca="1" si="7"/>
        <v>College</v>
      </c>
      <c r="I61">
        <f t="shared" ca="1" si="33"/>
        <v>0</v>
      </c>
      <c r="J61">
        <f t="shared" ca="1" si="34"/>
        <v>1</v>
      </c>
      <c r="K61">
        <f t="shared" ca="1" si="35"/>
        <v>71194</v>
      </c>
      <c r="L61">
        <f t="shared" ca="1" si="36"/>
        <v>3</v>
      </c>
      <c r="M61" t="str">
        <f t="shared" ca="1" si="8"/>
        <v>Pokhara</v>
      </c>
      <c r="N61">
        <f t="shared" ca="1" si="46"/>
        <v>1210298</v>
      </c>
      <c r="O61" s="1">
        <f t="shared" ca="1" si="38"/>
        <v>49298.058856189833</v>
      </c>
      <c r="P61" s="1">
        <f t="shared" ca="1" si="47"/>
        <v>15831.936637953642</v>
      </c>
      <c r="Q61">
        <f t="shared" ca="1" si="40"/>
        <v>4515</v>
      </c>
      <c r="R61">
        <f t="shared" ca="1" si="48"/>
        <v>142388</v>
      </c>
      <c r="S61" s="1">
        <f t="shared" ca="1" si="49"/>
        <v>85126.56364346054</v>
      </c>
      <c r="T61" s="1">
        <f t="shared" ca="1" si="50"/>
        <v>1311256.5002814142</v>
      </c>
      <c r="U61" s="1">
        <f t="shared" ca="1" si="51"/>
        <v>196201.05885618983</v>
      </c>
      <c r="V61" s="1">
        <f t="shared" ca="1" si="52"/>
        <v>1115055.4414252243</v>
      </c>
      <c r="Y61" s="5">
        <f ca="1">IF(Table1[[#This Row],[Gender]]="Male",1,0)</f>
        <v>0</v>
      </c>
      <c r="Z61">
        <f ca="1">IF(Table1[[#This Row],[Gender]]="Female",1,0)</f>
        <v>1</v>
      </c>
      <c r="AB61" s="6"/>
      <c r="AF61" s="5">
        <f t="shared" ca="1" si="0"/>
        <v>0</v>
      </c>
      <c r="AM61">
        <f t="shared" ca="1" si="1"/>
        <v>0</v>
      </c>
      <c r="AN61">
        <f t="shared" ca="1" si="2"/>
        <v>1</v>
      </c>
      <c r="AO61">
        <f t="shared" ca="1" si="3"/>
        <v>0</v>
      </c>
      <c r="AP61">
        <f t="shared" ca="1" si="4"/>
        <v>0</v>
      </c>
      <c r="AQ61">
        <f t="shared" ca="1" si="5"/>
        <v>0</v>
      </c>
      <c r="AS61" s="6"/>
      <c r="AV61" s="5">
        <f ca="1">IF(Table1[[#This Row],[Total Debt Value]]&gt;$AW$3,1,0)</f>
        <v>0</v>
      </c>
      <c r="AZ61" s="6"/>
      <c r="BA61" s="5"/>
      <c r="BB61" s="17">
        <f t="shared" ca="1" si="9"/>
        <v>0.70467448106664321</v>
      </c>
      <c r="BC61">
        <f t="shared" ca="1" si="10"/>
        <v>0</v>
      </c>
      <c r="BD61" s="6"/>
      <c r="BF61" s="5">
        <f t="shared" ca="1" si="11"/>
        <v>0</v>
      </c>
      <c r="BG61">
        <f t="shared" ca="1" si="12"/>
        <v>0</v>
      </c>
      <c r="BH61">
        <f t="shared" ca="1" si="53"/>
        <v>0</v>
      </c>
      <c r="BI61">
        <f t="shared" ca="1" si="54"/>
        <v>0</v>
      </c>
      <c r="BJ61">
        <f t="shared" ca="1" si="55"/>
        <v>0</v>
      </c>
      <c r="BK61">
        <f t="shared" ca="1" si="56"/>
        <v>0</v>
      </c>
      <c r="BL61">
        <f t="shared" ca="1" si="57"/>
        <v>87843</v>
      </c>
      <c r="BM61">
        <f t="shared" ca="1" si="58"/>
        <v>0</v>
      </c>
      <c r="BN61">
        <f t="shared" ca="1" si="59"/>
        <v>0</v>
      </c>
      <c r="BO61">
        <f t="shared" ca="1" si="60"/>
        <v>0</v>
      </c>
      <c r="BP61">
        <f t="shared" ca="1" si="61"/>
        <v>0</v>
      </c>
      <c r="BR61" s="6"/>
      <c r="BT61" s="5">
        <f t="shared" ca="1" si="22"/>
        <v>0</v>
      </c>
      <c r="BU61">
        <f t="shared" ca="1" si="23"/>
        <v>0</v>
      </c>
      <c r="BV61">
        <f t="shared" ca="1" si="24"/>
        <v>87843</v>
      </c>
      <c r="BW61">
        <f t="shared" ca="1" si="25"/>
        <v>0</v>
      </c>
      <c r="BX61">
        <f t="shared" ca="1" si="26"/>
        <v>0</v>
      </c>
      <c r="BY61">
        <f t="shared" ca="1" si="27"/>
        <v>0</v>
      </c>
      <c r="CA61" s="6"/>
      <c r="CD61" s="5">
        <f ca="1">IF(Table1[[#This Row],[Total Debt Value]]&gt;Table1[[#This Row],[Income]],1,0)</f>
        <v>1</v>
      </c>
      <c r="CK61" s="6"/>
      <c r="CM61" s="5">
        <f ca="1">IF(Table1[[#This Row],[Total  Net Worth]]&gt;$CN$3,Table1[[#This Row],[Age]],0)</f>
        <v>34</v>
      </c>
      <c r="CN61" s="6"/>
    </row>
    <row r="62" spans="2:92" x14ac:dyDescent="0.25">
      <c r="B62">
        <f t="shared" ca="1" si="28"/>
        <v>2</v>
      </c>
      <c r="C62" t="str">
        <f t="shared" ca="1" si="29"/>
        <v>Female</v>
      </c>
      <c r="D62">
        <f t="shared" ca="1" si="30"/>
        <v>31</v>
      </c>
      <c r="E62">
        <f t="shared" ca="1" si="31"/>
        <v>4</v>
      </c>
      <c r="F62" t="str">
        <f t="shared" ca="1" si="6"/>
        <v>IT</v>
      </c>
      <c r="G62">
        <f t="shared" ca="1" si="32"/>
        <v>5</v>
      </c>
      <c r="H62" t="str">
        <f t="shared" ca="1" si="7"/>
        <v>Others</v>
      </c>
      <c r="I62">
        <f t="shared" ca="1" si="33"/>
        <v>1</v>
      </c>
      <c r="J62">
        <f t="shared" ca="1" si="34"/>
        <v>0</v>
      </c>
      <c r="K62">
        <f t="shared" ca="1" si="35"/>
        <v>87843</v>
      </c>
      <c r="L62">
        <f t="shared" ca="1" si="36"/>
        <v>9</v>
      </c>
      <c r="M62" t="str">
        <f t="shared" ca="1" si="8"/>
        <v>Bhaktapur</v>
      </c>
      <c r="N62">
        <f t="shared" ca="1" si="46"/>
        <v>1844703</v>
      </c>
      <c r="O62" s="1">
        <f t="shared" ca="1" si="38"/>
        <v>1299915.1292470798</v>
      </c>
      <c r="P62" s="1">
        <f t="shared" ca="1" si="47"/>
        <v>0</v>
      </c>
      <c r="Q62">
        <f t="shared" ca="1" si="40"/>
        <v>0</v>
      </c>
      <c r="R62">
        <f t="shared" ca="1" si="48"/>
        <v>0</v>
      </c>
      <c r="S62" s="1">
        <f t="shared" ca="1" si="49"/>
        <v>102875.43577233687</v>
      </c>
      <c r="T62" s="1">
        <f t="shared" ca="1" si="50"/>
        <v>1947578.4357723368</v>
      </c>
      <c r="U62" s="1">
        <f t="shared" ca="1" si="51"/>
        <v>1299915.1292470798</v>
      </c>
      <c r="V62" s="1">
        <f t="shared" ca="1" si="52"/>
        <v>647663.30652525695</v>
      </c>
      <c r="Y62" s="5">
        <f ca="1">IF(Table1[[#This Row],[Gender]]="Male",1,0)</f>
        <v>0</v>
      </c>
      <c r="Z62">
        <f ca="1">IF(Table1[[#This Row],[Gender]]="Female",1,0)</f>
        <v>1</v>
      </c>
      <c r="AB62" s="6"/>
      <c r="AF62" s="5">
        <f t="shared" ca="1" si="0"/>
        <v>0</v>
      </c>
      <c r="AM62">
        <f t="shared" ca="1" si="1"/>
        <v>0</v>
      </c>
      <c r="AN62">
        <f t="shared" ca="1" si="2"/>
        <v>1</v>
      </c>
      <c r="AO62">
        <f t="shared" ca="1" si="3"/>
        <v>0</v>
      </c>
      <c r="AP62">
        <f t="shared" ca="1" si="4"/>
        <v>0</v>
      </c>
      <c r="AQ62">
        <f t="shared" ca="1" si="5"/>
        <v>0</v>
      </c>
      <c r="AS62" s="6"/>
      <c r="AV62" s="5">
        <f ca="1">IF(Table1[[#This Row],[Total Debt Value]]&gt;$AW$3,1,0)</f>
        <v>1</v>
      </c>
      <c r="AZ62" s="6"/>
      <c r="BA62" s="5"/>
      <c r="BB62" s="17">
        <f t="shared" ca="1" si="9"/>
        <v>6.2025232215822901E-2</v>
      </c>
      <c r="BC62">
        <f t="shared" ca="1" si="10"/>
        <v>1</v>
      </c>
      <c r="BD62" s="6"/>
      <c r="BF62" s="5">
        <f t="shared" ca="1" si="11"/>
        <v>0</v>
      </c>
      <c r="BG62">
        <f t="shared" ca="1" si="12"/>
        <v>0</v>
      </c>
      <c r="BH62">
        <f t="shared" ca="1" si="53"/>
        <v>41363</v>
      </c>
      <c r="BI62">
        <f t="shared" ca="1" si="54"/>
        <v>0</v>
      </c>
      <c r="BJ62">
        <f t="shared" ca="1" si="55"/>
        <v>0</v>
      </c>
      <c r="BK62">
        <f t="shared" ca="1" si="56"/>
        <v>0</v>
      </c>
      <c r="BL62">
        <f t="shared" ca="1" si="57"/>
        <v>0</v>
      </c>
      <c r="BM62">
        <f t="shared" ca="1" si="58"/>
        <v>0</v>
      </c>
      <c r="BN62">
        <f t="shared" ca="1" si="59"/>
        <v>0</v>
      </c>
      <c r="BO62">
        <f t="shared" ca="1" si="60"/>
        <v>0</v>
      </c>
      <c r="BP62">
        <f t="shared" ca="1" si="61"/>
        <v>0</v>
      </c>
      <c r="BR62" s="6"/>
      <c r="BT62" s="5">
        <f t="shared" ca="1" si="22"/>
        <v>0</v>
      </c>
      <c r="BU62">
        <f t="shared" ca="1" si="23"/>
        <v>0</v>
      </c>
      <c r="BV62">
        <f t="shared" ca="1" si="24"/>
        <v>41363</v>
      </c>
      <c r="BW62">
        <f t="shared" ca="1" si="25"/>
        <v>0</v>
      </c>
      <c r="BX62">
        <f t="shared" ca="1" si="26"/>
        <v>0</v>
      </c>
      <c r="BY62">
        <f t="shared" ca="1" si="27"/>
        <v>0</v>
      </c>
      <c r="CA62" s="6"/>
      <c r="CD62" s="5">
        <f ca="1">IF(Table1[[#This Row],[Total Debt Value]]&gt;Table1[[#This Row],[Income]],1,0)</f>
        <v>1</v>
      </c>
      <c r="CK62" s="6"/>
      <c r="CM62" s="5">
        <f ca="1">IF(Table1[[#This Row],[Total  Net Worth]]&gt;$CN$3,Table1[[#This Row],[Age]],0)</f>
        <v>31</v>
      </c>
      <c r="CN62" s="6"/>
    </row>
    <row r="63" spans="2:92" x14ac:dyDescent="0.25">
      <c r="B63">
        <f t="shared" ca="1" si="28"/>
        <v>2</v>
      </c>
      <c r="C63" t="str">
        <f t="shared" ca="1" si="29"/>
        <v>Female</v>
      </c>
      <c r="D63">
        <f t="shared" ca="1" si="30"/>
        <v>32</v>
      </c>
      <c r="E63">
        <f t="shared" ca="1" si="31"/>
        <v>4</v>
      </c>
      <c r="F63" t="str">
        <f t="shared" ca="1" si="6"/>
        <v>IT</v>
      </c>
      <c r="G63">
        <f t="shared" ca="1" si="32"/>
        <v>3</v>
      </c>
      <c r="H63" t="str">
        <f t="shared" ca="1" si="7"/>
        <v>University</v>
      </c>
      <c r="I63">
        <f t="shared" ca="1" si="33"/>
        <v>1</v>
      </c>
      <c r="J63">
        <f t="shared" ca="1" si="34"/>
        <v>0</v>
      </c>
      <c r="K63">
        <f t="shared" ca="1" si="35"/>
        <v>41363</v>
      </c>
      <c r="L63">
        <f t="shared" ca="1" si="36"/>
        <v>4</v>
      </c>
      <c r="M63" t="str">
        <f t="shared" ca="1" si="8"/>
        <v>Biratnagar</v>
      </c>
      <c r="N63">
        <f t="shared" ca="1" si="46"/>
        <v>909986</v>
      </c>
      <c r="O63" s="1">
        <f t="shared" ca="1" si="38"/>
        <v>56442.092963147821</v>
      </c>
      <c r="P63" s="1">
        <f t="shared" ca="1" si="47"/>
        <v>0</v>
      </c>
      <c r="Q63">
        <f t="shared" ca="1" si="40"/>
        <v>0</v>
      </c>
      <c r="R63">
        <f t="shared" ca="1" si="48"/>
        <v>0</v>
      </c>
      <c r="S63" s="1">
        <f t="shared" ca="1" si="49"/>
        <v>48975.277933096571</v>
      </c>
      <c r="T63" s="1">
        <f t="shared" ca="1" si="50"/>
        <v>958961.27793309651</v>
      </c>
      <c r="U63" s="1">
        <f t="shared" ca="1" si="51"/>
        <v>56442.092963147821</v>
      </c>
      <c r="V63" s="1">
        <f t="shared" ca="1" si="52"/>
        <v>902519.18496994872</v>
      </c>
      <c r="Y63" s="5">
        <f ca="1">IF(Table1[[#This Row],[Gender]]="Male",1,0)</f>
        <v>0</v>
      </c>
      <c r="Z63">
        <f ca="1">IF(Table1[[#This Row],[Gender]]="Female",1,0)</f>
        <v>1</v>
      </c>
      <c r="AB63" s="6"/>
      <c r="AF63" s="5">
        <f t="shared" ca="1" si="0"/>
        <v>0</v>
      </c>
      <c r="AM63">
        <f t="shared" ca="1" si="1"/>
        <v>0</v>
      </c>
      <c r="AN63">
        <f t="shared" ca="1" si="2"/>
        <v>1</v>
      </c>
      <c r="AO63">
        <f t="shared" ca="1" si="3"/>
        <v>0</v>
      </c>
      <c r="AP63">
        <f t="shared" ca="1" si="4"/>
        <v>0</v>
      </c>
      <c r="AQ63">
        <f t="shared" ca="1" si="5"/>
        <v>0</v>
      </c>
      <c r="AS63" s="6"/>
      <c r="AV63" s="5">
        <f ca="1">IF(Table1[[#This Row],[Total Debt Value]]&gt;$AW$3,1,0)</f>
        <v>0</v>
      </c>
      <c r="AZ63" s="6"/>
      <c r="BA63" s="5"/>
      <c r="BB63" s="17">
        <f t="shared" ca="1" si="9"/>
        <v>7.850990092182919E-2</v>
      </c>
      <c r="BC63">
        <f t="shared" ca="1" si="10"/>
        <v>1</v>
      </c>
      <c r="BD63" s="6"/>
      <c r="BF63" s="5">
        <f t="shared" ca="1" si="11"/>
        <v>0</v>
      </c>
      <c r="BG63">
        <f t="shared" ca="1" si="12"/>
        <v>0</v>
      </c>
      <c r="BH63">
        <f t="shared" ca="1" si="53"/>
        <v>0</v>
      </c>
      <c r="BI63">
        <f t="shared" ca="1" si="54"/>
        <v>0</v>
      </c>
      <c r="BJ63">
        <f t="shared" ca="1" si="55"/>
        <v>0</v>
      </c>
      <c r="BK63">
        <f t="shared" ca="1" si="56"/>
        <v>0</v>
      </c>
      <c r="BL63">
        <f t="shared" ca="1" si="57"/>
        <v>0</v>
      </c>
      <c r="BM63">
        <f t="shared" ca="1" si="58"/>
        <v>0</v>
      </c>
      <c r="BN63">
        <f t="shared" ca="1" si="59"/>
        <v>58246</v>
      </c>
      <c r="BO63">
        <f t="shared" ca="1" si="60"/>
        <v>0</v>
      </c>
      <c r="BP63">
        <f t="shared" ca="1" si="61"/>
        <v>0</v>
      </c>
      <c r="BR63" s="6"/>
      <c r="BT63" s="5">
        <f t="shared" ca="1" si="22"/>
        <v>0</v>
      </c>
      <c r="BU63">
        <f t="shared" ca="1" si="23"/>
        <v>0</v>
      </c>
      <c r="BV63">
        <f t="shared" ca="1" si="24"/>
        <v>58246</v>
      </c>
      <c r="BW63">
        <f t="shared" ca="1" si="25"/>
        <v>0</v>
      </c>
      <c r="BX63">
        <f t="shared" ca="1" si="26"/>
        <v>0</v>
      </c>
      <c r="BY63">
        <f t="shared" ca="1" si="27"/>
        <v>0</v>
      </c>
      <c r="CA63" s="6"/>
      <c r="CD63" s="5">
        <f ca="1">IF(Table1[[#This Row],[Total Debt Value]]&gt;Table1[[#This Row],[Income]],1,0)</f>
        <v>1</v>
      </c>
      <c r="CK63" s="6"/>
      <c r="CM63" s="5">
        <f ca="1">IF(Table1[[#This Row],[Total  Net Worth]]&gt;$CN$3,Table1[[#This Row],[Age]],0)</f>
        <v>32</v>
      </c>
      <c r="CN63" s="6"/>
    </row>
    <row r="64" spans="2:92" x14ac:dyDescent="0.25">
      <c r="B64">
        <f t="shared" ca="1" si="28"/>
        <v>2</v>
      </c>
      <c r="C64" t="str">
        <f t="shared" ca="1" si="29"/>
        <v>Female</v>
      </c>
      <c r="D64">
        <f t="shared" ca="1" si="30"/>
        <v>39</v>
      </c>
      <c r="E64">
        <f t="shared" ca="1" si="31"/>
        <v>4</v>
      </c>
      <c r="F64" t="str">
        <f t="shared" ca="1" si="6"/>
        <v>IT</v>
      </c>
      <c r="G64">
        <f t="shared" ca="1" si="32"/>
        <v>2</v>
      </c>
      <c r="H64" t="str">
        <f t="shared" ca="1" si="7"/>
        <v>College</v>
      </c>
      <c r="I64">
        <f t="shared" ca="1" si="33"/>
        <v>0</v>
      </c>
      <c r="J64">
        <f t="shared" ca="1" si="34"/>
        <v>0</v>
      </c>
      <c r="K64">
        <f t="shared" ca="1" si="35"/>
        <v>58246</v>
      </c>
      <c r="L64">
        <f t="shared" ca="1" si="36"/>
        <v>5</v>
      </c>
      <c r="M64" t="str">
        <f t="shared" ca="1" si="8"/>
        <v>Chitwan</v>
      </c>
      <c r="N64">
        <f t="shared" ca="1" si="46"/>
        <v>1223166</v>
      </c>
      <c r="O64" s="1">
        <f t="shared" ca="1" si="38"/>
        <v>96030.641470950126</v>
      </c>
      <c r="P64" s="1">
        <f t="shared" ca="1" si="47"/>
        <v>0</v>
      </c>
      <c r="Q64">
        <f t="shared" ca="1" si="40"/>
        <v>0</v>
      </c>
      <c r="R64">
        <f t="shared" ca="1" si="48"/>
        <v>116492</v>
      </c>
      <c r="S64" s="1">
        <f t="shared" ca="1" si="49"/>
        <v>34811.976308117984</v>
      </c>
      <c r="T64" s="1">
        <f t="shared" ca="1" si="50"/>
        <v>1257977.9763081181</v>
      </c>
      <c r="U64" s="1">
        <f t="shared" ca="1" si="51"/>
        <v>212522.64147095013</v>
      </c>
      <c r="V64" s="1">
        <f t="shared" ca="1" si="52"/>
        <v>1045455.334837168</v>
      </c>
      <c r="Y64" s="5">
        <f ca="1">IF(Table1[[#This Row],[Gender]]="Male",1,0)</f>
        <v>0</v>
      </c>
      <c r="Z64">
        <f ca="1">IF(Table1[[#This Row],[Gender]]="Female",1,0)</f>
        <v>1</v>
      </c>
      <c r="AB64" s="6"/>
      <c r="AF64" s="5">
        <f t="shared" ca="1" si="0"/>
        <v>0</v>
      </c>
      <c r="AM64">
        <f t="shared" ca="1" si="1"/>
        <v>0</v>
      </c>
      <c r="AN64">
        <f t="shared" ca="1" si="2"/>
        <v>0</v>
      </c>
      <c r="AO64">
        <f t="shared" ca="1" si="3"/>
        <v>0</v>
      </c>
      <c r="AP64">
        <f t="shared" ca="1" si="4"/>
        <v>0</v>
      </c>
      <c r="AQ64">
        <f t="shared" ca="1" si="5"/>
        <v>1</v>
      </c>
      <c r="AS64" s="6"/>
      <c r="AV64" s="5">
        <f ca="1">IF(Table1[[#This Row],[Total Debt Value]]&gt;$AW$3,1,0)</f>
        <v>0</v>
      </c>
      <c r="AZ64" s="6"/>
      <c r="BA64" s="5"/>
      <c r="BB64" s="17">
        <f t="shared" ca="1" si="9"/>
        <v>0.68176403398526708</v>
      </c>
      <c r="BC64">
        <f t="shared" ca="1" si="10"/>
        <v>0</v>
      </c>
      <c r="BD64" s="6"/>
      <c r="BF64" s="5">
        <f t="shared" ca="1" si="11"/>
        <v>0</v>
      </c>
      <c r="BG64">
        <f t="shared" ca="1" si="12"/>
        <v>0</v>
      </c>
      <c r="BH64">
        <f t="shared" ca="1" si="53"/>
        <v>0</v>
      </c>
      <c r="BI64">
        <f t="shared" ca="1" si="54"/>
        <v>0</v>
      </c>
      <c r="BJ64">
        <f t="shared" ca="1" si="55"/>
        <v>0</v>
      </c>
      <c r="BK64">
        <f t="shared" ca="1" si="56"/>
        <v>0</v>
      </c>
      <c r="BL64">
        <f t="shared" ca="1" si="57"/>
        <v>74431</v>
      </c>
      <c r="BM64">
        <f t="shared" ca="1" si="58"/>
        <v>0</v>
      </c>
      <c r="BN64">
        <f t="shared" ca="1" si="59"/>
        <v>0</v>
      </c>
      <c r="BO64">
        <f t="shared" ca="1" si="60"/>
        <v>0</v>
      </c>
      <c r="BP64">
        <f t="shared" ca="1" si="61"/>
        <v>0</v>
      </c>
      <c r="BR64" s="6"/>
      <c r="BT64" s="5">
        <f t="shared" ca="1" si="22"/>
        <v>0</v>
      </c>
      <c r="BU64">
        <f t="shared" ca="1" si="23"/>
        <v>74431</v>
      </c>
      <c r="BV64">
        <f t="shared" ca="1" si="24"/>
        <v>0</v>
      </c>
      <c r="BW64">
        <f t="shared" ca="1" si="25"/>
        <v>0</v>
      </c>
      <c r="BX64">
        <f t="shared" ca="1" si="26"/>
        <v>0</v>
      </c>
      <c r="BY64">
        <f t="shared" ca="1" si="27"/>
        <v>0</v>
      </c>
      <c r="CA64" s="6"/>
      <c r="CD64" s="5">
        <f ca="1">IF(Table1[[#This Row],[Total Debt Value]]&gt;Table1[[#This Row],[Income]],1,0)</f>
        <v>1</v>
      </c>
      <c r="CK64" s="6"/>
      <c r="CM64" s="5">
        <f ca="1">IF(Table1[[#This Row],[Total  Net Worth]]&gt;$CN$3,Table1[[#This Row],[Age]],0)</f>
        <v>39</v>
      </c>
      <c r="CN64" s="6"/>
    </row>
    <row r="65" spans="2:92" x14ac:dyDescent="0.25">
      <c r="B65">
        <f t="shared" ca="1" si="28"/>
        <v>2</v>
      </c>
      <c r="C65" t="str">
        <f t="shared" ca="1" si="29"/>
        <v>Female</v>
      </c>
      <c r="D65">
        <f t="shared" ca="1" si="30"/>
        <v>29</v>
      </c>
      <c r="E65">
        <f t="shared" ca="1" si="31"/>
        <v>6</v>
      </c>
      <c r="F65" t="str">
        <f t="shared" ca="1" si="6"/>
        <v>Agriculture</v>
      </c>
      <c r="G65">
        <f t="shared" ca="1" si="32"/>
        <v>4</v>
      </c>
      <c r="H65" t="str">
        <f t="shared" ca="1" si="7"/>
        <v>Technical</v>
      </c>
      <c r="I65">
        <f t="shared" ca="1" si="33"/>
        <v>0</v>
      </c>
      <c r="J65">
        <f t="shared" ca="1" si="34"/>
        <v>1</v>
      </c>
      <c r="K65">
        <f t="shared" ca="1" si="35"/>
        <v>74431</v>
      </c>
      <c r="L65">
        <f t="shared" ca="1" si="36"/>
        <v>9</v>
      </c>
      <c r="M65" t="str">
        <f t="shared" ca="1" si="8"/>
        <v>Bhaktapur</v>
      </c>
      <c r="N65">
        <f t="shared" ca="1" si="46"/>
        <v>1637482</v>
      </c>
      <c r="O65" s="1">
        <f t="shared" ca="1" si="38"/>
        <v>1116376.3338982631</v>
      </c>
      <c r="P65" s="1">
        <f t="shared" ca="1" si="47"/>
        <v>66399.213069317411</v>
      </c>
      <c r="Q65">
        <f t="shared" ca="1" si="40"/>
        <v>48892</v>
      </c>
      <c r="R65">
        <f t="shared" ca="1" si="48"/>
        <v>148862</v>
      </c>
      <c r="S65" s="1">
        <f t="shared" ca="1" si="49"/>
        <v>12958.466261675912</v>
      </c>
      <c r="T65" s="1">
        <f t="shared" ca="1" si="50"/>
        <v>1716839.6793309932</v>
      </c>
      <c r="U65" s="1">
        <f t="shared" ca="1" si="51"/>
        <v>1314130.3338982631</v>
      </c>
      <c r="V65" s="1">
        <f t="shared" ca="1" si="52"/>
        <v>402709.34543273016</v>
      </c>
      <c r="Y65" s="5">
        <f ca="1">IF(Table1[[#This Row],[Gender]]="Male",1,0)</f>
        <v>0</v>
      </c>
      <c r="Z65">
        <f ca="1">IF(Table1[[#This Row],[Gender]]="Female",1,0)</f>
        <v>1</v>
      </c>
      <c r="AB65" s="6"/>
      <c r="AF65" s="5">
        <f t="shared" ca="1" si="0"/>
        <v>0</v>
      </c>
      <c r="AM65">
        <f t="shared" ca="1" si="1"/>
        <v>0</v>
      </c>
      <c r="AN65">
        <f t="shared" ca="1" si="2"/>
        <v>0</v>
      </c>
      <c r="AO65">
        <f t="shared" ca="1" si="3"/>
        <v>0</v>
      </c>
      <c r="AP65">
        <f t="shared" ca="1" si="4"/>
        <v>0</v>
      </c>
      <c r="AQ65">
        <f t="shared" ca="1" si="5"/>
        <v>1</v>
      </c>
      <c r="AS65" s="6"/>
      <c r="AV65" s="5">
        <f ca="1">IF(Table1[[#This Row],[Total Debt Value]]&gt;$AW$3,1,0)</f>
        <v>1</v>
      </c>
      <c r="AZ65" s="6"/>
      <c r="BA65" s="5"/>
      <c r="BB65" s="17">
        <f t="shared" ca="1" si="9"/>
        <v>0.58924388177310449</v>
      </c>
      <c r="BC65">
        <f t="shared" ca="1" si="10"/>
        <v>0</v>
      </c>
      <c r="BD65" s="6"/>
      <c r="BF65" s="5">
        <f t="shared" ca="1" si="11"/>
        <v>0</v>
      </c>
      <c r="BG65">
        <f t="shared" ca="1" si="12"/>
        <v>0</v>
      </c>
      <c r="BH65">
        <f t="shared" ca="1" si="53"/>
        <v>0</v>
      </c>
      <c r="BI65">
        <f t="shared" ca="1" si="54"/>
        <v>0</v>
      </c>
      <c r="BJ65">
        <f t="shared" ca="1" si="55"/>
        <v>0</v>
      </c>
      <c r="BK65">
        <f t="shared" ca="1" si="56"/>
        <v>72128</v>
      </c>
      <c r="BL65">
        <f t="shared" ca="1" si="57"/>
        <v>0</v>
      </c>
      <c r="BM65">
        <f t="shared" ca="1" si="58"/>
        <v>0</v>
      </c>
      <c r="BN65">
        <f t="shared" ca="1" si="59"/>
        <v>0</v>
      </c>
      <c r="BO65">
        <f t="shared" ca="1" si="60"/>
        <v>0</v>
      </c>
      <c r="BP65">
        <f t="shared" ca="1" si="61"/>
        <v>0</v>
      </c>
      <c r="BR65" s="6"/>
      <c r="BT65" s="5">
        <f t="shared" ca="1" si="22"/>
        <v>0</v>
      </c>
      <c r="BU65">
        <f t="shared" ca="1" si="23"/>
        <v>72128</v>
      </c>
      <c r="BV65">
        <f t="shared" ca="1" si="24"/>
        <v>0</v>
      </c>
      <c r="BW65">
        <f t="shared" ca="1" si="25"/>
        <v>0</v>
      </c>
      <c r="BX65">
        <f t="shared" ca="1" si="26"/>
        <v>0</v>
      </c>
      <c r="BY65">
        <f t="shared" ca="1" si="27"/>
        <v>0</v>
      </c>
      <c r="CA65" s="6"/>
      <c r="CD65" s="5">
        <f ca="1">IF(Table1[[#This Row],[Total Debt Value]]&gt;Table1[[#This Row],[Income]],1,0)</f>
        <v>1</v>
      </c>
      <c r="CK65" s="6"/>
      <c r="CM65" s="5">
        <f ca="1">IF(Table1[[#This Row],[Total  Net Worth]]&gt;$CN$3,Table1[[#This Row],[Age]],0)</f>
        <v>0</v>
      </c>
      <c r="CN65" s="6"/>
    </row>
    <row r="66" spans="2:92" x14ac:dyDescent="0.25">
      <c r="B66">
        <f t="shared" ca="1" si="28"/>
        <v>1</v>
      </c>
      <c r="C66" t="str">
        <f t="shared" ca="1" si="29"/>
        <v>Male</v>
      </c>
      <c r="D66">
        <f t="shared" ca="1" si="30"/>
        <v>39</v>
      </c>
      <c r="E66">
        <f t="shared" ca="1" si="31"/>
        <v>6</v>
      </c>
      <c r="F66" t="str">
        <f t="shared" ca="1" si="6"/>
        <v>Agriculture</v>
      </c>
      <c r="G66">
        <f t="shared" ca="1" si="32"/>
        <v>3</v>
      </c>
      <c r="H66" t="str">
        <f t="shared" ca="1" si="7"/>
        <v>University</v>
      </c>
      <c r="I66">
        <f t="shared" ca="1" si="33"/>
        <v>3</v>
      </c>
      <c r="J66">
        <f t="shared" ca="1" si="34"/>
        <v>0</v>
      </c>
      <c r="K66">
        <f t="shared" ca="1" si="35"/>
        <v>72128</v>
      </c>
      <c r="L66">
        <f t="shared" ca="1" si="36"/>
        <v>11</v>
      </c>
      <c r="M66" t="str">
        <f t="shared" ca="1" si="8"/>
        <v>Kavre</v>
      </c>
      <c r="N66">
        <f t="shared" ca="1" si="46"/>
        <v>1298304</v>
      </c>
      <c r="O66" s="1">
        <f t="shared" ca="1" si="38"/>
        <v>765017.68868154869</v>
      </c>
      <c r="P66" s="1">
        <f t="shared" ca="1" si="47"/>
        <v>0</v>
      </c>
      <c r="Q66">
        <f t="shared" ca="1" si="40"/>
        <v>0</v>
      </c>
      <c r="R66">
        <f t="shared" ca="1" si="48"/>
        <v>144256</v>
      </c>
      <c r="S66" s="1">
        <f t="shared" ca="1" si="49"/>
        <v>54686.615466036339</v>
      </c>
      <c r="T66" s="1">
        <f t="shared" ca="1" si="50"/>
        <v>1352990.6154660364</v>
      </c>
      <c r="U66" s="1">
        <f t="shared" ca="1" si="51"/>
        <v>909273.68868154869</v>
      </c>
      <c r="V66" s="1">
        <f t="shared" ca="1" si="52"/>
        <v>443716.92678448767</v>
      </c>
      <c r="Y66" s="5">
        <f ca="1">IF(Table1[[#This Row],[Gender]]="Male",1,0)</f>
        <v>1</v>
      </c>
      <c r="Z66">
        <f ca="1">IF(Table1[[#This Row],[Gender]]="Female",1,0)</f>
        <v>0</v>
      </c>
      <c r="AB66" s="6"/>
      <c r="AF66" s="5">
        <f t="shared" ca="1" si="0"/>
        <v>0</v>
      </c>
      <c r="AM66">
        <f t="shared" ca="1" si="1"/>
        <v>0</v>
      </c>
      <c r="AN66">
        <f t="shared" ca="1" si="2"/>
        <v>0</v>
      </c>
      <c r="AO66">
        <f t="shared" ca="1" si="3"/>
        <v>1</v>
      </c>
      <c r="AP66">
        <f t="shared" ca="1" si="4"/>
        <v>0</v>
      </c>
      <c r="AQ66">
        <f t="shared" ca="1" si="5"/>
        <v>0</v>
      </c>
      <c r="AS66" s="6"/>
      <c r="AV66" s="5">
        <f ca="1">IF(Table1[[#This Row],[Total Debt Value]]&gt;$AW$3,1,0)</f>
        <v>1</v>
      </c>
      <c r="AZ66" s="6"/>
      <c r="BA66" s="5"/>
      <c r="BB66" s="17">
        <f t="shared" ca="1" si="9"/>
        <v>0.77528209476029919</v>
      </c>
      <c r="BC66">
        <f t="shared" ca="1" si="10"/>
        <v>0</v>
      </c>
      <c r="BD66" s="6"/>
      <c r="BF66" s="5">
        <f t="shared" ca="1" si="11"/>
        <v>0</v>
      </c>
      <c r="BG66">
        <f t="shared" ca="1" si="12"/>
        <v>0</v>
      </c>
      <c r="BH66">
        <f t="shared" ca="1" si="53"/>
        <v>0</v>
      </c>
      <c r="BI66">
        <f t="shared" ca="1" si="54"/>
        <v>0</v>
      </c>
      <c r="BJ66">
        <f t="shared" ca="1" si="55"/>
        <v>86003</v>
      </c>
      <c r="BK66">
        <f t="shared" ca="1" si="56"/>
        <v>0</v>
      </c>
      <c r="BL66">
        <f t="shared" ca="1" si="57"/>
        <v>0</v>
      </c>
      <c r="BM66">
        <f t="shared" ca="1" si="58"/>
        <v>0</v>
      </c>
      <c r="BN66">
        <f t="shared" ca="1" si="59"/>
        <v>0</v>
      </c>
      <c r="BO66">
        <f t="shared" ca="1" si="60"/>
        <v>0</v>
      </c>
      <c r="BP66">
        <f t="shared" ca="1" si="61"/>
        <v>0</v>
      </c>
      <c r="BR66" s="6"/>
      <c r="BT66" s="5">
        <f t="shared" ca="1" si="22"/>
        <v>0</v>
      </c>
      <c r="BU66">
        <f t="shared" ca="1" si="23"/>
        <v>0</v>
      </c>
      <c r="BV66">
        <f t="shared" ca="1" si="24"/>
        <v>0</v>
      </c>
      <c r="BW66">
        <f t="shared" ca="1" si="25"/>
        <v>86003</v>
      </c>
      <c r="BX66">
        <f t="shared" ca="1" si="26"/>
        <v>0</v>
      </c>
      <c r="BY66">
        <f t="shared" ca="1" si="27"/>
        <v>0</v>
      </c>
      <c r="CA66" s="6"/>
      <c r="CD66" s="5">
        <f ca="1">IF(Table1[[#This Row],[Total Debt Value]]&gt;Table1[[#This Row],[Income]],1,0)</f>
        <v>1</v>
      </c>
      <c r="CK66" s="6"/>
      <c r="CM66" s="5">
        <f ca="1">IF(Table1[[#This Row],[Total  Net Worth]]&gt;$CN$3,Table1[[#This Row],[Age]],0)</f>
        <v>0</v>
      </c>
      <c r="CN66" s="6"/>
    </row>
    <row r="67" spans="2:92" x14ac:dyDescent="0.25">
      <c r="B67">
        <f t="shared" ca="1" si="28"/>
        <v>2</v>
      </c>
      <c r="C67" t="str">
        <f t="shared" ca="1" si="29"/>
        <v>Female</v>
      </c>
      <c r="D67">
        <f t="shared" ca="1" si="30"/>
        <v>28</v>
      </c>
      <c r="E67">
        <f t="shared" ca="1" si="31"/>
        <v>2</v>
      </c>
      <c r="F67" t="str">
        <f t="shared" ca="1" si="6"/>
        <v>Construction</v>
      </c>
      <c r="G67">
        <f t="shared" ca="1" si="32"/>
        <v>4</v>
      </c>
      <c r="H67" t="str">
        <f t="shared" ca="1" si="7"/>
        <v>Technical</v>
      </c>
      <c r="I67">
        <f t="shared" ca="1" si="33"/>
        <v>2</v>
      </c>
      <c r="J67">
        <f t="shared" ca="1" si="34"/>
        <v>0</v>
      </c>
      <c r="K67">
        <f t="shared" ca="1" si="35"/>
        <v>86003</v>
      </c>
      <c r="L67">
        <f t="shared" ca="1" si="36"/>
        <v>6</v>
      </c>
      <c r="M67" t="str">
        <f t="shared" ca="1" si="8"/>
        <v>Dharan</v>
      </c>
      <c r="N67">
        <f t="shared" ca="1" si="46"/>
        <v>1720060</v>
      </c>
      <c r="O67" s="1">
        <f t="shared" ca="1" si="38"/>
        <v>1333531.7199134002</v>
      </c>
      <c r="P67" s="1">
        <f t="shared" ca="1" si="47"/>
        <v>0</v>
      </c>
      <c r="Q67">
        <f t="shared" ca="1" si="40"/>
        <v>0</v>
      </c>
      <c r="R67">
        <f t="shared" ca="1" si="48"/>
        <v>0</v>
      </c>
      <c r="S67" s="1">
        <f t="shared" ca="1" si="49"/>
        <v>71401.296886533615</v>
      </c>
      <c r="T67" s="1">
        <f t="shared" ca="1" si="50"/>
        <v>1791461.2968865335</v>
      </c>
      <c r="U67" s="1">
        <f t="shared" ca="1" si="51"/>
        <v>1333531.7199134002</v>
      </c>
      <c r="V67" s="1">
        <f t="shared" ca="1" si="52"/>
        <v>457929.57697313325</v>
      </c>
      <c r="Y67" s="5">
        <f ca="1">IF(Table1[[#This Row],[Gender]]="Male",1,0)</f>
        <v>0</v>
      </c>
      <c r="Z67">
        <f ca="1">IF(Table1[[#This Row],[Gender]]="Female",1,0)</f>
        <v>1</v>
      </c>
      <c r="AB67" s="6"/>
      <c r="AF67" s="5">
        <f t="shared" ref="AF67:AF130" ca="1" si="62">IF(F68="Health",1,0)</f>
        <v>1</v>
      </c>
      <c r="AM67">
        <f t="shared" ref="AM67:AM130" ca="1" si="63">IF(F68="Teaching",1,0)</f>
        <v>0</v>
      </c>
      <c r="AN67">
        <f t="shared" ref="AN67:AN130" ca="1" si="64">IF(F68="IT",1,0)</f>
        <v>0</v>
      </c>
      <c r="AO67">
        <f t="shared" ref="AO67:AO130" ca="1" si="65">IF(F68="Construction",1,0)</f>
        <v>0</v>
      </c>
      <c r="AP67">
        <f t="shared" ref="AP67:AP130" ca="1" si="66">IF(F68="Genral Work",1,0)</f>
        <v>0</v>
      </c>
      <c r="AQ67">
        <f t="shared" ref="AQ67:AQ130" ca="1" si="67">IF(F68="Agriculture",1,0)</f>
        <v>0</v>
      </c>
      <c r="AS67" s="6"/>
      <c r="AV67" s="5">
        <f ca="1">IF(Table1[[#This Row],[Total Debt Value]]&gt;$AW$3,1,0)</f>
        <v>1</v>
      </c>
      <c r="AZ67" s="6"/>
      <c r="BA67" s="5"/>
      <c r="BB67" s="17">
        <f t="shared" ca="1" si="9"/>
        <v>0.23515628882098627</v>
      </c>
      <c r="BC67">
        <f t="shared" ca="1" si="10"/>
        <v>1</v>
      </c>
      <c r="BD67" s="6"/>
      <c r="BF67" s="5">
        <f t="shared" ca="1" si="11"/>
        <v>55245</v>
      </c>
      <c r="BG67">
        <f t="shared" ca="1" si="12"/>
        <v>0</v>
      </c>
      <c r="BH67">
        <f t="shared" ca="1" si="53"/>
        <v>0</v>
      </c>
      <c r="BI67">
        <f t="shared" ca="1" si="54"/>
        <v>0</v>
      </c>
      <c r="BJ67">
        <f t="shared" ca="1" si="55"/>
        <v>0</v>
      </c>
      <c r="BK67">
        <f t="shared" ca="1" si="56"/>
        <v>0</v>
      </c>
      <c r="BL67">
        <f t="shared" ca="1" si="57"/>
        <v>0</v>
      </c>
      <c r="BM67">
        <f t="shared" ca="1" si="58"/>
        <v>0</v>
      </c>
      <c r="BN67">
        <f t="shared" ca="1" si="59"/>
        <v>0</v>
      </c>
      <c r="BO67">
        <f t="shared" ca="1" si="60"/>
        <v>0</v>
      </c>
      <c r="BP67">
        <f t="shared" ca="1" si="61"/>
        <v>0</v>
      </c>
      <c r="BR67" s="6"/>
      <c r="BT67" s="5">
        <f t="shared" ca="1" si="22"/>
        <v>55245</v>
      </c>
      <c r="BU67">
        <f t="shared" ca="1" si="23"/>
        <v>0</v>
      </c>
      <c r="BV67">
        <f t="shared" ca="1" si="24"/>
        <v>0</v>
      </c>
      <c r="BW67">
        <f t="shared" ca="1" si="25"/>
        <v>0</v>
      </c>
      <c r="BX67">
        <f t="shared" ca="1" si="26"/>
        <v>0</v>
      </c>
      <c r="BY67">
        <f t="shared" ca="1" si="27"/>
        <v>0</v>
      </c>
      <c r="CA67" s="6"/>
      <c r="CD67" s="5">
        <f ca="1">IF(Table1[[#This Row],[Total Debt Value]]&gt;Table1[[#This Row],[Income]],1,0)</f>
        <v>1</v>
      </c>
      <c r="CK67" s="6"/>
      <c r="CM67" s="5">
        <f ca="1">IF(Table1[[#This Row],[Total  Net Worth]]&gt;$CN$3,Table1[[#This Row],[Age]],0)</f>
        <v>0</v>
      </c>
      <c r="CN67" s="6"/>
    </row>
    <row r="68" spans="2:92" x14ac:dyDescent="0.25">
      <c r="B68">
        <f t="shared" ca="1" si="28"/>
        <v>2</v>
      </c>
      <c r="C68" t="str">
        <f t="shared" ca="1" si="29"/>
        <v>Female</v>
      </c>
      <c r="D68">
        <f t="shared" ca="1" si="30"/>
        <v>30</v>
      </c>
      <c r="E68">
        <f t="shared" ca="1" si="31"/>
        <v>1</v>
      </c>
      <c r="F68" t="str">
        <f t="shared" ref="F68:F131" ca="1" si="68">VLOOKUP(E68,$AH$3:$AI$8,2)</f>
        <v>Health</v>
      </c>
      <c r="G68">
        <f t="shared" ca="1" si="32"/>
        <v>4</v>
      </c>
      <c r="H68" t="str">
        <f t="shared" ref="H68:H131" ca="1" si="69">VLOOKUP(G68,$AJ$3:$AK$7,2)</f>
        <v>Technical</v>
      </c>
      <c r="I68">
        <f t="shared" ca="1" si="33"/>
        <v>1</v>
      </c>
      <c r="J68">
        <f t="shared" ca="1" si="34"/>
        <v>2</v>
      </c>
      <c r="K68">
        <f t="shared" ca="1" si="35"/>
        <v>55245</v>
      </c>
      <c r="L68">
        <f t="shared" ca="1" si="36"/>
        <v>1</v>
      </c>
      <c r="M68" t="str">
        <f t="shared" ref="M68:M131" ca="1" si="70">VLOOKUP(L68,$AH$11:$AI$21,2)</f>
        <v>Kathmandu</v>
      </c>
      <c r="N68">
        <f t="shared" ca="1" si="46"/>
        <v>1104900</v>
      </c>
      <c r="O68" s="1">
        <f t="shared" ca="1" si="38"/>
        <v>259824.18351830772</v>
      </c>
      <c r="P68" s="1">
        <f t="shared" ca="1" si="47"/>
        <v>67507.932562674541</v>
      </c>
      <c r="Q68">
        <f t="shared" ca="1" si="40"/>
        <v>66544</v>
      </c>
      <c r="R68">
        <f t="shared" ca="1" si="48"/>
        <v>110490</v>
      </c>
      <c r="S68" s="1">
        <f t="shared" ca="1" si="49"/>
        <v>46375.664286093539</v>
      </c>
      <c r="T68" s="1">
        <f t="shared" ca="1" si="50"/>
        <v>1218783.5968487682</v>
      </c>
      <c r="U68" s="1">
        <f t="shared" ca="1" si="51"/>
        <v>436858.18351830775</v>
      </c>
      <c r="V68" s="1">
        <f t="shared" ca="1" si="52"/>
        <v>781925.41333046043</v>
      </c>
      <c r="Y68" s="5">
        <f ca="1">IF(Table1[[#This Row],[Gender]]="Male",1,0)</f>
        <v>0</v>
      </c>
      <c r="Z68">
        <f ca="1">IF(Table1[[#This Row],[Gender]]="Female",1,0)</f>
        <v>1</v>
      </c>
      <c r="AB68" s="6"/>
      <c r="AF68" s="5">
        <f t="shared" ca="1" si="62"/>
        <v>0</v>
      </c>
      <c r="AM68">
        <f t="shared" ca="1" si="63"/>
        <v>0</v>
      </c>
      <c r="AN68">
        <f t="shared" ca="1" si="64"/>
        <v>0</v>
      </c>
      <c r="AO68">
        <f t="shared" ca="1" si="65"/>
        <v>1</v>
      </c>
      <c r="AP68">
        <f t="shared" ca="1" si="66"/>
        <v>0</v>
      </c>
      <c r="AQ68">
        <f t="shared" ca="1" si="67"/>
        <v>0</v>
      </c>
      <c r="AS68" s="6"/>
      <c r="AV68" s="5">
        <f ca="1">IF(Table1[[#This Row],[Total Debt Value]]&gt;$AW$3,1,0)</f>
        <v>0</v>
      </c>
      <c r="AZ68" s="6"/>
      <c r="BA68" s="5"/>
      <c r="BB68" s="17">
        <f t="shared" ref="BB68:BB131" ca="1" si="71">O69/N69</f>
        <v>0.94044017648012779</v>
      </c>
      <c r="BC68">
        <f t="shared" ref="BC68:BC131" ca="1" si="72">IF(BB68&lt;$BD$2,1,0)</f>
        <v>0</v>
      </c>
      <c r="BD68" s="6"/>
      <c r="BF68" s="5">
        <f t="shared" ref="BF68:BF131" ca="1" si="73">IF(M69="Kathmandu",K69,0)</f>
        <v>49954</v>
      </c>
      <c r="BG68">
        <f t="shared" ref="BG68:BG131" ca="1" si="74">IF(M69="Itahari",K69,0)</f>
        <v>0</v>
      </c>
      <c r="BH68">
        <f t="shared" ca="1" si="53"/>
        <v>0</v>
      </c>
      <c r="BI68">
        <f t="shared" ca="1" si="54"/>
        <v>0</v>
      </c>
      <c r="BJ68">
        <f t="shared" ca="1" si="55"/>
        <v>0</v>
      </c>
      <c r="BK68">
        <f t="shared" ca="1" si="56"/>
        <v>0</v>
      </c>
      <c r="BL68">
        <f t="shared" ca="1" si="57"/>
        <v>0</v>
      </c>
      <c r="BM68">
        <f t="shared" ca="1" si="58"/>
        <v>0</v>
      </c>
      <c r="BN68">
        <f t="shared" ca="1" si="59"/>
        <v>0</v>
      </c>
      <c r="BO68">
        <f t="shared" ca="1" si="60"/>
        <v>0</v>
      </c>
      <c r="BP68">
        <f t="shared" ca="1" si="61"/>
        <v>0</v>
      </c>
      <c r="BR68" s="6"/>
      <c r="BT68" s="5">
        <f t="shared" ref="BT68:BT131" ca="1" si="75">IF(F69="Health",K69,0)</f>
        <v>0</v>
      </c>
      <c r="BU68">
        <f t="shared" ref="BU68:BU131" ca="1" si="76">IF(F69="Agriculture",K69,0)</f>
        <v>0</v>
      </c>
      <c r="BV68">
        <f t="shared" ref="BV68:BV131" ca="1" si="77">IF(F69="IT",K69,0)</f>
        <v>0</v>
      </c>
      <c r="BW68">
        <f t="shared" ref="BW68:BW131" ca="1" si="78">IF(F69="Construction",K69,0)</f>
        <v>49954</v>
      </c>
      <c r="BX68">
        <f t="shared" ref="BX68:BX131" ca="1" si="79">IF(F69="Genral Work",K69,0)</f>
        <v>0</v>
      </c>
      <c r="BY68">
        <f t="shared" ref="BY68:BY131" ca="1" si="80">IF(F69="Teaching",K69,0)</f>
        <v>0</v>
      </c>
      <c r="CA68" s="6"/>
      <c r="CD68" s="5">
        <f ca="1">IF(Table1[[#This Row],[Total Debt Value]]&gt;Table1[[#This Row],[Income]],1,0)</f>
        <v>1</v>
      </c>
      <c r="CK68" s="6"/>
      <c r="CM68" s="5">
        <f ca="1">IF(Table1[[#This Row],[Total  Net Worth]]&gt;$CN$3,Table1[[#This Row],[Age]],0)</f>
        <v>30</v>
      </c>
      <c r="CN68" s="6"/>
    </row>
    <row r="69" spans="2:92" x14ac:dyDescent="0.25">
      <c r="B69">
        <f t="shared" ref="B69:B132" ca="1" si="81">RANDBETWEEN(1,2)</f>
        <v>2</v>
      </c>
      <c r="C69" t="str">
        <f t="shared" ref="C69:C132" ca="1" si="82">IF(B69=1,"Male","Female")</f>
        <v>Female</v>
      </c>
      <c r="D69">
        <f t="shared" ref="D69:D132" ca="1" si="83">RANDBETWEEN(25,45)</f>
        <v>25</v>
      </c>
      <c r="E69">
        <f t="shared" ref="E69:E132" ca="1" si="84">RANDBETWEEN(1,6)</f>
        <v>2</v>
      </c>
      <c r="F69" t="str">
        <f t="shared" ca="1" si="68"/>
        <v>Construction</v>
      </c>
      <c r="G69">
        <f t="shared" ref="G69:G132" ca="1" si="85">RANDBETWEEN(1,5)</f>
        <v>4</v>
      </c>
      <c r="H69" t="str">
        <f t="shared" ca="1" si="69"/>
        <v>Technical</v>
      </c>
      <c r="I69">
        <f t="shared" ref="I69:I132" ca="1" si="86">RANDBETWEEN(0,3)</f>
        <v>2</v>
      </c>
      <c r="J69">
        <f t="shared" ref="J69:J132" ca="1" si="87">RANDBETWEEN(0,2)</f>
        <v>2</v>
      </c>
      <c r="K69">
        <f t="shared" ref="K69:K132" ca="1" si="88">RANDBETWEEN(25000,100000)</f>
        <v>49954</v>
      </c>
      <c r="L69">
        <f t="shared" ref="L69:L132" ca="1" si="89">RANDBETWEEN(1,11)</f>
        <v>1</v>
      </c>
      <c r="M69" t="str">
        <f t="shared" ca="1" si="70"/>
        <v>Kathmandu</v>
      </c>
      <c r="N69">
        <f t="shared" ca="1" si="46"/>
        <v>949126</v>
      </c>
      <c r="O69" s="1">
        <f t="shared" ref="O69:O132" ca="1" si="90">RAND()*N69</f>
        <v>892596.22294187779</v>
      </c>
      <c r="P69" s="1">
        <f t="shared" ca="1" si="47"/>
        <v>98879.629055203302</v>
      </c>
      <c r="Q69">
        <f t="shared" ref="Q69:Q132" ca="1" si="91">RANDBETWEEN(0,P69)</f>
        <v>95701</v>
      </c>
      <c r="R69">
        <f t="shared" ca="1" si="48"/>
        <v>0</v>
      </c>
      <c r="S69" s="1">
        <f t="shared" ca="1" si="49"/>
        <v>8592.8077606192874</v>
      </c>
      <c r="T69" s="1">
        <f t="shared" ca="1" si="50"/>
        <v>1056598.4368158225</v>
      </c>
      <c r="U69" s="1">
        <f t="shared" ca="1" si="51"/>
        <v>988297.22294187779</v>
      </c>
      <c r="V69" s="1">
        <f t="shared" ca="1" si="52"/>
        <v>68301.213873944711</v>
      </c>
      <c r="Y69" s="5">
        <f ca="1">IF(Table1[[#This Row],[Gender]]="Male",1,0)</f>
        <v>0</v>
      </c>
      <c r="Z69">
        <f ca="1">IF(Table1[[#This Row],[Gender]]="Female",1,0)</f>
        <v>1</v>
      </c>
      <c r="AB69" s="6"/>
      <c r="AF69" s="5">
        <f t="shared" ca="1" si="62"/>
        <v>0</v>
      </c>
      <c r="AM69">
        <f t="shared" ca="1" si="63"/>
        <v>1</v>
      </c>
      <c r="AN69">
        <f t="shared" ca="1" si="64"/>
        <v>0</v>
      </c>
      <c r="AO69">
        <f t="shared" ca="1" si="65"/>
        <v>0</v>
      </c>
      <c r="AP69">
        <f t="shared" ca="1" si="66"/>
        <v>0</v>
      </c>
      <c r="AQ69">
        <f t="shared" ca="1" si="67"/>
        <v>0</v>
      </c>
      <c r="AS69" s="6"/>
      <c r="AV69" s="5">
        <f ca="1">IF(Table1[[#This Row],[Total Debt Value]]&gt;$AW$3,1,0)</f>
        <v>1</v>
      </c>
      <c r="AZ69" s="6"/>
      <c r="BA69" s="5"/>
      <c r="BB69" s="17">
        <f t="shared" ca="1" si="71"/>
        <v>0.54602670662272523</v>
      </c>
      <c r="BC69">
        <f t="shared" ca="1" si="72"/>
        <v>0</v>
      </c>
      <c r="BD69" s="6"/>
      <c r="BF69" s="5">
        <f t="shared" ca="1" si="73"/>
        <v>0</v>
      </c>
      <c r="BG69">
        <f t="shared" ca="1" si="74"/>
        <v>0</v>
      </c>
      <c r="BH69">
        <f t="shared" ca="1" si="53"/>
        <v>0</v>
      </c>
      <c r="BI69">
        <f t="shared" ca="1" si="54"/>
        <v>0</v>
      </c>
      <c r="BJ69">
        <f t="shared" ca="1" si="55"/>
        <v>0</v>
      </c>
      <c r="BK69">
        <f t="shared" ca="1" si="56"/>
        <v>0</v>
      </c>
      <c r="BL69">
        <f t="shared" ca="1" si="57"/>
        <v>0</v>
      </c>
      <c r="BM69">
        <f t="shared" ca="1" si="58"/>
        <v>0</v>
      </c>
      <c r="BN69">
        <f t="shared" ca="1" si="59"/>
        <v>97816</v>
      </c>
      <c r="BO69">
        <f t="shared" ca="1" si="60"/>
        <v>0</v>
      </c>
      <c r="BP69">
        <f t="shared" ca="1" si="61"/>
        <v>0</v>
      </c>
      <c r="BR69" s="6"/>
      <c r="BT69" s="5">
        <f t="shared" ca="1" si="75"/>
        <v>0</v>
      </c>
      <c r="BU69">
        <f t="shared" ca="1" si="76"/>
        <v>0</v>
      </c>
      <c r="BV69">
        <f t="shared" ca="1" si="77"/>
        <v>0</v>
      </c>
      <c r="BW69">
        <f t="shared" ca="1" si="78"/>
        <v>0</v>
      </c>
      <c r="BX69">
        <f t="shared" ca="1" si="79"/>
        <v>0</v>
      </c>
      <c r="BY69">
        <f t="shared" ca="1" si="80"/>
        <v>97816</v>
      </c>
      <c r="CA69" s="6"/>
      <c r="CD69" s="5">
        <f ca="1">IF(Table1[[#This Row],[Total Debt Value]]&gt;Table1[[#This Row],[Income]],1,0)</f>
        <v>1</v>
      </c>
      <c r="CK69" s="6"/>
      <c r="CM69" s="5">
        <f ca="1">IF(Table1[[#This Row],[Total  Net Worth]]&gt;$CN$3,Table1[[#This Row],[Age]],0)</f>
        <v>0</v>
      </c>
      <c r="CN69" s="6"/>
    </row>
    <row r="70" spans="2:92" x14ac:dyDescent="0.25">
      <c r="B70">
        <f t="shared" ca="1" si="81"/>
        <v>2</v>
      </c>
      <c r="C70" t="str">
        <f t="shared" ca="1" si="82"/>
        <v>Female</v>
      </c>
      <c r="D70">
        <f t="shared" ca="1" si="83"/>
        <v>43</v>
      </c>
      <c r="E70">
        <f t="shared" ca="1" si="84"/>
        <v>3</v>
      </c>
      <c r="F70" t="str">
        <f t="shared" ca="1" si="68"/>
        <v>Teaching</v>
      </c>
      <c r="G70">
        <f t="shared" ca="1" si="85"/>
        <v>3</v>
      </c>
      <c r="H70" t="str">
        <f t="shared" ca="1" si="69"/>
        <v>University</v>
      </c>
      <c r="I70">
        <f t="shared" ca="1" si="86"/>
        <v>2</v>
      </c>
      <c r="J70">
        <f t="shared" ca="1" si="87"/>
        <v>2</v>
      </c>
      <c r="K70">
        <f t="shared" ca="1" si="88"/>
        <v>97816</v>
      </c>
      <c r="L70">
        <f t="shared" ca="1" si="89"/>
        <v>5</v>
      </c>
      <c r="M70" t="str">
        <f t="shared" ca="1" si="70"/>
        <v>Chitwan</v>
      </c>
      <c r="N70">
        <f t="shared" ca="1" si="46"/>
        <v>1858504</v>
      </c>
      <c r="O70" s="1">
        <f t="shared" ca="1" si="90"/>
        <v>1014792.8183651613</v>
      </c>
      <c r="P70" s="1">
        <f t="shared" ca="1" si="47"/>
        <v>183255.24213194917</v>
      </c>
      <c r="Q70">
        <f t="shared" ca="1" si="91"/>
        <v>27910</v>
      </c>
      <c r="R70">
        <f t="shared" ca="1" si="48"/>
        <v>195632</v>
      </c>
      <c r="S70" s="1">
        <f t="shared" ca="1" si="49"/>
        <v>83143.051067216424</v>
      </c>
      <c r="T70" s="1">
        <f t="shared" ca="1" si="50"/>
        <v>2124902.2931991657</v>
      </c>
      <c r="U70" s="1">
        <f t="shared" ca="1" si="51"/>
        <v>1238334.8183651613</v>
      </c>
      <c r="V70" s="1">
        <f t="shared" ca="1" si="52"/>
        <v>886567.47483400442</v>
      </c>
      <c r="Y70" s="5">
        <f ca="1">IF(Table1[[#This Row],[Gender]]="Male",1,0)</f>
        <v>0</v>
      </c>
      <c r="Z70">
        <f ca="1">IF(Table1[[#This Row],[Gender]]="Female",1,0)</f>
        <v>1</v>
      </c>
      <c r="AB70" s="6"/>
      <c r="AF70" s="5">
        <f t="shared" ca="1" si="62"/>
        <v>0</v>
      </c>
      <c r="AM70">
        <f t="shared" ca="1" si="63"/>
        <v>0</v>
      </c>
      <c r="AN70">
        <f t="shared" ca="1" si="64"/>
        <v>0</v>
      </c>
      <c r="AO70">
        <f t="shared" ca="1" si="65"/>
        <v>0</v>
      </c>
      <c r="AP70">
        <f t="shared" ca="1" si="66"/>
        <v>1</v>
      </c>
      <c r="AQ70">
        <f t="shared" ca="1" si="67"/>
        <v>0</v>
      </c>
      <c r="AS70" s="6"/>
      <c r="AV70" s="5">
        <f ca="1">IF(Table1[[#This Row],[Total Debt Value]]&gt;$AW$3,1,0)</f>
        <v>1</v>
      </c>
      <c r="AZ70" s="6"/>
      <c r="BA70" s="5"/>
      <c r="BB70" s="17">
        <f t="shared" ca="1" si="71"/>
        <v>0.85941618721504676</v>
      </c>
      <c r="BC70">
        <f t="shared" ca="1" si="72"/>
        <v>0</v>
      </c>
      <c r="BD70" s="6"/>
      <c r="BF70" s="5">
        <f t="shared" ca="1" si="73"/>
        <v>0</v>
      </c>
      <c r="BG70">
        <f t="shared" ca="1" si="74"/>
        <v>0</v>
      </c>
      <c r="BH70">
        <f t="shared" ca="1" si="53"/>
        <v>0</v>
      </c>
      <c r="BI70">
        <f t="shared" ca="1" si="54"/>
        <v>0</v>
      </c>
      <c r="BJ70">
        <f t="shared" ca="1" si="55"/>
        <v>0</v>
      </c>
      <c r="BK70">
        <f t="shared" ca="1" si="56"/>
        <v>0</v>
      </c>
      <c r="BL70">
        <f t="shared" ca="1" si="57"/>
        <v>0</v>
      </c>
      <c r="BM70">
        <f t="shared" ca="1" si="58"/>
        <v>0</v>
      </c>
      <c r="BN70">
        <f t="shared" ca="1" si="59"/>
        <v>0</v>
      </c>
      <c r="BO70">
        <f t="shared" ca="1" si="60"/>
        <v>64684</v>
      </c>
      <c r="BP70">
        <f t="shared" ca="1" si="61"/>
        <v>0</v>
      </c>
      <c r="BR70" s="6"/>
      <c r="BT70" s="5">
        <f t="shared" ca="1" si="75"/>
        <v>0</v>
      </c>
      <c r="BU70">
        <f t="shared" ca="1" si="76"/>
        <v>0</v>
      </c>
      <c r="BV70">
        <f t="shared" ca="1" si="77"/>
        <v>0</v>
      </c>
      <c r="BW70">
        <f t="shared" ca="1" si="78"/>
        <v>0</v>
      </c>
      <c r="BX70">
        <f t="shared" ca="1" si="79"/>
        <v>64684</v>
      </c>
      <c r="BY70">
        <f t="shared" ca="1" si="80"/>
        <v>0</v>
      </c>
      <c r="CA70" s="6"/>
      <c r="CD70" s="5">
        <f ca="1">IF(Table1[[#This Row],[Total Debt Value]]&gt;Table1[[#This Row],[Income]],1,0)</f>
        <v>1</v>
      </c>
      <c r="CK70" s="6"/>
      <c r="CM70" s="5">
        <f ca="1">IF(Table1[[#This Row],[Total  Net Worth]]&gt;$CN$3,Table1[[#This Row],[Age]],0)</f>
        <v>43</v>
      </c>
      <c r="CN70" s="6"/>
    </row>
    <row r="71" spans="2:92" x14ac:dyDescent="0.25">
      <c r="B71">
        <f t="shared" ca="1" si="81"/>
        <v>2</v>
      </c>
      <c r="C71" t="str">
        <f t="shared" ca="1" si="82"/>
        <v>Female</v>
      </c>
      <c r="D71">
        <f t="shared" ca="1" si="83"/>
        <v>34</v>
      </c>
      <c r="E71">
        <f t="shared" ca="1" si="84"/>
        <v>5</v>
      </c>
      <c r="F71" t="str">
        <f t="shared" ca="1" si="68"/>
        <v>Genral Work</v>
      </c>
      <c r="G71">
        <f t="shared" ca="1" si="85"/>
        <v>5</v>
      </c>
      <c r="H71" t="str">
        <f t="shared" ca="1" si="69"/>
        <v>Others</v>
      </c>
      <c r="I71">
        <f t="shared" ca="1" si="86"/>
        <v>1</v>
      </c>
      <c r="J71">
        <f t="shared" ca="1" si="87"/>
        <v>2</v>
      </c>
      <c r="K71">
        <f t="shared" ca="1" si="88"/>
        <v>64684</v>
      </c>
      <c r="L71">
        <f t="shared" ca="1" si="89"/>
        <v>7</v>
      </c>
      <c r="M71" t="str">
        <f t="shared" ca="1" si="70"/>
        <v>Butwal</v>
      </c>
      <c r="N71">
        <f t="shared" ca="1" si="46"/>
        <v>1293680</v>
      </c>
      <c r="O71" s="1">
        <f t="shared" ca="1" si="90"/>
        <v>1111809.5330763618</v>
      </c>
      <c r="P71" s="1">
        <f t="shared" ca="1" si="47"/>
        <v>101639.78048043794</v>
      </c>
      <c r="Q71">
        <f t="shared" ca="1" si="91"/>
        <v>101500</v>
      </c>
      <c r="R71">
        <f t="shared" ca="1" si="48"/>
        <v>0</v>
      </c>
      <c r="S71" s="1">
        <f t="shared" ca="1" si="49"/>
        <v>88302.512457209057</v>
      </c>
      <c r="T71" s="1">
        <f t="shared" ca="1" si="50"/>
        <v>1483622.2929376471</v>
      </c>
      <c r="U71" s="1">
        <f t="shared" ca="1" si="51"/>
        <v>1213309.5330763618</v>
      </c>
      <c r="V71" s="1">
        <f t="shared" ca="1" si="52"/>
        <v>270312.75986128533</v>
      </c>
      <c r="Y71" s="5">
        <f ca="1">IF(Table1[[#This Row],[Gender]]="Male",1,0)</f>
        <v>0</v>
      </c>
      <c r="Z71">
        <f ca="1">IF(Table1[[#This Row],[Gender]]="Female",1,0)</f>
        <v>1</v>
      </c>
      <c r="AB71" s="6"/>
      <c r="AF71" s="5">
        <f t="shared" ca="1" si="62"/>
        <v>0</v>
      </c>
      <c r="AM71">
        <f t="shared" ca="1" si="63"/>
        <v>0</v>
      </c>
      <c r="AN71">
        <f t="shared" ca="1" si="64"/>
        <v>0</v>
      </c>
      <c r="AO71">
        <f t="shared" ca="1" si="65"/>
        <v>0</v>
      </c>
      <c r="AP71">
        <f t="shared" ca="1" si="66"/>
        <v>0</v>
      </c>
      <c r="AQ71">
        <f t="shared" ca="1" si="67"/>
        <v>1</v>
      </c>
      <c r="AS71" s="6"/>
      <c r="AV71" s="5">
        <f ca="1">IF(Table1[[#This Row],[Total Debt Value]]&gt;$AW$3,1,0)</f>
        <v>1</v>
      </c>
      <c r="AZ71" s="6"/>
      <c r="BA71" s="5"/>
      <c r="BB71" s="17">
        <f t="shared" ca="1" si="71"/>
        <v>0.54144784739303353</v>
      </c>
      <c r="BC71">
        <f t="shared" ca="1" si="72"/>
        <v>0</v>
      </c>
      <c r="BD71" s="6"/>
      <c r="BF71" s="5">
        <f t="shared" ca="1" si="73"/>
        <v>0</v>
      </c>
      <c r="BG71">
        <f t="shared" ca="1" si="74"/>
        <v>0</v>
      </c>
      <c r="BH71">
        <f t="shared" ca="1" si="53"/>
        <v>0</v>
      </c>
      <c r="BI71">
        <f t="shared" ca="1" si="54"/>
        <v>0</v>
      </c>
      <c r="BJ71">
        <f t="shared" ca="1" si="55"/>
        <v>0</v>
      </c>
      <c r="BK71">
        <f t="shared" ca="1" si="56"/>
        <v>0</v>
      </c>
      <c r="BL71">
        <f t="shared" ca="1" si="57"/>
        <v>0</v>
      </c>
      <c r="BM71">
        <f t="shared" ca="1" si="58"/>
        <v>0</v>
      </c>
      <c r="BN71">
        <f t="shared" ca="1" si="59"/>
        <v>45289</v>
      </c>
      <c r="BO71">
        <f t="shared" ca="1" si="60"/>
        <v>0</v>
      </c>
      <c r="BP71">
        <f t="shared" ca="1" si="61"/>
        <v>0</v>
      </c>
      <c r="BR71" s="6"/>
      <c r="BT71" s="5">
        <f t="shared" ca="1" si="75"/>
        <v>0</v>
      </c>
      <c r="BU71">
        <f t="shared" ca="1" si="76"/>
        <v>45289</v>
      </c>
      <c r="BV71">
        <f t="shared" ca="1" si="77"/>
        <v>0</v>
      </c>
      <c r="BW71">
        <f t="shared" ca="1" si="78"/>
        <v>0</v>
      </c>
      <c r="BX71">
        <f t="shared" ca="1" si="79"/>
        <v>0</v>
      </c>
      <c r="BY71">
        <f t="shared" ca="1" si="80"/>
        <v>0</v>
      </c>
      <c r="CA71" s="6"/>
      <c r="CD71" s="5">
        <f ca="1">IF(Table1[[#This Row],[Total Debt Value]]&gt;Table1[[#This Row],[Income]],1,0)</f>
        <v>1</v>
      </c>
      <c r="CK71" s="6"/>
      <c r="CM71" s="5">
        <f ca="1">IF(Table1[[#This Row],[Total  Net Worth]]&gt;$CN$3,Table1[[#This Row],[Age]],0)</f>
        <v>0</v>
      </c>
      <c r="CN71" s="6"/>
    </row>
    <row r="72" spans="2:92" x14ac:dyDescent="0.25">
      <c r="B72">
        <f t="shared" ca="1" si="81"/>
        <v>2</v>
      </c>
      <c r="C72" t="str">
        <f t="shared" ca="1" si="82"/>
        <v>Female</v>
      </c>
      <c r="D72">
        <f t="shared" ca="1" si="83"/>
        <v>45</v>
      </c>
      <c r="E72">
        <f t="shared" ca="1" si="84"/>
        <v>6</v>
      </c>
      <c r="F72" t="str">
        <f t="shared" ca="1" si="68"/>
        <v>Agriculture</v>
      </c>
      <c r="G72">
        <f t="shared" ca="1" si="85"/>
        <v>1</v>
      </c>
      <c r="H72" t="str">
        <f t="shared" ca="1" si="69"/>
        <v>High School</v>
      </c>
      <c r="I72">
        <f t="shared" ca="1" si="86"/>
        <v>2</v>
      </c>
      <c r="J72">
        <f t="shared" ca="1" si="87"/>
        <v>1</v>
      </c>
      <c r="K72">
        <f t="shared" ca="1" si="88"/>
        <v>45289</v>
      </c>
      <c r="L72">
        <f t="shared" ca="1" si="89"/>
        <v>5</v>
      </c>
      <c r="M72" t="str">
        <f t="shared" ca="1" si="70"/>
        <v>Chitwan</v>
      </c>
      <c r="N72">
        <f t="shared" ca="1" si="46"/>
        <v>815202</v>
      </c>
      <c r="O72" s="1">
        <f t="shared" ca="1" si="90"/>
        <v>441389.3680904957</v>
      </c>
      <c r="P72" s="1">
        <f t="shared" ca="1" si="47"/>
        <v>40938.929714359831</v>
      </c>
      <c r="Q72">
        <f t="shared" ca="1" si="91"/>
        <v>32546</v>
      </c>
      <c r="R72">
        <f t="shared" ca="1" si="48"/>
        <v>90578</v>
      </c>
      <c r="S72" s="1">
        <f t="shared" ca="1" si="49"/>
        <v>30333.559688548532</v>
      </c>
      <c r="T72" s="1">
        <f t="shared" ca="1" si="50"/>
        <v>886474.48940290837</v>
      </c>
      <c r="U72" s="1">
        <f t="shared" ca="1" si="51"/>
        <v>564513.3680904957</v>
      </c>
      <c r="V72" s="1">
        <f t="shared" ca="1" si="52"/>
        <v>321961.12131241267</v>
      </c>
      <c r="Y72" s="5">
        <f ca="1">IF(Table1[[#This Row],[Gender]]="Male",1,0)</f>
        <v>0</v>
      </c>
      <c r="Z72">
        <f ca="1">IF(Table1[[#This Row],[Gender]]="Female",1,0)</f>
        <v>1</v>
      </c>
      <c r="AB72" s="6"/>
      <c r="AF72" s="5">
        <f t="shared" ca="1" si="62"/>
        <v>1</v>
      </c>
      <c r="AM72">
        <f t="shared" ca="1" si="63"/>
        <v>0</v>
      </c>
      <c r="AN72">
        <f t="shared" ca="1" si="64"/>
        <v>0</v>
      </c>
      <c r="AO72">
        <f t="shared" ca="1" si="65"/>
        <v>0</v>
      </c>
      <c r="AP72">
        <f t="shared" ca="1" si="66"/>
        <v>0</v>
      </c>
      <c r="AQ72">
        <f t="shared" ca="1" si="67"/>
        <v>0</v>
      </c>
      <c r="AS72" s="6"/>
      <c r="AV72" s="5">
        <f ca="1">IF(Table1[[#This Row],[Total Debt Value]]&gt;$AW$3,1,0)</f>
        <v>1</v>
      </c>
      <c r="AZ72" s="6"/>
      <c r="BA72" s="5"/>
      <c r="BB72" s="17">
        <f t="shared" ca="1" si="71"/>
        <v>0.33991522014662001</v>
      </c>
      <c r="BC72">
        <f t="shared" ca="1" si="72"/>
        <v>0</v>
      </c>
      <c r="BD72" s="6"/>
      <c r="BF72" s="5">
        <f t="shared" ca="1" si="73"/>
        <v>0</v>
      </c>
      <c r="BG72">
        <f t="shared" ca="1" si="74"/>
        <v>0</v>
      </c>
      <c r="BH72">
        <f t="shared" ca="1" si="53"/>
        <v>0</v>
      </c>
      <c r="BI72">
        <f t="shared" ca="1" si="54"/>
        <v>0</v>
      </c>
      <c r="BJ72">
        <f t="shared" ca="1" si="55"/>
        <v>0</v>
      </c>
      <c r="BK72">
        <f t="shared" ca="1" si="56"/>
        <v>0</v>
      </c>
      <c r="BL72">
        <f t="shared" ca="1" si="57"/>
        <v>0</v>
      </c>
      <c r="BM72">
        <f t="shared" ca="1" si="58"/>
        <v>0</v>
      </c>
      <c r="BN72">
        <f t="shared" ca="1" si="59"/>
        <v>0</v>
      </c>
      <c r="BO72">
        <f t="shared" ca="1" si="60"/>
        <v>0</v>
      </c>
      <c r="BP72">
        <f t="shared" ca="1" si="61"/>
        <v>73144</v>
      </c>
      <c r="BR72" s="6"/>
      <c r="BT72" s="5">
        <f t="shared" ca="1" si="75"/>
        <v>73144</v>
      </c>
      <c r="BU72">
        <f t="shared" ca="1" si="76"/>
        <v>0</v>
      </c>
      <c r="BV72">
        <f t="shared" ca="1" si="77"/>
        <v>0</v>
      </c>
      <c r="BW72">
        <f t="shared" ca="1" si="78"/>
        <v>0</v>
      </c>
      <c r="BX72">
        <f t="shared" ca="1" si="79"/>
        <v>0</v>
      </c>
      <c r="BY72">
        <f t="shared" ca="1" si="80"/>
        <v>0</v>
      </c>
      <c r="CA72" s="6"/>
      <c r="CD72" s="5">
        <f ca="1">IF(Table1[[#This Row],[Total Debt Value]]&gt;Table1[[#This Row],[Income]],1,0)</f>
        <v>1</v>
      </c>
      <c r="CK72" s="6"/>
      <c r="CM72" s="5">
        <f ca="1">IF(Table1[[#This Row],[Total  Net Worth]]&gt;$CN$3,Table1[[#This Row],[Age]],0)</f>
        <v>0</v>
      </c>
      <c r="CN72" s="6"/>
    </row>
    <row r="73" spans="2:92" x14ac:dyDescent="0.25">
      <c r="B73">
        <f t="shared" ca="1" si="81"/>
        <v>2</v>
      </c>
      <c r="C73" t="str">
        <f t="shared" ca="1" si="82"/>
        <v>Female</v>
      </c>
      <c r="D73">
        <f t="shared" ca="1" si="83"/>
        <v>44</v>
      </c>
      <c r="E73">
        <f t="shared" ca="1" si="84"/>
        <v>1</v>
      </c>
      <c r="F73" t="str">
        <f t="shared" ca="1" si="68"/>
        <v>Health</v>
      </c>
      <c r="G73">
        <f t="shared" ca="1" si="85"/>
        <v>4</v>
      </c>
      <c r="H73" t="str">
        <f t="shared" ca="1" si="69"/>
        <v>Technical</v>
      </c>
      <c r="I73">
        <f t="shared" ca="1" si="86"/>
        <v>3</v>
      </c>
      <c r="J73">
        <f t="shared" ca="1" si="87"/>
        <v>1</v>
      </c>
      <c r="K73">
        <f t="shared" ca="1" si="88"/>
        <v>73144</v>
      </c>
      <c r="L73">
        <f t="shared" ca="1" si="89"/>
        <v>2</v>
      </c>
      <c r="M73" t="str">
        <f t="shared" ca="1" si="70"/>
        <v>Birgunj</v>
      </c>
      <c r="N73">
        <f t="shared" ca="1" si="46"/>
        <v>1536024</v>
      </c>
      <c r="O73" s="1">
        <f t="shared" ca="1" si="90"/>
        <v>522117.93611049186</v>
      </c>
      <c r="P73" s="1">
        <f t="shared" ca="1" si="47"/>
        <v>5947.0891643157593</v>
      </c>
      <c r="Q73">
        <f t="shared" ca="1" si="91"/>
        <v>3996</v>
      </c>
      <c r="R73">
        <f t="shared" ca="1" si="48"/>
        <v>0</v>
      </c>
      <c r="S73" s="1">
        <f t="shared" ca="1" si="49"/>
        <v>49021.513416066431</v>
      </c>
      <c r="T73" s="1">
        <f t="shared" ca="1" si="50"/>
        <v>1590992.6025803823</v>
      </c>
      <c r="U73" s="1">
        <f t="shared" ca="1" si="51"/>
        <v>526113.93611049186</v>
      </c>
      <c r="V73" s="1">
        <f t="shared" ca="1" si="52"/>
        <v>1064878.6664698904</v>
      </c>
      <c r="Y73" s="5">
        <f ca="1">IF(Table1[[#This Row],[Gender]]="Male",1,0)</f>
        <v>0</v>
      </c>
      <c r="Z73">
        <f ca="1">IF(Table1[[#This Row],[Gender]]="Female",1,0)</f>
        <v>1</v>
      </c>
      <c r="AB73" s="6"/>
      <c r="AF73" s="5">
        <f t="shared" ca="1" si="62"/>
        <v>1</v>
      </c>
      <c r="AM73">
        <f t="shared" ca="1" si="63"/>
        <v>0</v>
      </c>
      <c r="AN73">
        <f t="shared" ca="1" si="64"/>
        <v>0</v>
      </c>
      <c r="AO73">
        <f t="shared" ca="1" si="65"/>
        <v>0</v>
      </c>
      <c r="AP73">
        <f t="shared" ca="1" si="66"/>
        <v>0</v>
      </c>
      <c r="AQ73">
        <f t="shared" ca="1" si="67"/>
        <v>0</v>
      </c>
      <c r="AS73" s="6"/>
      <c r="AV73" s="5">
        <f ca="1">IF(Table1[[#This Row],[Total Debt Value]]&gt;$AW$3,1,0)</f>
        <v>1</v>
      </c>
      <c r="AZ73" s="6"/>
      <c r="BA73" s="5"/>
      <c r="BB73" s="17">
        <f t="shared" ca="1" si="71"/>
        <v>0.2067504532272938</v>
      </c>
      <c r="BC73">
        <f t="shared" ca="1" si="72"/>
        <v>1</v>
      </c>
      <c r="BD73" s="6"/>
      <c r="BF73" s="5">
        <f t="shared" ca="1" si="73"/>
        <v>0</v>
      </c>
      <c r="BG73">
        <f t="shared" ca="1" si="74"/>
        <v>0</v>
      </c>
      <c r="BH73">
        <f t="shared" ca="1" si="53"/>
        <v>0</v>
      </c>
      <c r="BI73">
        <f t="shared" ca="1" si="54"/>
        <v>0</v>
      </c>
      <c r="BJ73">
        <f t="shared" ca="1" si="55"/>
        <v>0</v>
      </c>
      <c r="BK73">
        <f t="shared" ca="1" si="56"/>
        <v>0</v>
      </c>
      <c r="BL73">
        <f t="shared" ca="1" si="57"/>
        <v>0</v>
      </c>
      <c r="BM73">
        <f t="shared" ca="1" si="58"/>
        <v>27390</v>
      </c>
      <c r="BN73">
        <f t="shared" ca="1" si="59"/>
        <v>0</v>
      </c>
      <c r="BO73">
        <f t="shared" ca="1" si="60"/>
        <v>0</v>
      </c>
      <c r="BP73">
        <f t="shared" ca="1" si="61"/>
        <v>0</v>
      </c>
      <c r="BR73" s="6"/>
      <c r="BT73" s="5">
        <f t="shared" ca="1" si="75"/>
        <v>27390</v>
      </c>
      <c r="BU73">
        <f t="shared" ca="1" si="76"/>
        <v>0</v>
      </c>
      <c r="BV73">
        <f t="shared" ca="1" si="77"/>
        <v>0</v>
      </c>
      <c r="BW73">
        <f t="shared" ca="1" si="78"/>
        <v>0</v>
      </c>
      <c r="BX73">
        <f t="shared" ca="1" si="79"/>
        <v>0</v>
      </c>
      <c r="BY73">
        <f t="shared" ca="1" si="80"/>
        <v>0</v>
      </c>
      <c r="CA73" s="6"/>
      <c r="CD73" s="5">
        <f ca="1">IF(Table1[[#This Row],[Total Debt Value]]&gt;Table1[[#This Row],[Income]],1,0)</f>
        <v>1</v>
      </c>
      <c r="CK73" s="6"/>
      <c r="CM73" s="5">
        <f ca="1">IF(Table1[[#This Row],[Total  Net Worth]]&gt;$CN$3,Table1[[#This Row],[Age]],0)</f>
        <v>44</v>
      </c>
      <c r="CN73" s="6"/>
    </row>
    <row r="74" spans="2:92" x14ac:dyDescent="0.25">
      <c r="B74">
        <f t="shared" ca="1" si="81"/>
        <v>1</v>
      </c>
      <c r="C74" t="str">
        <f t="shared" ca="1" si="82"/>
        <v>Male</v>
      </c>
      <c r="D74">
        <f t="shared" ca="1" si="83"/>
        <v>30</v>
      </c>
      <c r="E74">
        <f t="shared" ca="1" si="84"/>
        <v>1</v>
      </c>
      <c r="F74" t="str">
        <f t="shared" ca="1" si="68"/>
        <v>Health</v>
      </c>
      <c r="G74">
        <f t="shared" ca="1" si="85"/>
        <v>4</v>
      </c>
      <c r="H74" t="str">
        <f t="shared" ca="1" si="69"/>
        <v>Technical</v>
      </c>
      <c r="I74">
        <f t="shared" ca="1" si="86"/>
        <v>1</v>
      </c>
      <c r="J74">
        <f t="shared" ca="1" si="87"/>
        <v>0</v>
      </c>
      <c r="K74">
        <f t="shared" ca="1" si="88"/>
        <v>27390</v>
      </c>
      <c r="L74">
        <f t="shared" ca="1" si="89"/>
        <v>10</v>
      </c>
      <c r="M74" t="str">
        <f t="shared" ca="1" si="70"/>
        <v>Lalitpur</v>
      </c>
      <c r="N74">
        <f t="shared" ca="1" si="46"/>
        <v>575190</v>
      </c>
      <c r="O74" s="1">
        <f t="shared" ca="1" si="90"/>
        <v>118920.79319180711</v>
      </c>
      <c r="P74" s="1">
        <f t="shared" ca="1" si="47"/>
        <v>0</v>
      </c>
      <c r="Q74">
        <f t="shared" ca="1" si="91"/>
        <v>0</v>
      </c>
      <c r="R74">
        <f t="shared" ca="1" si="48"/>
        <v>0</v>
      </c>
      <c r="S74" s="1">
        <f t="shared" ca="1" si="49"/>
        <v>31773.267193736763</v>
      </c>
      <c r="T74" s="1">
        <f t="shared" ca="1" si="50"/>
        <v>606963.26719373674</v>
      </c>
      <c r="U74" s="1">
        <f t="shared" ca="1" si="51"/>
        <v>118920.79319180711</v>
      </c>
      <c r="V74" s="1">
        <f t="shared" ca="1" si="52"/>
        <v>488042.47400192963</v>
      </c>
      <c r="Y74" s="5">
        <f ca="1">IF(Table1[[#This Row],[Gender]]="Male",1,0)</f>
        <v>1</v>
      </c>
      <c r="Z74">
        <f ca="1">IF(Table1[[#This Row],[Gender]]="Female",1,0)</f>
        <v>0</v>
      </c>
      <c r="AB74" s="6"/>
      <c r="AF74" s="5">
        <f t="shared" ca="1" si="62"/>
        <v>0</v>
      </c>
      <c r="AM74">
        <f t="shared" ca="1" si="63"/>
        <v>1</v>
      </c>
      <c r="AN74">
        <f t="shared" ca="1" si="64"/>
        <v>0</v>
      </c>
      <c r="AO74">
        <f t="shared" ca="1" si="65"/>
        <v>0</v>
      </c>
      <c r="AP74">
        <f t="shared" ca="1" si="66"/>
        <v>0</v>
      </c>
      <c r="AQ74">
        <f t="shared" ca="1" si="67"/>
        <v>0</v>
      </c>
      <c r="AS74" s="6"/>
      <c r="AV74" s="5">
        <f ca="1">IF(Table1[[#This Row],[Total Debt Value]]&gt;$AW$3,1,0)</f>
        <v>0</v>
      </c>
      <c r="AZ74" s="6"/>
      <c r="BA74" s="5"/>
      <c r="BB74" s="17">
        <f t="shared" ca="1" si="71"/>
        <v>0.56137629078187812</v>
      </c>
      <c r="BC74">
        <f t="shared" ca="1" si="72"/>
        <v>0</v>
      </c>
      <c r="BD74" s="6"/>
      <c r="BF74" s="5">
        <f t="shared" ca="1" si="73"/>
        <v>0</v>
      </c>
      <c r="BG74">
        <f t="shared" ca="1" si="74"/>
        <v>51297</v>
      </c>
      <c r="BH74">
        <f t="shared" ca="1" si="53"/>
        <v>0</v>
      </c>
      <c r="BI74">
        <f t="shared" ca="1" si="54"/>
        <v>0</v>
      </c>
      <c r="BJ74">
        <f t="shared" ca="1" si="55"/>
        <v>0</v>
      </c>
      <c r="BK74">
        <f t="shared" ca="1" si="56"/>
        <v>0</v>
      </c>
      <c r="BL74">
        <f t="shared" ca="1" si="57"/>
        <v>0</v>
      </c>
      <c r="BM74">
        <f t="shared" ca="1" si="58"/>
        <v>0</v>
      </c>
      <c r="BN74">
        <f t="shared" ca="1" si="59"/>
        <v>0</v>
      </c>
      <c r="BO74">
        <f t="shared" ca="1" si="60"/>
        <v>0</v>
      </c>
      <c r="BP74">
        <f t="shared" ca="1" si="61"/>
        <v>0</v>
      </c>
      <c r="BR74" s="6"/>
      <c r="BT74" s="5">
        <f t="shared" ca="1" si="75"/>
        <v>0</v>
      </c>
      <c r="BU74">
        <f t="shared" ca="1" si="76"/>
        <v>0</v>
      </c>
      <c r="BV74">
        <f t="shared" ca="1" si="77"/>
        <v>0</v>
      </c>
      <c r="BW74">
        <f t="shared" ca="1" si="78"/>
        <v>0</v>
      </c>
      <c r="BX74">
        <f t="shared" ca="1" si="79"/>
        <v>0</v>
      </c>
      <c r="BY74">
        <f t="shared" ca="1" si="80"/>
        <v>51297</v>
      </c>
      <c r="CA74" s="6"/>
      <c r="CD74" s="5">
        <f ca="1">IF(Table1[[#This Row],[Total Debt Value]]&gt;Table1[[#This Row],[Income]],1,0)</f>
        <v>1</v>
      </c>
      <c r="CK74" s="6"/>
      <c r="CM74" s="5">
        <f ca="1">IF(Table1[[#This Row],[Total  Net Worth]]&gt;$CN$3,Table1[[#This Row],[Age]],0)</f>
        <v>0</v>
      </c>
      <c r="CN74" s="6"/>
    </row>
    <row r="75" spans="2:92" x14ac:dyDescent="0.25">
      <c r="B75">
        <f t="shared" ca="1" si="81"/>
        <v>1</v>
      </c>
      <c r="C75" t="str">
        <f t="shared" ca="1" si="82"/>
        <v>Male</v>
      </c>
      <c r="D75">
        <f t="shared" ca="1" si="83"/>
        <v>33</v>
      </c>
      <c r="E75">
        <f t="shared" ca="1" si="84"/>
        <v>3</v>
      </c>
      <c r="F75" t="str">
        <f t="shared" ca="1" si="68"/>
        <v>Teaching</v>
      </c>
      <c r="G75">
        <f t="shared" ca="1" si="85"/>
        <v>4</v>
      </c>
      <c r="H75" t="str">
        <f t="shared" ca="1" si="69"/>
        <v>Technical</v>
      </c>
      <c r="I75">
        <f t="shared" ca="1" si="86"/>
        <v>0</v>
      </c>
      <c r="J75">
        <f t="shared" ca="1" si="87"/>
        <v>1</v>
      </c>
      <c r="K75">
        <f t="shared" ca="1" si="88"/>
        <v>51297</v>
      </c>
      <c r="L75">
        <f t="shared" ca="1" si="89"/>
        <v>8</v>
      </c>
      <c r="M75" t="str">
        <f t="shared" ca="1" si="70"/>
        <v>Itahari</v>
      </c>
      <c r="N75">
        <f t="shared" ca="1" si="46"/>
        <v>923346</v>
      </c>
      <c r="O75" s="1">
        <f t="shared" ca="1" si="90"/>
        <v>518344.55258828402</v>
      </c>
      <c r="P75" s="1">
        <f t="shared" ca="1" si="47"/>
        <v>40321.038965981483</v>
      </c>
      <c r="Q75">
        <f t="shared" ca="1" si="91"/>
        <v>3331</v>
      </c>
      <c r="R75">
        <f t="shared" ca="1" si="48"/>
        <v>102594</v>
      </c>
      <c r="S75" s="1">
        <f t="shared" ca="1" si="49"/>
        <v>35189.230988330477</v>
      </c>
      <c r="T75" s="1">
        <f t="shared" ca="1" si="50"/>
        <v>998856.26995431189</v>
      </c>
      <c r="U75" s="1">
        <f t="shared" ca="1" si="51"/>
        <v>624269.55258828402</v>
      </c>
      <c r="V75" s="1">
        <f t="shared" ca="1" si="52"/>
        <v>374586.71736602788</v>
      </c>
      <c r="Y75" s="5">
        <f ca="1">IF(Table1[[#This Row],[Gender]]="Male",1,0)</f>
        <v>1</v>
      </c>
      <c r="Z75">
        <f ca="1">IF(Table1[[#This Row],[Gender]]="Female",1,0)</f>
        <v>0</v>
      </c>
      <c r="AB75" s="6"/>
      <c r="AF75" s="5">
        <f t="shared" ca="1" si="62"/>
        <v>0</v>
      </c>
      <c r="AM75">
        <f t="shared" ca="1" si="63"/>
        <v>0</v>
      </c>
      <c r="AN75">
        <f t="shared" ca="1" si="64"/>
        <v>1</v>
      </c>
      <c r="AO75">
        <f t="shared" ca="1" si="65"/>
        <v>0</v>
      </c>
      <c r="AP75">
        <f t="shared" ca="1" si="66"/>
        <v>0</v>
      </c>
      <c r="AQ75">
        <f t="shared" ca="1" si="67"/>
        <v>0</v>
      </c>
      <c r="AS75" s="6"/>
      <c r="AV75" s="5">
        <f ca="1">IF(Table1[[#This Row],[Total Debt Value]]&gt;$AW$3,1,0)</f>
        <v>1</v>
      </c>
      <c r="AZ75" s="6"/>
      <c r="BA75" s="5"/>
      <c r="BB75" s="17">
        <f t="shared" ca="1" si="71"/>
        <v>0.38181081284272567</v>
      </c>
      <c r="BC75">
        <f t="shared" ca="1" si="72"/>
        <v>0</v>
      </c>
      <c r="BD75" s="6"/>
      <c r="BF75" s="5">
        <f t="shared" ca="1" si="73"/>
        <v>0</v>
      </c>
      <c r="BG75">
        <f t="shared" ca="1" si="74"/>
        <v>0</v>
      </c>
      <c r="BH75">
        <f t="shared" ca="1" si="53"/>
        <v>0</v>
      </c>
      <c r="BI75">
        <f t="shared" ca="1" si="54"/>
        <v>0</v>
      </c>
      <c r="BJ75">
        <f t="shared" ca="1" si="55"/>
        <v>0</v>
      </c>
      <c r="BK75">
        <f t="shared" ca="1" si="56"/>
        <v>95491</v>
      </c>
      <c r="BL75">
        <f t="shared" ca="1" si="57"/>
        <v>0</v>
      </c>
      <c r="BM75">
        <f t="shared" ca="1" si="58"/>
        <v>0</v>
      </c>
      <c r="BN75">
        <f t="shared" ca="1" si="59"/>
        <v>0</v>
      </c>
      <c r="BO75">
        <f t="shared" ca="1" si="60"/>
        <v>0</v>
      </c>
      <c r="BP75">
        <f t="shared" ca="1" si="61"/>
        <v>0</v>
      </c>
      <c r="BR75" s="6"/>
      <c r="BT75" s="5">
        <f t="shared" ca="1" si="75"/>
        <v>0</v>
      </c>
      <c r="BU75">
        <f t="shared" ca="1" si="76"/>
        <v>0</v>
      </c>
      <c r="BV75">
        <f t="shared" ca="1" si="77"/>
        <v>95491</v>
      </c>
      <c r="BW75">
        <f t="shared" ca="1" si="78"/>
        <v>0</v>
      </c>
      <c r="BX75">
        <f t="shared" ca="1" si="79"/>
        <v>0</v>
      </c>
      <c r="BY75">
        <f t="shared" ca="1" si="80"/>
        <v>0</v>
      </c>
      <c r="CA75" s="6"/>
      <c r="CD75" s="5">
        <f ca="1">IF(Table1[[#This Row],[Total Debt Value]]&gt;Table1[[#This Row],[Income]],1,0)</f>
        <v>1</v>
      </c>
      <c r="CK75" s="6"/>
      <c r="CM75" s="5">
        <f ca="1">IF(Table1[[#This Row],[Total  Net Worth]]&gt;$CN$3,Table1[[#This Row],[Age]],0)</f>
        <v>0</v>
      </c>
      <c r="CN75" s="6"/>
    </row>
    <row r="76" spans="2:92" x14ac:dyDescent="0.25">
      <c r="B76">
        <f t="shared" ca="1" si="81"/>
        <v>1</v>
      </c>
      <c r="C76" t="str">
        <f t="shared" ca="1" si="82"/>
        <v>Male</v>
      </c>
      <c r="D76">
        <f t="shared" ca="1" si="83"/>
        <v>26</v>
      </c>
      <c r="E76">
        <f t="shared" ca="1" si="84"/>
        <v>4</v>
      </c>
      <c r="F76" t="str">
        <f t="shared" ca="1" si="68"/>
        <v>IT</v>
      </c>
      <c r="G76">
        <f t="shared" ca="1" si="85"/>
        <v>5</v>
      </c>
      <c r="H76" t="str">
        <f t="shared" ca="1" si="69"/>
        <v>Others</v>
      </c>
      <c r="I76">
        <f t="shared" ca="1" si="86"/>
        <v>2</v>
      </c>
      <c r="J76">
        <f t="shared" ca="1" si="87"/>
        <v>2</v>
      </c>
      <c r="K76">
        <f t="shared" ca="1" si="88"/>
        <v>95491</v>
      </c>
      <c r="L76">
        <f t="shared" ca="1" si="89"/>
        <v>11</v>
      </c>
      <c r="M76" t="str">
        <f t="shared" ca="1" si="70"/>
        <v>Kavre</v>
      </c>
      <c r="N76">
        <f t="shared" ca="1" si="46"/>
        <v>1623347</v>
      </c>
      <c r="O76" s="1">
        <f t="shared" ca="1" si="90"/>
        <v>619811.43759580015</v>
      </c>
      <c r="P76" s="1">
        <f t="shared" ca="1" si="47"/>
        <v>71165.555099945952</v>
      </c>
      <c r="Q76">
        <f t="shared" ca="1" si="91"/>
        <v>20440</v>
      </c>
      <c r="R76">
        <f t="shared" ca="1" si="48"/>
        <v>190982</v>
      </c>
      <c r="S76" s="1">
        <f t="shared" ca="1" si="49"/>
        <v>52154.621667207022</v>
      </c>
      <c r="T76" s="1">
        <f t="shared" ca="1" si="50"/>
        <v>1746667.176767153</v>
      </c>
      <c r="U76" s="1">
        <f t="shared" ca="1" si="51"/>
        <v>831233.43759580015</v>
      </c>
      <c r="V76" s="1">
        <f t="shared" ca="1" si="52"/>
        <v>915433.73917135282</v>
      </c>
      <c r="Y76" s="5">
        <f ca="1">IF(Table1[[#This Row],[Gender]]="Male",1,0)</f>
        <v>1</v>
      </c>
      <c r="Z76">
        <f ca="1">IF(Table1[[#This Row],[Gender]]="Female",1,0)</f>
        <v>0</v>
      </c>
      <c r="AB76" s="6"/>
      <c r="AF76" s="5">
        <f t="shared" ca="1" si="62"/>
        <v>0</v>
      </c>
      <c r="AM76">
        <f t="shared" ca="1" si="63"/>
        <v>0</v>
      </c>
      <c r="AN76">
        <f t="shared" ca="1" si="64"/>
        <v>0</v>
      </c>
      <c r="AO76">
        <f t="shared" ca="1" si="65"/>
        <v>0</v>
      </c>
      <c r="AP76">
        <f t="shared" ca="1" si="66"/>
        <v>1</v>
      </c>
      <c r="AQ76">
        <f t="shared" ca="1" si="67"/>
        <v>0</v>
      </c>
      <c r="AS76" s="6"/>
      <c r="AV76" s="5">
        <f ca="1">IF(Table1[[#This Row],[Total Debt Value]]&gt;$AW$3,1,0)</f>
        <v>1</v>
      </c>
      <c r="AZ76" s="6"/>
      <c r="BA76" s="5"/>
      <c r="BB76" s="17">
        <f t="shared" ca="1" si="71"/>
        <v>0.91085723244110728</v>
      </c>
      <c r="BC76">
        <f t="shared" ca="1" si="72"/>
        <v>0</v>
      </c>
      <c r="BD76" s="6"/>
      <c r="BF76" s="5">
        <f t="shared" ca="1" si="73"/>
        <v>0</v>
      </c>
      <c r="BG76">
        <f t="shared" ca="1" si="74"/>
        <v>0</v>
      </c>
      <c r="BH76">
        <f t="shared" ca="1" si="53"/>
        <v>0</v>
      </c>
      <c r="BI76">
        <f t="shared" ca="1" si="54"/>
        <v>0</v>
      </c>
      <c r="BJ76">
        <f t="shared" ca="1" si="55"/>
        <v>53708</v>
      </c>
      <c r="BK76">
        <f t="shared" ca="1" si="56"/>
        <v>0</v>
      </c>
      <c r="BL76">
        <f t="shared" ca="1" si="57"/>
        <v>0</v>
      </c>
      <c r="BM76">
        <f t="shared" ca="1" si="58"/>
        <v>0</v>
      </c>
      <c r="BN76">
        <f t="shared" ca="1" si="59"/>
        <v>0</v>
      </c>
      <c r="BO76">
        <f t="shared" ca="1" si="60"/>
        <v>0</v>
      </c>
      <c r="BP76">
        <f t="shared" ca="1" si="61"/>
        <v>0</v>
      </c>
      <c r="BR76" s="6"/>
      <c r="BT76" s="5">
        <f t="shared" ca="1" si="75"/>
        <v>0</v>
      </c>
      <c r="BU76">
        <f t="shared" ca="1" si="76"/>
        <v>0</v>
      </c>
      <c r="BV76">
        <f t="shared" ca="1" si="77"/>
        <v>0</v>
      </c>
      <c r="BW76">
        <f t="shared" ca="1" si="78"/>
        <v>0</v>
      </c>
      <c r="BX76">
        <f t="shared" ca="1" si="79"/>
        <v>53708</v>
      </c>
      <c r="BY76">
        <f t="shared" ca="1" si="80"/>
        <v>0</v>
      </c>
      <c r="CA76" s="6"/>
      <c r="CD76" s="5">
        <f ca="1">IF(Table1[[#This Row],[Total Debt Value]]&gt;Table1[[#This Row],[Income]],1,0)</f>
        <v>1</v>
      </c>
      <c r="CK76" s="6"/>
      <c r="CM76" s="5">
        <f ca="1">IF(Table1[[#This Row],[Total  Net Worth]]&gt;$CN$3,Table1[[#This Row],[Age]],0)</f>
        <v>26</v>
      </c>
      <c r="CN76" s="6"/>
    </row>
    <row r="77" spans="2:92" x14ac:dyDescent="0.25">
      <c r="B77">
        <f t="shared" ca="1" si="81"/>
        <v>2</v>
      </c>
      <c r="C77" t="str">
        <f t="shared" ca="1" si="82"/>
        <v>Female</v>
      </c>
      <c r="D77">
        <f t="shared" ca="1" si="83"/>
        <v>37</v>
      </c>
      <c r="E77">
        <f t="shared" ca="1" si="84"/>
        <v>5</v>
      </c>
      <c r="F77" t="str">
        <f t="shared" ca="1" si="68"/>
        <v>Genral Work</v>
      </c>
      <c r="G77">
        <f t="shared" ca="1" si="85"/>
        <v>2</v>
      </c>
      <c r="H77" t="str">
        <f t="shared" ca="1" si="69"/>
        <v>College</v>
      </c>
      <c r="I77">
        <f t="shared" ca="1" si="86"/>
        <v>2</v>
      </c>
      <c r="J77">
        <f t="shared" ca="1" si="87"/>
        <v>2</v>
      </c>
      <c r="K77">
        <f t="shared" ca="1" si="88"/>
        <v>53708</v>
      </c>
      <c r="L77">
        <f t="shared" ca="1" si="89"/>
        <v>6</v>
      </c>
      <c r="M77" t="str">
        <f t="shared" ca="1" si="70"/>
        <v>Dharan</v>
      </c>
      <c r="N77">
        <f t="shared" ca="1" si="46"/>
        <v>966744</v>
      </c>
      <c r="O77" s="1">
        <f t="shared" ca="1" si="90"/>
        <v>880565.76431904582</v>
      </c>
      <c r="P77" s="1">
        <f t="shared" ca="1" si="47"/>
        <v>73066.121233515645</v>
      </c>
      <c r="Q77">
        <f t="shared" ca="1" si="91"/>
        <v>28313</v>
      </c>
      <c r="R77">
        <f t="shared" ca="1" si="48"/>
        <v>0</v>
      </c>
      <c r="S77" s="1">
        <f t="shared" ca="1" si="49"/>
        <v>55672.216812060433</v>
      </c>
      <c r="T77" s="1">
        <f t="shared" ca="1" si="50"/>
        <v>1095482.3380455761</v>
      </c>
      <c r="U77" s="1">
        <f t="shared" ca="1" si="51"/>
        <v>908878.76431904582</v>
      </c>
      <c r="V77" s="1">
        <f t="shared" ca="1" si="52"/>
        <v>186603.5737265303</v>
      </c>
      <c r="Y77" s="5">
        <f ca="1">IF(Table1[[#This Row],[Gender]]="Male",1,0)</f>
        <v>0</v>
      </c>
      <c r="Z77">
        <f ca="1">IF(Table1[[#This Row],[Gender]]="Female",1,0)</f>
        <v>1</v>
      </c>
      <c r="AB77" s="6"/>
      <c r="AF77" s="5">
        <f t="shared" ca="1" si="62"/>
        <v>0</v>
      </c>
      <c r="AM77">
        <f t="shared" ca="1" si="63"/>
        <v>0</v>
      </c>
      <c r="AN77">
        <f t="shared" ca="1" si="64"/>
        <v>0</v>
      </c>
      <c r="AO77">
        <f t="shared" ca="1" si="65"/>
        <v>0</v>
      </c>
      <c r="AP77">
        <f t="shared" ca="1" si="66"/>
        <v>1</v>
      </c>
      <c r="AQ77">
        <f t="shared" ca="1" si="67"/>
        <v>0</v>
      </c>
      <c r="AS77" s="6"/>
      <c r="AV77" s="5">
        <f ca="1">IF(Table1[[#This Row],[Total Debt Value]]&gt;$AW$3,1,0)</f>
        <v>1</v>
      </c>
      <c r="AZ77" s="6"/>
      <c r="BA77" s="5"/>
      <c r="BB77" s="17">
        <f t="shared" ca="1" si="71"/>
        <v>0.86990419648917761</v>
      </c>
      <c r="BC77">
        <f t="shared" ca="1" si="72"/>
        <v>0</v>
      </c>
      <c r="BD77" s="6"/>
      <c r="BF77" s="5">
        <f t="shared" ca="1" si="73"/>
        <v>0</v>
      </c>
      <c r="BG77">
        <f t="shared" ca="1" si="74"/>
        <v>0</v>
      </c>
      <c r="BH77">
        <f t="shared" ca="1" si="53"/>
        <v>0</v>
      </c>
      <c r="BI77">
        <f t="shared" ca="1" si="54"/>
        <v>0</v>
      </c>
      <c r="BJ77">
        <f t="shared" ca="1" si="55"/>
        <v>37366</v>
      </c>
      <c r="BK77">
        <f t="shared" ca="1" si="56"/>
        <v>0</v>
      </c>
      <c r="BL77">
        <f t="shared" ca="1" si="57"/>
        <v>0</v>
      </c>
      <c r="BM77">
        <f t="shared" ca="1" si="58"/>
        <v>0</v>
      </c>
      <c r="BN77">
        <f t="shared" ca="1" si="59"/>
        <v>0</v>
      </c>
      <c r="BO77">
        <f t="shared" ca="1" si="60"/>
        <v>0</v>
      </c>
      <c r="BP77">
        <f t="shared" ca="1" si="61"/>
        <v>0</v>
      </c>
      <c r="BR77" s="6"/>
      <c r="BT77" s="5">
        <f t="shared" ca="1" si="75"/>
        <v>0</v>
      </c>
      <c r="BU77">
        <f t="shared" ca="1" si="76"/>
        <v>0</v>
      </c>
      <c r="BV77">
        <f t="shared" ca="1" si="77"/>
        <v>0</v>
      </c>
      <c r="BW77">
        <f t="shared" ca="1" si="78"/>
        <v>0</v>
      </c>
      <c r="BX77">
        <f t="shared" ca="1" si="79"/>
        <v>37366</v>
      </c>
      <c r="BY77">
        <f t="shared" ca="1" si="80"/>
        <v>0</v>
      </c>
      <c r="CA77" s="6"/>
      <c r="CD77" s="5">
        <f ca="1">IF(Table1[[#This Row],[Total Debt Value]]&gt;Table1[[#This Row],[Income]],1,0)</f>
        <v>1</v>
      </c>
      <c r="CK77" s="6"/>
      <c r="CM77" s="5">
        <f ca="1">IF(Table1[[#This Row],[Total  Net Worth]]&gt;$CN$3,Table1[[#This Row],[Age]],0)</f>
        <v>0</v>
      </c>
      <c r="CN77" s="6"/>
    </row>
    <row r="78" spans="2:92" x14ac:dyDescent="0.25">
      <c r="B78">
        <f t="shared" ca="1" si="81"/>
        <v>2</v>
      </c>
      <c r="C78" t="str">
        <f t="shared" ca="1" si="82"/>
        <v>Female</v>
      </c>
      <c r="D78">
        <f t="shared" ca="1" si="83"/>
        <v>25</v>
      </c>
      <c r="E78">
        <f t="shared" ca="1" si="84"/>
        <v>5</v>
      </c>
      <c r="F78" t="str">
        <f t="shared" ca="1" si="68"/>
        <v>Genral Work</v>
      </c>
      <c r="G78">
        <f t="shared" ca="1" si="85"/>
        <v>5</v>
      </c>
      <c r="H78" t="str">
        <f t="shared" ca="1" si="69"/>
        <v>Others</v>
      </c>
      <c r="I78">
        <f t="shared" ca="1" si="86"/>
        <v>1</v>
      </c>
      <c r="J78">
        <f t="shared" ca="1" si="87"/>
        <v>1</v>
      </c>
      <c r="K78">
        <f t="shared" ca="1" si="88"/>
        <v>37366</v>
      </c>
      <c r="L78">
        <f t="shared" ca="1" si="89"/>
        <v>6</v>
      </c>
      <c r="M78" t="str">
        <f t="shared" ca="1" si="70"/>
        <v>Dharan</v>
      </c>
      <c r="N78">
        <f t="shared" ca="1" si="46"/>
        <v>709954</v>
      </c>
      <c r="O78" s="1">
        <f t="shared" ca="1" si="90"/>
        <v>617591.96391427761</v>
      </c>
      <c r="P78" s="1">
        <f t="shared" ca="1" si="47"/>
        <v>8351.1089930551425</v>
      </c>
      <c r="Q78">
        <f t="shared" ca="1" si="91"/>
        <v>2068</v>
      </c>
      <c r="R78">
        <f t="shared" ca="1" si="48"/>
        <v>74732</v>
      </c>
      <c r="S78" s="1">
        <f t="shared" ca="1" si="49"/>
        <v>9100.0330534629338</v>
      </c>
      <c r="T78" s="1">
        <f t="shared" ca="1" si="50"/>
        <v>727405.14204651816</v>
      </c>
      <c r="U78" s="1">
        <f t="shared" ca="1" si="51"/>
        <v>694391.96391427761</v>
      </c>
      <c r="V78" s="1">
        <f t="shared" ca="1" si="52"/>
        <v>33013.178132240544</v>
      </c>
      <c r="Y78" s="5">
        <f ca="1">IF(Table1[[#This Row],[Gender]]="Male",1,0)</f>
        <v>0</v>
      </c>
      <c r="Z78">
        <f ca="1">IF(Table1[[#This Row],[Gender]]="Female",1,0)</f>
        <v>1</v>
      </c>
      <c r="AB78" s="6"/>
      <c r="AF78" s="5">
        <f t="shared" ca="1" si="62"/>
        <v>0</v>
      </c>
      <c r="AM78">
        <f t="shared" ca="1" si="63"/>
        <v>0</v>
      </c>
      <c r="AN78">
        <f t="shared" ca="1" si="64"/>
        <v>0</v>
      </c>
      <c r="AO78">
        <f t="shared" ca="1" si="65"/>
        <v>1</v>
      </c>
      <c r="AP78">
        <f t="shared" ca="1" si="66"/>
        <v>0</v>
      </c>
      <c r="AQ78">
        <f t="shared" ca="1" si="67"/>
        <v>0</v>
      </c>
      <c r="AS78" s="6"/>
      <c r="AV78" s="5">
        <f ca="1">IF(Table1[[#This Row],[Total Debt Value]]&gt;$AW$3,1,0)</f>
        <v>1</v>
      </c>
      <c r="AZ78" s="6"/>
      <c r="BA78" s="5"/>
      <c r="BB78" s="17">
        <f t="shared" ca="1" si="71"/>
        <v>0.91562554061460977</v>
      </c>
      <c r="BC78">
        <f t="shared" ca="1" si="72"/>
        <v>0</v>
      </c>
      <c r="BD78" s="6"/>
      <c r="BF78" s="5">
        <f t="shared" ca="1" si="73"/>
        <v>0</v>
      </c>
      <c r="BG78">
        <f t="shared" ca="1" si="74"/>
        <v>0</v>
      </c>
      <c r="BH78">
        <f t="shared" ca="1" si="53"/>
        <v>0</v>
      </c>
      <c r="BI78">
        <f t="shared" ca="1" si="54"/>
        <v>0</v>
      </c>
      <c r="BJ78">
        <f t="shared" ca="1" si="55"/>
        <v>0</v>
      </c>
      <c r="BK78">
        <f t="shared" ca="1" si="56"/>
        <v>44223</v>
      </c>
      <c r="BL78">
        <f t="shared" ca="1" si="57"/>
        <v>0</v>
      </c>
      <c r="BM78">
        <f t="shared" ca="1" si="58"/>
        <v>0</v>
      </c>
      <c r="BN78">
        <f t="shared" ca="1" si="59"/>
        <v>0</v>
      </c>
      <c r="BO78">
        <f t="shared" ca="1" si="60"/>
        <v>0</v>
      </c>
      <c r="BP78">
        <f t="shared" ca="1" si="61"/>
        <v>0</v>
      </c>
      <c r="BR78" s="6"/>
      <c r="BT78" s="5">
        <f t="shared" ca="1" si="75"/>
        <v>0</v>
      </c>
      <c r="BU78">
        <f t="shared" ca="1" si="76"/>
        <v>0</v>
      </c>
      <c r="BV78">
        <f t="shared" ca="1" si="77"/>
        <v>0</v>
      </c>
      <c r="BW78">
        <f t="shared" ca="1" si="78"/>
        <v>44223</v>
      </c>
      <c r="BX78">
        <f t="shared" ca="1" si="79"/>
        <v>0</v>
      </c>
      <c r="BY78">
        <f t="shared" ca="1" si="80"/>
        <v>0</v>
      </c>
      <c r="CA78" s="6"/>
      <c r="CD78" s="5">
        <f ca="1">IF(Table1[[#This Row],[Total Debt Value]]&gt;Table1[[#This Row],[Income]],1,0)</f>
        <v>1</v>
      </c>
      <c r="CK78" s="6"/>
      <c r="CM78" s="5">
        <f ca="1">IF(Table1[[#This Row],[Total  Net Worth]]&gt;$CN$3,Table1[[#This Row],[Age]],0)</f>
        <v>0</v>
      </c>
      <c r="CN78" s="6"/>
    </row>
    <row r="79" spans="2:92" x14ac:dyDescent="0.25">
      <c r="B79">
        <f t="shared" ca="1" si="81"/>
        <v>1</v>
      </c>
      <c r="C79" t="str">
        <f t="shared" ca="1" si="82"/>
        <v>Male</v>
      </c>
      <c r="D79">
        <f t="shared" ca="1" si="83"/>
        <v>26</v>
      </c>
      <c r="E79">
        <f t="shared" ca="1" si="84"/>
        <v>2</v>
      </c>
      <c r="F79" t="str">
        <f t="shared" ca="1" si="68"/>
        <v>Construction</v>
      </c>
      <c r="G79">
        <f t="shared" ca="1" si="85"/>
        <v>3</v>
      </c>
      <c r="H79" t="str">
        <f t="shared" ca="1" si="69"/>
        <v>University</v>
      </c>
      <c r="I79">
        <f t="shared" ca="1" si="86"/>
        <v>2</v>
      </c>
      <c r="J79">
        <f t="shared" ca="1" si="87"/>
        <v>2</v>
      </c>
      <c r="K79">
        <f t="shared" ca="1" si="88"/>
        <v>44223</v>
      </c>
      <c r="L79">
        <f t="shared" ca="1" si="89"/>
        <v>11</v>
      </c>
      <c r="M79" t="str">
        <f t="shared" ca="1" si="70"/>
        <v>Kavre</v>
      </c>
      <c r="N79">
        <f t="shared" ca="1" si="46"/>
        <v>928683</v>
      </c>
      <c r="O79" s="1">
        <f t="shared" ca="1" si="90"/>
        <v>850325.87393459759</v>
      </c>
      <c r="P79" s="1">
        <f t="shared" ca="1" si="47"/>
        <v>31533.194024122906</v>
      </c>
      <c r="Q79">
        <f t="shared" ca="1" si="91"/>
        <v>2131</v>
      </c>
      <c r="R79">
        <f t="shared" ca="1" si="48"/>
        <v>0</v>
      </c>
      <c r="S79" s="1">
        <f t="shared" ca="1" si="49"/>
        <v>34801.504117204466</v>
      </c>
      <c r="T79" s="1">
        <f t="shared" ca="1" si="50"/>
        <v>995017.69814132736</v>
      </c>
      <c r="U79" s="1">
        <f t="shared" ca="1" si="51"/>
        <v>852456.87393459759</v>
      </c>
      <c r="V79" s="1">
        <f t="shared" ca="1" si="52"/>
        <v>142560.82420672977</v>
      </c>
      <c r="Y79" s="5">
        <f ca="1">IF(Table1[[#This Row],[Gender]]="Male",1,0)</f>
        <v>1</v>
      </c>
      <c r="Z79">
        <f ca="1">IF(Table1[[#This Row],[Gender]]="Female",1,0)</f>
        <v>0</v>
      </c>
      <c r="AB79" s="6"/>
      <c r="AF79" s="5">
        <f t="shared" ca="1" si="62"/>
        <v>1</v>
      </c>
      <c r="AM79">
        <f t="shared" ca="1" si="63"/>
        <v>0</v>
      </c>
      <c r="AN79">
        <f t="shared" ca="1" si="64"/>
        <v>0</v>
      </c>
      <c r="AO79">
        <f t="shared" ca="1" si="65"/>
        <v>0</v>
      </c>
      <c r="AP79">
        <f t="shared" ca="1" si="66"/>
        <v>0</v>
      </c>
      <c r="AQ79">
        <f t="shared" ca="1" si="67"/>
        <v>0</v>
      </c>
      <c r="AS79" s="6"/>
      <c r="AV79" s="5">
        <f ca="1">IF(Table1[[#This Row],[Total Debt Value]]&gt;$AW$3,1,0)</f>
        <v>1</v>
      </c>
      <c r="AZ79" s="6"/>
      <c r="BA79" s="5"/>
      <c r="BB79" s="17">
        <f t="shared" ca="1" si="71"/>
        <v>0.62739712179689333</v>
      </c>
      <c r="BC79">
        <f t="shared" ca="1" si="72"/>
        <v>0</v>
      </c>
      <c r="BD79" s="6"/>
      <c r="BF79" s="5">
        <f t="shared" ca="1" si="73"/>
        <v>0</v>
      </c>
      <c r="BG79">
        <f t="shared" ca="1" si="74"/>
        <v>0</v>
      </c>
      <c r="BH79">
        <f t="shared" ca="1" si="53"/>
        <v>0</v>
      </c>
      <c r="BI79">
        <f t="shared" ca="1" si="54"/>
        <v>0</v>
      </c>
      <c r="BJ79">
        <f t="shared" ca="1" si="55"/>
        <v>0</v>
      </c>
      <c r="BK79">
        <f t="shared" ca="1" si="56"/>
        <v>43902</v>
      </c>
      <c r="BL79">
        <f t="shared" ca="1" si="57"/>
        <v>0</v>
      </c>
      <c r="BM79">
        <f t="shared" ca="1" si="58"/>
        <v>0</v>
      </c>
      <c r="BN79">
        <f t="shared" ca="1" si="59"/>
        <v>0</v>
      </c>
      <c r="BO79">
        <f t="shared" ca="1" si="60"/>
        <v>0</v>
      </c>
      <c r="BP79">
        <f t="shared" ca="1" si="61"/>
        <v>0</v>
      </c>
      <c r="BR79" s="6"/>
      <c r="BT79" s="5">
        <f t="shared" ca="1" si="75"/>
        <v>43902</v>
      </c>
      <c r="BU79">
        <f t="shared" ca="1" si="76"/>
        <v>0</v>
      </c>
      <c r="BV79">
        <f t="shared" ca="1" si="77"/>
        <v>0</v>
      </c>
      <c r="BW79">
        <f t="shared" ca="1" si="78"/>
        <v>0</v>
      </c>
      <c r="BX79">
        <f t="shared" ca="1" si="79"/>
        <v>0</v>
      </c>
      <c r="BY79">
        <f t="shared" ca="1" si="80"/>
        <v>0</v>
      </c>
      <c r="CA79" s="6"/>
      <c r="CD79" s="5">
        <f ca="1">IF(Table1[[#This Row],[Total Debt Value]]&gt;Table1[[#This Row],[Income]],1,0)</f>
        <v>1</v>
      </c>
      <c r="CK79" s="6"/>
      <c r="CM79" s="5">
        <f ca="1">IF(Table1[[#This Row],[Total  Net Worth]]&gt;$CN$3,Table1[[#This Row],[Age]],0)</f>
        <v>0</v>
      </c>
      <c r="CN79" s="6"/>
    </row>
    <row r="80" spans="2:92" x14ac:dyDescent="0.25">
      <c r="B80">
        <f t="shared" ca="1" si="81"/>
        <v>2</v>
      </c>
      <c r="C80" t="str">
        <f t="shared" ca="1" si="82"/>
        <v>Female</v>
      </c>
      <c r="D80">
        <f t="shared" ca="1" si="83"/>
        <v>31</v>
      </c>
      <c r="E80">
        <f t="shared" ca="1" si="84"/>
        <v>1</v>
      </c>
      <c r="F80" t="str">
        <f t="shared" ca="1" si="68"/>
        <v>Health</v>
      </c>
      <c r="G80">
        <f t="shared" ca="1" si="85"/>
        <v>1</v>
      </c>
      <c r="H80" t="str">
        <f t="shared" ca="1" si="69"/>
        <v>High School</v>
      </c>
      <c r="I80">
        <f t="shared" ca="1" si="86"/>
        <v>0</v>
      </c>
      <c r="J80">
        <f t="shared" ca="1" si="87"/>
        <v>2</v>
      </c>
      <c r="K80">
        <f t="shared" ca="1" si="88"/>
        <v>43902</v>
      </c>
      <c r="L80">
        <f t="shared" ca="1" si="89"/>
        <v>11</v>
      </c>
      <c r="M80" t="str">
        <f t="shared" ca="1" si="70"/>
        <v>Kavre</v>
      </c>
      <c r="N80">
        <f t="shared" ca="1" si="46"/>
        <v>965844</v>
      </c>
      <c r="O80" s="1">
        <f t="shared" ca="1" si="90"/>
        <v>605967.74570479861</v>
      </c>
      <c r="P80" s="1">
        <f t="shared" ca="1" si="47"/>
        <v>31615.654027730405</v>
      </c>
      <c r="Q80">
        <f t="shared" ca="1" si="91"/>
        <v>29083</v>
      </c>
      <c r="R80">
        <f t="shared" ca="1" si="48"/>
        <v>0</v>
      </c>
      <c r="S80" s="1">
        <f t="shared" ca="1" si="49"/>
        <v>64089.861921389078</v>
      </c>
      <c r="T80" s="1">
        <f t="shared" ca="1" si="50"/>
        <v>1061549.5159491196</v>
      </c>
      <c r="U80" s="1">
        <f t="shared" ca="1" si="51"/>
        <v>635050.74570479861</v>
      </c>
      <c r="V80" s="1">
        <f t="shared" ca="1" si="52"/>
        <v>426498.77024432097</v>
      </c>
      <c r="Y80" s="5">
        <f ca="1">IF(Table1[[#This Row],[Gender]]="Male",1,0)</f>
        <v>0</v>
      </c>
      <c r="Z80">
        <f ca="1">IF(Table1[[#This Row],[Gender]]="Female",1,0)</f>
        <v>1</v>
      </c>
      <c r="AB80" s="6"/>
      <c r="AF80" s="5">
        <f t="shared" ca="1" si="62"/>
        <v>1</v>
      </c>
      <c r="AM80">
        <f t="shared" ca="1" si="63"/>
        <v>0</v>
      </c>
      <c r="AN80">
        <f t="shared" ca="1" si="64"/>
        <v>0</v>
      </c>
      <c r="AO80">
        <f t="shared" ca="1" si="65"/>
        <v>0</v>
      </c>
      <c r="AP80">
        <f t="shared" ca="1" si="66"/>
        <v>0</v>
      </c>
      <c r="AQ80">
        <f t="shared" ca="1" si="67"/>
        <v>0</v>
      </c>
      <c r="AS80" s="6"/>
      <c r="AV80" s="5">
        <f ca="1">IF(Table1[[#This Row],[Total Debt Value]]&gt;$AW$3,1,0)</f>
        <v>1</v>
      </c>
      <c r="AZ80" s="6"/>
      <c r="BA80" s="5"/>
      <c r="BB80" s="17">
        <f t="shared" ca="1" si="71"/>
        <v>0.30877181397622211</v>
      </c>
      <c r="BC80">
        <f t="shared" ca="1" si="72"/>
        <v>0</v>
      </c>
      <c r="BD80" s="6"/>
      <c r="BF80" s="5">
        <f t="shared" ca="1" si="73"/>
        <v>0</v>
      </c>
      <c r="BG80">
        <f t="shared" ca="1" si="74"/>
        <v>0</v>
      </c>
      <c r="BH80">
        <f t="shared" ca="1" si="53"/>
        <v>80576</v>
      </c>
      <c r="BI80">
        <f t="shared" ca="1" si="54"/>
        <v>0</v>
      </c>
      <c r="BJ80">
        <f t="shared" ca="1" si="55"/>
        <v>0</v>
      </c>
      <c r="BK80">
        <f t="shared" ca="1" si="56"/>
        <v>0</v>
      </c>
      <c r="BL80">
        <f t="shared" ca="1" si="57"/>
        <v>0</v>
      </c>
      <c r="BM80">
        <f t="shared" ca="1" si="58"/>
        <v>0</v>
      </c>
      <c r="BN80">
        <f t="shared" ca="1" si="59"/>
        <v>0</v>
      </c>
      <c r="BO80">
        <f t="shared" ca="1" si="60"/>
        <v>0</v>
      </c>
      <c r="BP80">
        <f t="shared" ca="1" si="61"/>
        <v>0</v>
      </c>
      <c r="BR80" s="6"/>
      <c r="BT80" s="5">
        <f t="shared" ca="1" si="75"/>
        <v>80576</v>
      </c>
      <c r="BU80">
        <f t="shared" ca="1" si="76"/>
        <v>0</v>
      </c>
      <c r="BV80">
        <f t="shared" ca="1" si="77"/>
        <v>0</v>
      </c>
      <c r="BW80">
        <f t="shared" ca="1" si="78"/>
        <v>0</v>
      </c>
      <c r="BX80">
        <f t="shared" ca="1" si="79"/>
        <v>0</v>
      </c>
      <c r="BY80">
        <f t="shared" ca="1" si="80"/>
        <v>0</v>
      </c>
      <c r="CA80" s="6"/>
      <c r="CD80" s="5">
        <f ca="1">IF(Table1[[#This Row],[Total Debt Value]]&gt;Table1[[#This Row],[Income]],1,0)</f>
        <v>1</v>
      </c>
      <c r="CK80" s="6"/>
      <c r="CM80" s="5">
        <f ca="1">IF(Table1[[#This Row],[Total  Net Worth]]&gt;$CN$3,Table1[[#This Row],[Age]],0)</f>
        <v>0</v>
      </c>
      <c r="CN80" s="6"/>
    </row>
    <row r="81" spans="2:92" x14ac:dyDescent="0.25">
      <c r="B81">
        <f t="shared" ca="1" si="81"/>
        <v>1</v>
      </c>
      <c r="C81" t="str">
        <f t="shared" ca="1" si="82"/>
        <v>Male</v>
      </c>
      <c r="D81">
        <f t="shared" ca="1" si="83"/>
        <v>39</v>
      </c>
      <c r="E81">
        <f t="shared" ca="1" si="84"/>
        <v>1</v>
      </c>
      <c r="F81" t="str">
        <f t="shared" ca="1" si="68"/>
        <v>Health</v>
      </c>
      <c r="G81">
        <f t="shared" ca="1" si="85"/>
        <v>1</v>
      </c>
      <c r="H81" t="str">
        <f t="shared" ca="1" si="69"/>
        <v>High School</v>
      </c>
      <c r="I81">
        <f t="shared" ca="1" si="86"/>
        <v>0</v>
      </c>
      <c r="J81">
        <f t="shared" ca="1" si="87"/>
        <v>1</v>
      </c>
      <c r="K81">
        <f t="shared" ca="1" si="88"/>
        <v>80576</v>
      </c>
      <c r="L81">
        <f t="shared" ca="1" si="89"/>
        <v>4</v>
      </c>
      <c r="M81" t="str">
        <f t="shared" ca="1" si="70"/>
        <v>Biratnagar</v>
      </c>
      <c r="N81">
        <f t="shared" ca="1" si="46"/>
        <v>1530944</v>
      </c>
      <c r="O81" s="1">
        <f t="shared" ca="1" si="90"/>
        <v>472712.35597601341</v>
      </c>
      <c r="P81" s="1">
        <f t="shared" ca="1" si="47"/>
        <v>21781.210405752008</v>
      </c>
      <c r="Q81">
        <f t="shared" ca="1" si="91"/>
        <v>18115</v>
      </c>
      <c r="R81">
        <f t="shared" ca="1" si="48"/>
        <v>0</v>
      </c>
      <c r="S81" s="1">
        <f t="shared" ca="1" si="49"/>
        <v>75060.070069530295</v>
      </c>
      <c r="T81" s="1">
        <f t="shared" ca="1" si="50"/>
        <v>1627785.2804752823</v>
      </c>
      <c r="U81" s="1">
        <f t="shared" ca="1" si="51"/>
        <v>490827.35597601341</v>
      </c>
      <c r="V81" s="1">
        <f t="shared" ca="1" si="52"/>
        <v>1136957.9244992689</v>
      </c>
      <c r="Y81" s="5">
        <f ca="1">IF(Table1[[#This Row],[Gender]]="Male",1,0)</f>
        <v>1</v>
      </c>
      <c r="Z81">
        <f ca="1">IF(Table1[[#This Row],[Gender]]="Female",1,0)</f>
        <v>0</v>
      </c>
      <c r="AB81" s="6"/>
      <c r="AF81" s="5">
        <f t="shared" ca="1" si="62"/>
        <v>0</v>
      </c>
      <c r="AM81">
        <f t="shared" ca="1" si="63"/>
        <v>0</v>
      </c>
      <c r="AN81">
        <f t="shared" ca="1" si="64"/>
        <v>1</v>
      </c>
      <c r="AO81">
        <f t="shared" ca="1" si="65"/>
        <v>0</v>
      </c>
      <c r="AP81">
        <f t="shared" ca="1" si="66"/>
        <v>0</v>
      </c>
      <c r="AQ81">
        <f t="shared" ca="1" si="67"/>
        <v>0</v>
      </c>
      <c r="AS81" s="6"/>
      <c r="AV81" s="5">
        <f ca="1">IF(Table1[[#This Row],[Total Debt Value]]&gt;$AW$3,1,0)</f>
        <v>0</v>
      </c>
      <c r="AZ81" s="6"/>
      <c r="BA81" s="5"/>
      <c r="BB81" s="17">
        <f t="shared" ca="1" si="71"/>
        <v>0.13193454108162839</v>
      </c>
      <c r="BC81">
        <f t="shared" ca="1" si="72"/>
        <v>1</v>
      </c>
      <c r="BD81" s="6"/>
      <c r="BF81" s="5">
        <f t="shared" ca="1" si="73"/>
        <v>88403</v>
      </c>
      <c r="BG81">
        <f t="shared" ca="1" si="74"/>
        <v>0</v>
      </c>
      <c r="BH81">
        <f t="shared" ca="1" si="53"/>
        <v>0</v>
      </c>
      <c r="BI81">
        <f t="shared" ca="1" si="54"/>
        <v>0</v>
      </c>
      <c r="BJ81">
        <f t="shared" ca="1" si="55"/>
        <v>0</v>
      </c>
      <c r="BK81">
        <f t="shared" ca="1" si="56"/>
        <v>0</v>
      </c>
      <c r="BL81">
        <f t="shared" ca="1" si="57"/>
        <v>0</v>
      </c>
      <c r="BM81">
        <f t="shared" ca="1" si="58"/>
        <v>0</v>
      </c>
      <c r="BN81">
        <f t="shared" ca="1" si="59"/>
        <v>0</v>
      </c>
      <c r="BO81">
        <f t="shared" ca="1" si="60"/>
        <v>0</v>
      </c>
      <c r="BP81">
        <f t="shared" ca="1" si="61"/>
        <v>0</v>
      </c>
      <c r="BR81" s="6"/>
      <c r="BT81" s="5">
        <f t="shared" ca="1" si="75"/>
        <v>0</v>
      </c>
      <c r="BU81">
        <f t="shared" ca="1" si="76"/>
        <v>0</v>
      </c>
      <c r="BV81">
        <f t="shared" ca="1" si="77"/>
        <v>88403</v>
      </c>
      <c r="BW81">
        <f t="shared" ca="1" si="78"/>
        <v>0</v>
      </c>
      <c r="BX81">
        <f t="shared" ca="1" si="79"/>
        <v>0</v>
      </c>
      <c r="BY81">
        <f t="shared" ca="1" si="80"/>
        <v>0</v>
      </c>
      <c r="CA81" s="6"/>
      <c r="CD81" s="5">
        <f ca="1">IF(Table1[[#This Row],[Total Debt Value]]&gt;Table1[[#This Row],[Income]],1,0)</f>
        <v>1</v>
      </c>
      <c r="CK81" s="6"/>
      <c r="CM81" s="5">
        <f ca="1">IF(Table1[[#This Row],[Total  Net Worth]]&gt;$CN$3,Table1[[#This Row],[Age]],0)</f>
        <v>39</v>
      </c>
      <c r="CN81" s="6"/>
    </row>
    <row r="82" spans="2:92" x14ac:dyDescent="0.25">
      <c r="B82">
        <f t="shared" ca="1" si="81"/>
        <v>1</v>
      </c>
      <c r="C82" t="str">
        <f t="shared" ca="1" si="82"/>
        <v>Male</v>
      </c>
      <c r="D82">
        <f t="shared" ca="1" si="83"/>
        <v>37</v>
      </c>
      <c r="E82">
        <f t="shared" ca="1" si="84"/>
        <v>4</v>
      </c>
      <c r="F82" t="str">
        <f t="shared" ca="1" si="68"/>
        <v>IT</v>
      </c>
      <c r="G82">
        <f t="shared" ca="1" si="85"/>
        <v>2</v>
      </c>
      <c r="H82" t="str">
        <f t="shared" ca="1" si="69"/>
        <v>College</v>
      </c>
      <c r="I82">
        <f t="shared" ca="1" si="86"/>
        <v>2</v>
      </c>
      <c r="J82">
        <f t="shared" ca="1" si="87"/>
        <v>1</v>
      </c>
      <c r="K82">
        <f t="shared" ca="1" si="88"/>
        <v>88403</v>
      </c>
      <c r="L82">
        <f t="shared" ca="1" si="89"/>
        <v>1</v>
      </c>
      <c r="M82" t="str">
        <f t="shared" ca="1" si="70"/>
        <v>Kathmandu</v>
      </c>
      <c r="N82">
        <f t="shared" ca="1" si="46"/>
        <v>1856463</v>
      </c>
      <c r="O82" s="1">
        <f t="shared" ca="1" si="90"/>
        <v>244931.59394002307</v>
      </c>
      <c r="P82" s="1">
        <f t="shared" ca="1" si="47"/>
        <v>31431.913026276805</v>
      </c>
      <c r="Q82">
        <f t="shared" ca="1" si="91"/>
        <v>12597</v>
      </c>
      <c r="R82">
        <f t="shared" ca="1" si="48"/>
        <v>176806</v>
      </c>
      <c r="S82" s="1">
        <f t="shared" ca="1" si="49"/>
        <v>14673.194289450581</v>
      </c>
      <c r="T82" s="1">
        <f t="shared" ca="1" si="50"/>
        <v>1902568.1073157273</v>
      </c>
      <c r="U82" s="1">
        <f t="shared" ca="1" si="51"/>
        <v>434334.5939400231</v>
      </c>
      <c r="V82" s="1">
        <f t="shared" ca="1" si="52"/>
        <v>1468233.5133757042</v>
      </c>
      <c r="Y82" s="5">
        <f ca="1">IF(Table1[[#This Row],[Gender]]="Male",1,0)</f>
        <v>1</v>
      </c>
      <c r="Z82">
        <f ca="1">IF(Table1[[#This Row],[Gender]]="Female",1,0)</f>
        <v>0</v>
      </c>
      <c r="AB82" s="6"/>
      <c r="AF82" s="5">
        <f t="shared" ca="1" si="62"/>
        <v>0</v>
      </c>
      <c r="AM82">
        <f t="shared" ca="1" si="63"/>
        <v>0</v>
      </c>
      <c r="AN82">
        <f t="shared" ca="1" si="64"/>
        <v>1</v>
      </c>
      <c r="AO82">
        <f t="shared" ca="1" si="65"/>
        <v>0</v>
      </c>
      <c r="AP82">
        <f t="shared" ca="1" si="66"/>
        <v>0</v>
      </c>
      <c r="AQ82">
        <f t="shared" ca="1" si="67"/>
        <v>0</v>
      </c>
      <c r="AS82" s="6"/>
      <c r="AV82" s="5">
        <f ca="1">IF(Table1[[#This Row],[Total Debt Value]]&gt;$AW$3,1,0)</f>
        <v>0</v>
      </c>
      <c r="AZ82" s="6"/>
      <c r="BA82" s="5"/>
      <c r="BB82" s="17">
        <f t="shared" ca="1" si="71"/>
        <v>5.8258440574221138E-2</v>
      </c>
      <c r="BC82">
        <f t="shared" ca="1" si="72"/>
        <v>1</v>
      </c>
      <c r="BD82" s="6"/>
      <c r="BF82" s="5">
        <f t="shared" ca="1" si="73"/>
        <v>0</v>
      </c>
      <c r="BG82">
        <f t="shared" ca="1" si="74"/>
        <v>0</v>
      </c>
      <c r="BH82">
        <f t="shared" ca="1" si="53"/>
        <v>0</v>
      </c>
      <c r="BI82">
        <f t="shared" ca="1" si="54"/>
        <v>27479</v>
      </c>
      <c r="BJ82">
        <f t="shared" ca="1" si="55"/>
        <v>0</v>
      </c>
      <c r="BK82">
        <f t="shared" ca="1" si="56"/>
        <v>0</v>
      </c>
      <c r="BL82">
        <f t="shared" ca="1" si="57"/>
        <v>0</v>
      </c>
      <c r="BM82">
        <f t="shared" ca="1" si="58"/>
        <v>0</v>
      </c>
      <c r="BN82">
        <f t="shared" ca="1" si="59"/>
        <v>0</v>
      </c>
      <c r="BO82">
        <f t="shared" ca="1" si="60"/>
        <v>0</v>
      </c>
      <c r="BP82">
        <f t="shared" ca="1" si="61"/>
        <v>0</v>
      </c>
      <c r="BR82" s="6"/>
      <c r="BT82" s="5">
        <f t="shared" ca="1" si="75"/>
        <v>0</v>
      </c>
      <c r="BU82">
        <f t="shared" ca="1" si="76"/>
        <v>0</v>
      </c>
      <c r="BV82">
        <f t="shared" ca="1" si="77"/>
        <v>27479</v>
      </c>
      <c r="BW82">
        <f t="shared" ca="1" si="78"/>
        <v>0</v>
      </c>
      <c r="BX82">
        <f t="shared" ca="1" si="79"/>
        <v>0</v>
      </c>
      <c r="BY82">
        <f t="shared" ca="1" si="80"/>
        <v>0</v>
      </c>
      <c r="CA82" s="6"/>
      <c r="CD82" s="5">
        <f ca="1">IF(Table1[[#This Row],[Total Debt Value]]&gt;Table1[[#This Row],[Income]],1,0)</f>
        <v>1</v>
      </c>
      <c r="CK82" s="6"/>
      <c r="CM82" s="5">
        <f ca="1">IF(Table1[[#This Row],[Total  Net Worth]]&gt;$CN$3,Table1[[#This Row],[Age]],0)</f>
        <v>37</v>
      </c>
      <c r="CN82" s="6"/>
    </row>
    <row r="83" spans="2:92" x14ac:dyDescent="0.25">
      <c r="B83">
        <f t="shared" ca="1" si="81"/>
        <v>1</v>
      </c>
      <c r="C83" t="str">
        <f t="shared" ca="1" si="82"/>
        <v>Male</v>
      </c>
      <c r="D83">
        <f t="shared" ca="1" si="83"/>
        <v>27</v>
      </c>
      <c r="E83">
        <f t="shared" ca="1" si="84"/>
        <v>4</v>
      </c>
      <c r="F83" t="str">
        <f t="shared" ca="1" si="68"/>
        <v>IT</v>
      </c>
      <c r="G83">
        <f t="shared" ca="1" si="85"/>
        <v>1</v>
      </c>
      <c r="H83" t="str">
        <f t="shared" ca="1" si="69"/>
        <v>High School</v>
      </c>
      <c r="I83">
        <f t="shared" ca="1" si="86"/>
        <v>0</v>
      </c>
      <c r="J83">
        <f t="shared" ca="1" si="87"/>
        <v>0</v>
      </c>
      <c r="K83">
        <f t="shared" ca="1" si="88"/>
        <v>27479</v>
      </c>
      <c r="L83">
        <f t="shared" ca="1" si="89"/>
        <v>3</v>
      </c>
      <c r="M83" t="str">
        <f t="shared" ca="1" si="70"/>
        <v>Pokhara</v>
      </c>
      <c r="N83">
        <f t="shared" ref="N83:N146" ca="1" si="92">K83*RANDBETWEEN(17,22)</f>
        <v>522101</v>
      </c>
      <c r="O83" s="1">
        <f t="shared" ca="1" si="90"/>
        <v>30416.79008224143</v>
      </c>
      <c r="P83" s="1">
        <f t="shared" ref="P83:P146" ca="1" si="93">J83*RAND()*K83</f>
        <v>0</v>
      </c>
      <c r="Q83">
        <f t="shared" ca="1" si="91"/>
        <v>0</v>
      </c>
      <c r="R83">
        <f t="shared" ref="R83:R146" ca="1" si="94">RANDBETWEEN(0,1)*K83*2</f>
        <v>54958</v>
      </c>
      <c r="S83" s="1">
        <f t="shared" ref="S83:S146" ca="1" si="95">RAND()*K83*1.5</f>
        <v>30827.764119061685</v>
      </c>
      <c r="T83" s="1">
        <f t="shared" ref="T83:T146" ca="1" si="96">N83+P83+S83</f>
        <v>552928.76411906164</v>
      </c>
      <c r="U83" s="1">
        <f t="shared" ref="U83:U146" ca="1" si="97">O83+Q83+R83</f>
        <v>85374.790082241438</v>
      </c>
      <c r="V83" s="1">
        <f t="shared" ref="V83:V146" ca="1" si="98">T83-U83</f>
        <v>467553.97403682023</v>
      </c>
      <c r="Y83" s="5">
        <f ca="1">IF(Table1[[#This Row],[Gender]]="Male",1,0)</f>
        <v>1</v>
      </c>
      <c r="Z83">
        <f ca="1">IF(Table1[[#This Row],[Gender]]="Female",1,0)</f>
        <v>0</v>
      </c>
      <c r="AB83" s="6"/>
      <c r="AF83" s="5">
        <f t="shared" ca="1" si="62"/>
        <v>0</v>
      </c>
      <c r="AM83">
        <f t="shared" ca="1" si="63"/>
        <v>0</v>
      </c>
      <c r="AN83">
        <f t="shared" ca="1" si="64"/>
        <v>0</v>
      </c>
      <c r="AO83">
        <f t="shared" ca="1" si="65"/>
        <v>0</v>
      </c>
      <c r="AP83">
        <f t="shared" ca="1" si="66"/>
        <v>0</v>
      </c>
      <c r="AQ83">
        <f t="shared" ca="1" si="67"/>
        <v>1</v>
      </c>
      <c r="AS83" s="6"/>
      <c r="AV83" s="5">
        <f ca="1">IF(Table1[[#This Row],[Total Debt Value]]&gt;$AW$3,1,0)</f>
        <v>0</v>
      </c>
      <c r="AZ83" s="6"/>
      <c r="BA83" s="5"/>
      <c r="BB83" s="17">
        <f t="shared" ca="1" si="71"/>
        <v>0.55159873795630909</v>
      </c>
      <c r="BC83">
        <f t="shared" ca="1" si="72"/>
        <v>0</v>
      </c>
      <c r="BD83" s="6"/>
      <c r="BF83" s="5">
        <f t="shared" ca="1" si="73"/>
        <v>0</v>
      </c>
      <c r="BG83">
        <f t="shared" ca="1" si="74"/>
        <v>0</v>
      </c>
      <c r="BH83">
        <f t="shared" ref="BH83:BH146" ca="1" si="99">IF(M84="Biratnagar",K84,0)</f>
        <v>0</v>
      </c>
      <c r="BI83">
        <f t="shared" ref="BI83:BI146" ca="1" si="100">IF(M84="Pokhara",K84,0)</f>
        <v>0</v>
      </c>
      <c r="BJ83">
        <f t="shared" ref="BJ83:BJ146" ca="1" si="101">IF(M84="Dharan",K84,0)</f>
        <v>0</v>
      </c>
      <c r="BK83">
        <f t="shared" ref="BK83:BK146" ca="1" si="102">IF(M84="Kavre",K84,0)</f>
        <v>0</v>
      </c>
      <c r="BL83">
        <f t="shared" ref="BL83:BL146" ca="1" si="103">IF(M84="Bhaktapur",K84,0)</f>
        <v>0</v>
      </c>
      <c r="BM83">
        <f t="shared" ref="BM83:BM146" ca="1" si="104">IF(M84="Lalitpur",K84,0)</f>
        <v>36617</v>
      </c>
      <c r="BN83">
        <f t="shared" ref="BN83:BN146" ca="1" si="105">IF(M84="Chitwan",K84,0)</f>
        <v>0</v>
      </c>
      <c r="BO83">
        <f t="shared" ref="BO83:BO146" ca="1" si="106">IF(M84="Butwal",K84,0)</f>
        <v>0</v>
      </c>
      <c r="BP83">
        <f t="shared" ref="BP83:BP146" ca="1" si="107">IF(M84="Birgunj",K84,0)</f>
        <v>0</v>
      </c>
      <c r="BR83" s="6"/>
      <c r="BT83" s="5">
        <f t="shared" ca="1" si="75"/>
        <v>0</v>
      </c>
      <c r="BU83">
        <f t="shared" ca="1" si="76"/>
        <v>36617</v>
      </c>
      <c r="BV83">
        <f t="shared" ca="1" si="77"/>
        <v>0</v>
      </c>
      <c r="BW83">
        <f t="shared" ca="1" si="78"/>
        <v>0</v>
      </c>
      <c r="BX83">
        <f t="shared" ca="1" si="79"/>
        <v>0</v>
      </c>
      <c r="BY83">
        <f t="shared" ca="1" si="80"/>
        <v>0</v>
      </c>
      <c r="CA83" s="6"/>
      <c r="CD83" s="5">
        <f ca="1">IF(Table1[[#This Row],[Total Debt Value]]&gt;Table1[[#This Row],[Income]],1,0)</f>
        <v>1</v>
      </c>
      <c r="CK83" s="6"/>
      <c r="CM83" s="5">
        <f ca="1">IF(Table1[[#This Row],[Total  Net Worth]]&gt;$CN$3,Table1[[#This Row],[Age]],0)</f>
        <v>0</v>
      </c>
      <c r="CN83" s="6"/>
    </row>
    <row r="84" spans="2:92" x14ac:dyDescent="0.25">
      <c r="B84">
        <f t="shared" ca="1" si="81"/>
        <v>2</v>
      </c>
      <c r="C84" t="str">
        <f t="shared" ca="1" si="82"/>
        <v>Female</v>
      </c>
      <c r="D84">
        <f t="shared" ca="1" si="83"/>
        <v>37</v>
      </c>
      <c r="E84">
        <f t="shared" ca="1" si="84"/>
        <v>6</v>
      </c>
      <c r="F84" t="str">
        <f t="shared" ca="1" si="68"/>
        <v>Agriculture</v>
      </c>
      <c r="G84">
        <f t="shared" ca="1" si="85"/>
        <v>4</v>
      </c>
      <c r="H84" t="str">
        <f t="shared" ca="1" si="69"/>
        <v>Technical</v>
      </c>
      <c r="I84">
        <f t="shared" ca="1" si="86"/>
        <v>2</v>
      </c>
      <c r="J84">
        <f t="shared" ca="1" si="87"/>
        <v>2</v>
      </c>
      <c r="K84">
        <f t="shared" ca="1" si="88"/>
        <v>36617</v>
      </c>
      <c r="L84">
        <f t="shared" ca="1" si="89"/>
        <v>10</v>
      </c>
      <c r="M84" t="str">
        <f t="shared" ca="1" si="70"/>
        <v>Lalitpur</v>
      </c>
      <c r="N84">
        <f t="shared" ca="1" si="92"/>
        <v>695723</v>
      </c>
      <c r="O84" s="1">
        <f t="shared" ca="1" si="90"/>
        <v>383759.92876717722</v>
      </c>
      <c r="P84" s="1">
        <f t="shared" ca="1" si="93"/>
        <v>62508.445603032764</v>
      </c>
      <c r="Q84">
        <f t="shared" ca="1" si="91"/>
        <v>56088</v>
      </c>
      <c r="R84">
        <f t="shared" ca="1" si="94"/>
        <v>73234</v>
      </c>
      <c r="S84" s="1">
        <f t="shared" ca="1" si="95"/>
        <v>11831.640958929014</v>
      </c>
      <c r="T84" s="1">
        <f t="shared" ca="1" si="96"/>
        <v>770063.08656196168</v>
      </c>
      <c r="U84" s="1">
        <f t="shared" ca="1" si="97"/>
        <v>513081.92876717722</v>
      </c>
      <c r="V84" s="1">
        <f t="shared" ca="1" si="98"/>
        <v>256981.15779478446</v>
      </c>
      <c r="Y84" s="5">
        <f ca="1">IF(Table1[[#This Row],[Gender]]="Male",1,0)</f>
        <v>0</v>
      </c>
      <c r="Z84">
        <f ca="1">IF(Table1[[#This Row],[Gender]]="Female",1,0)</f>
        <v>1</v>
      </c>
      <c r="AB84" s="6"/>
      <c r="AF84" s="5">
        <f t="shared" ca="1" si="62"/>
        <v>0</v>
      </c>
      <c r="AM84">
        <f t="shared" ca="1" si="63"/>
        <v>0</v>
      </c>
      <c r="AN84">
        <f t="shared" ca="1" si="64"/>
        <v>0</v>
      </c>
      <c r="AO84">
        <f t="shared" ca="1" si="65"/>
        <v>0</v>
      </c>
      <c r="AP84">
        <f t="shared" ca="1" si="66"/>
        <v>1</v>
      </c>
      <c r="AQ84">
        <f t="shared" ca="1" si="67"/>
        <v>0</v>
      </c>
      <c r="AS84" s="6"/>
      <c r="AV84" s="5">
        <f ca="1">IF(Table1[[#This Row],[Total Debt Value]]&gt;$AW$3,1,0)</f>
        <v>1</v>
      </c>
      <c r="AZ84" s="6"/>
      <c r="BA84" s="5"/>
      <c r="BB84" s="17">
        <f t="shared" ca="1" si="71"/>
        <v>0.42222092366131825</v>
      </c>
      <c r="BC84">
        <f t="shared" ca="1" si="72"/>
        <v>0</v>
      </c>
      <c r="BD84" s="6"/>
      <c r="BF84" s="5">
        <f t="shared" ca="1" si="73"/>
        <v>0</v>
      </c>
      <c r="BG84">
        <f t="shared" ca="1" si="74"/>
        <v>0</v>
      </c>
      <c r="BH84">
        <f t="shared" ca="1" si="99"/>
        <v>0</v>
      </c>
      <c r="BI84">
        <f t="shared" ca="1" si="100"/>
        <v>0</v>
      </c>
      <c r="BJ84">
        <f t="shared" ca="1" si="101"/>
        <v>0</v>
      </c>
      <c r="BK84">
        <f t="shared" ca="1" si="102"/>
        <v>0</v>
      </c>
      <c r="BL84">
        <f t="shared" ca="1" si="103"/>
        <v>0</v>
      </c>
      <c r="BM84">
        <f t="shared" ca="1" si="104"/>
        <v>0</v>
      </c>
      <c r="BN84">
        <f t="shared" ca="1" si="105"/>
        <v>85118</v>
      </c>
      <c r="BO84">
        <f t="shared" ca="1" si="106"/>
        <v>0</v>
      </c>
      <c r="BP84">
        <f t="shared" ca="1" si="107"/>
        <v>0</v>
      </c>
      <c r="BR84" s="6"/>
      <c r="BT84" s="5">
        <f t="shared" ca="1" si="75"/>
        <v>0</v>
      </c>
      <c r="BU84">
        <f t="shared" ca="1" si="76"/>
        <v>0</v>
      </c>
      <c r="BV84">
        <f t="shared" ca="1" si="77"/>
        <v>0</v>
      </c>
      <c r="BW84">
        <f t="shared" ca="1" si="78"/>
        <v>0</v>
      </c>
      <c r="BX84">
        <f t="shared" ca="1" si="79"/>
        <v>85118</v>
      </c>
      <c r="BY84">
        <f t="shared" ca="1" si="80"/>
        <v>0</v>
      </c>
      <c r="CA84" s="6"/>
      <c r="CD84" s="5">
        <f ca="1">IF(Table1[[#This Row],[Total Debt Value]]&gt;Table1[[#This Row],[Income]],1,0)</f>
        <v>1</v>
      </c>
      <c r="CK84" s="6"/>
      <c r="CM84" s="5">
        <f ca="1">IF(Table1[[#This Row],[Total  Net Worth]]&gt;$CN$3,Table1[[#This Row],[Age]],0)</f>
        <v>0</v>
      </c>
      <c r="CN84" s="6"/>
    </row>
    <row r="85" spans="2:92" x14ac:dyDescent="0.25">
      <c r="B85">
        <f t="shared" ca="1" si="81"/>
        <v>2</v>
      </c>
      <c r="C85" t="str">
        <f t="shared" ca="1" si="82"/>
        <v>Female</v>
      </c>
      <c r="D85">
        <f t="shared" ca="1" si="83"/>
        <v>41</v>
      </c>
      <c r="E85">
        <f t="shared" ca="1" si="84"/>
        <v>5</v>
      </c>
      <c r="F85" t="str">
        <f t="shared" ca="1" si="68"/>
        <v>Genral Work</v>
      </c>
      <c r="G85">
        <f t="shared" ca="1" si="85"/>
        <v>3</v>
      </c>
      <c r="H85" t="str">
        <f t="shared" ca="1" si="69"/>
        <v>University</v>
      </c>
      <c r="I85">
        <f t="shared" ca="1" si="86"/>
        <v>3</v>
      </c>
      <c r="J85">
        <f t="shared" ca="1" si="87"/>
        <v>0</v>
      </c>
      <c r="K85">
        <f t="shared" ca="1" si="88"/>
        <v>85118</v>
      </c>
      <c r="L85">
        <f t="shared" ca="1" si="89"/>
        <v>5</v>
      </c>
      <c r="M85" t="str">
        <f t="shared" ca="1" si="70"/>
        <v>Chitwan</v>
      </c>
      <c r="N85">
        <f t="shared" ca="1" si="92"/>
        <v>1872596</v>
      </c>
      <c r="O85" s="1">
        <f t="shared" ca="1" si="90"/>
        <v>790649.21276448993</v>
      </c>
      <c r="P85" s="1">
        <f t="shared" ca="1" si="93"/>
        <v>0</v>
      </c>
      <c r="Q85">
        <f t="shared" ca="1" si="91"/>
        <v>0</v>
      </c>
      <c r="R85">
        <f t="shared" ca="1" si="94"/>
        <v>170236</v>
      </c>
      <c r="S85" s="1">
        <f t="shared" ca="1" si="95"/>
        <v>55586.45186926442</v>
      </c>
      <c r="T85" s="1">
        <f t="shared" ca="1" si="96"/>
        <v>1928182.4518692645</v>
      </c>
      <c r="U85" s="1">
        <f t="shared" ca="1" si="97"/>
        <v>960885.21276448993</v>
      </c>
      <c r="V85" s="1">
        <f t="shared" ca="1" si="98"/>
        <v>967297.23910477455</v>
      </c>
      <c r="Y85" s="5">
        <f ca="1">IF(Table1[[#This Row],[Gender]]="Male",1,0)</f>
        <v>0</v>
      </c>
      <c r="Z85">
        <f ca="1">IF(Table1[[#This Row],[Gender]]="Female",1,0)</f>
        <v>1</v>
      </c>
      <c r="AB85" s="6"/>
      <c r="AF85" s="5">
        <f t="shared" ca="1" si="62"/>
        <v>0</v>
      </c>
      <c r="AM85">
        <f t="shared" ca="1" si="63"/>
        <v>0</v>
      </c>
      <c r="AN85">
        <f t="shared" ca="1" si="64"/>
        <v>0</v>
      </c>
      <c r="AO85">
        <f t="shared" ca="1" si="65"/>
        <v>0</v>
      </c>
      <c r="AP85">
        <f t="shared" ca="1" si="66"/>
        <v>0</v>
      </c>
      <c r="AQ85">
        <f t="shared" ca="1" si="67"/>
        <v>1</v>
      </c>
      <c r="AS85" s="6"/>
      <c r="AV85" s="5">
        <f ca="1">IF(Table1[[#This Row],[Total Debt Value]]&gt;$AW$3,1,0)</f>
        <v>1</v>
      </c>
      <c r="AZ85" s="6"/>
      <c r="BA85" s="5"/>
      <c r="BB85" s="17">
        <f t="shared" ca="1" si="71"/>
        <v>0.11325268951633727</v>
      </c>
      <c r="BC85">
        <f t="shared" ca="1" si="72"/>
        <v>1</v>
      </c>
      <c r="BD85" s="6"/>
      <c r="BF85" s="5">
        <f t="shared" ca="1" si="73"/>
        <v>0</v>
      </c>
      <c r="BG85">
        <f t="shared" ca="1" si="74"/>
        <v>0</v>
      </c>
      <c r="BH85">
        <f t="shared" ca="1" si="99"/>
        <v>0</v>
      </c>
      <c r="BI85">
        <f t="shared" ca="1" si="100"/>
        <v>0</v>
      </c>
      <c r="BJ85">
        <f t="shared" ca="1" si="101"/>
        <v>0</v>
      </c>
      <c r="BK85">
        <f t="shared" ca="1" si="102"/>
        <v>0</v>
      </c>
      <c r="BL85">
        <f t="shared" ca="1" si="103"/>
        <v>0</v>
      </c>
      <c r="BM85">
        <f t="shared" ca="1" si="104"/>
        <v>0</v>
      </c>
      <c r="BN85">
        <f t="shared" ca="1" si="105"/>
        <v>61286</v>
      </c>
      <c r="BO85">
        <f t="shared" ca="1" si="106"/>
        <v>0</v>
      </c>
      <c r="BP85">
        <f t="shared" ca="1" si="107"/>
        <v>0</v>
      </c>
      <c r="BR85" s="6"/>
      <c r="BT85" s="5">
        <f t="shared" ca="1" si="75"/>
        <v>0</v>
      </c>
      <c r="BU85">
        <f t="shared" ca="1" si="76"/>
        <v>61286</v>
      </c>
      <c r="BV85">
        <f t="shared" ca="1" si="77"/>
        <v>0</v>
      </c>
      <c r="BW85">
        <f t="shared" ca="1" si="78"/>
        <v>0</v>
      </c>
      <c r="BX85">
        <f t="shared" ca="1" si="79"/>
        <v>0</v>
      </c>
      <c r="BY85">
        <f t="shared" ca="1" si="80"/>
        <v>0</v>
      </c>
      <c r="CA85" s="6"/>
      <c r="CD85" s="5">
        <f ca="1">IF(Table1[[#This Row],[Total Debt Value]]&gt;Table1[[#This Row],[Income]],1,0)</f>
        <v>1</v>
      </c>
      <c r="CK85" s="6"/>
      <c r="CM85" s="5">
        <f ca="1">IF(Table1[[#This Row],[Total  Net Worth]]&gt;$CN$3,Table1[[#This Row],[Age]],0)</f>
        <v>41</v>
      </c>
      <c r="CN85" s="6"/>
    </row>
    <row r="86" spans="2:92" x14ac:dyDescent="0.25">
      <c r="B86">
        <f t="shared" ca="1" si="81"/>
        <v>1</v>
      </c>
      <c r="C86" t="str">
        <f t="shared" ca="1" si="82"/>
        <v>Male</v>
      </c>
      <c r="D86">
        <f t="shared" ca="1" si="83"/>
        <v>31</v>
      </c>
      <c r="E86">
        <f t="shared" ca="1" si="84"/>
        <v>6</v>
      </c>
      <c r="F86" t="str">
        <f t="shared" ca="1" si="68"/>
        <v>Agriculture</v>
      </c>
      <c r="G86">
        <f t="shared" ca="1" si="85"/>
        <v>1</v>
      </c>
      <c r="H86" t="str">
        <f t="shared" ca="1" si="69"/>
        <v>High School</v>
      </c>
      <c r="I86">
        <f t="shared" ca="1" si="86"/>
        <v>1</v>
      </c>
      <c r="J86">
        <f t="shared" ca="1" si="87"/>
        <v>2</v>
      </c>
      <c r="K86">
        <f t="shared" ca="1" si="88"/>
        <v>61286</v>
      </c>
      <c r="L86">
        <f t="shared" ca="1" si="89"/>
        <v>5</v>
      </c>
      <c r="M86" t="str">
        <f t="shared" ca="1" si="70"/>
        <v>Chitwan</v>
      </c>
      <c r="N86">
        <f t="shared" ca="1" si="92"/>
        <v>1287006</v>
      </c>
      <c r="O86" s="1">
        <f t="shared" ca="1" si="90"/>
        <v>145756.89092366316</v>
      </c>
      <c r="P86" s="1">
        <f t="shared" ca="1" si="93"/>
        <v>57040.35180665557</v>
      </c>
      <c r="Q86">
        <f t="shared" ca="1" si="91"/>
        <v>4668</v>
      </c>
      <c r="R86">
        <f t="shared" ca="1" si="94"/>
        <v>0</v>
      </c>
      <c r="S86" s="1">
        <f t="shared" ca="1" si="95"/>
        <v>4251.975010620683</v>
      </c>
      <c r="T86" s="1">
        <f t="shared" ca="1" si="96"/>
        <v>1348298.3268172762</v>
      </c>
      <c r="U86" s="1">
        <f t="shared" ca="1" si="97"/>
        <v>150424.89092366316</v>
      </c>
      <c r="V86" s="1">
        <f t="shared" ca="1" si="98"/>
        <v>1197873.4358936129</v>
      </c>
      <c r="Y86" s="5">
        <f ca="1">IF(Table1[[#This Row],[Gender]]="Male",1,0)</f>
        <v>1</v>
      </c>
      <c r="Z86">
        <f ca="1">IF(Table1[[#This Row],[Gender]]="Female",1,0)</f>
        <v>0</v>
      </c>
      <c r="AB86" s="6"/>
      <c r="AF86" s="5">
        <f t="shared" ca="1" si="62"/>
        <v>0</v>
      </c>
      <c r="AM86">
        <f t="shared" ca="1" si="63"/>
        <v>0</v>
      </c>
      <c r="AN86">
        <f t="shared" ca="1" si="64"/>
        <v>1</v>
      </c>
      <c r="AO86">
        <f t="shared" ca="1" si="65"/>
        <v>0</v>
      </c>
      <c r="AP86">
        <f t="shared" ca="1" si="66"/>
        <v>0</v>
      </c>
      <c r="AQ86">
        <f t="shared" ca="1" si="67"/>
        <v>0</v>
      </c>
      <c r="AS86" s="6"/>
      <c r="AV86" s="5">
        <f ca="1">IF(Table1[[#This Row],[Total Debt Value]]&gt;$AW$3,1,0)</f>
        <v>0</v>
      </c>
      <c r="AZ86" s="6"/>
      <c r="BA86" s="5"/>
      <c r="BB86" s="17">
        <f t="shared" ca="1" si="71"/>
        <v>0.37365837751961983</v>
      </c>
      <c r="BC86">
        <f t="shared" ca="1" si="72"/>
        <v>0</v>
      </c>
      <c r="BD86" s="6"/>
      <c r="BF86" s="5">
        <f t="shared" ca="1" si="73"/>
        <v>0</v>
      </c>
      <c r="BG86">
        <f t="shared" ca="1" si="74"/>
        <v>0</v>
      </c>
      <c r="BH86">
        <f t="shared" ca="1" si="99"/>
        <v>0</v>
      </c>
      <c r="BI86">
        <f t="shared" ca="1" si="100"/>
        <v>0</v>
      </c>
      <c r="BJ86">
        <f t="shared" ca="1" si="101"/>
        <v>0</v>
      </c>
      <c r="BK86">
        <f t="shared" ca="1" si="102"/>
        <v>0</v>
      </c>
      <c r="BL86">
        <f t="shared" ca="1" si="103"/>
        <v>0</v>
      </c>
      <c r="BM86">
        <f t="shared" ca="1" si="104"/>
        <v>50104</v>
      </c>
      <c r="BN86">
        <f t="shared" ca="1" si="105"/>
        <v>0</v>
      </c>
      <c r="BO86">
        <f t="shared" ca="1" si="106"/>
        <v>0</v>
      </c>
      <c r="BP86">
        <f t="shared" ca="1" si="107"/>
        <v>0</v>
      </c>
      <c r="BR86" s="6"/>
      <c r="BT86" s="5">
        <f t="shared" ca="1" si="75"/>
        <v>0</v>
      </c>
      <c r="BU86">
        <f t="shared" ca="1" si="76"/>
        <v>0</v>
      </c>
      <c r="BV86">
        <f t="shared" ca="1" si="77"/>
        <v>50104</v>
      </c>
      <c r="BW86">
        <f t="shared" ca="1" si="78"/>
        <v>0</v>
      </c>
      <c r="BX86">
        <f t="shared" ca="1" si="79"/>
        <v>0</v>
      </c>
      <c r="BY86">
        <f t="shared" ca="1" si="80"/>
        <v>0</v>
      </c>
      <c r="CA86" s="6"/>
      <c r="CD86" s="5">
        <f ca="1">IF(Table1[[#This Row],[Total Debt Value]]&gt;Table1[[#This Row],[Income]],1,0)</f>
        <v>1</v>
      </c>
      <c r="CK86" s="6"/>
      <c r="CM86" s="5">
        <f ca="1">IF(Table1[[#This Row],[Total  Net Worth]]&gt;$CN$3,Table1[[#This Row],[Age]],0)</f>
        <v>31</v>
      </c>
      <c r="CN86" s="6"/>
    </row>
    <row r="87" spans="2:92" x14ac:dyDescent="0.25">
      <c r="B87">
        <f t="shared" ca="1" si="81"/>
        <v>2</v>
      </c>
      <c r="C87" t="str">
        <f t="shared" ca="1" si="82"/>
        <v>Female</v>
      </c>
      <c r="D87">
        <f t="shared" ca="1" si="83"/>
        <v>40</v>
      </c>
      <c r="E87">
        <f t="shared" ca="1" si="84"/>
        <v>4</v>
      </c>
      <c r="F87" t="str">
        <f t="shared" ca="1" si="68"/>
        <v>IT</v>
      </c>
      <c r="G87">
        <f t="shared" ca="1" si="85"/>
        <v>2</v>
      </c>
      <c r="H87" t="str">
        <f t="shared" ca="1" si="69"/>
        <v>College</v>
      </c>
      <c r="I87">
        <f t="shared" ca="1" si="86"/>
        <v>0</v>
      </c>
      <c r="J87">
        <f t="shared" ca="1" si="87"/>
        <v>1</v>
      </c>
      <c r="K87">
        <f t="shared" ca="1" si="88"/>
        <v>50104</v>
      </c>
      <c r="L87">
        <f t="shared" ca="1" si="89"/>
        <v>10</v>
      </c>
      <c r="M87" t="str">
        <f t="shared" ca="1" si="70"/>
        <v>Lalitpur</v>
      </c>
      <c r="N87">
        <f t="shared" ca="1" si="92"/>
        <v>1102288</v>
      </c>
      <c r="O87" s="1">
        <f t="shared" ca="1" si="90"/>
        <v>411879.14563934668</v>
      </c>
      <c r="P87" s="1">
        <f t="shared" ca="1" si="93"/>
        <v>26284.307242615414</v>
      </c>
      <c r="Q87">
        <f t="shared" ca="1" si="91"/>
        <v>22453</v>
      </c>
      <c r="R87">
        <f t="shared" ca="1" si="94"/>
        <v>100208</v>
      </c>
      <c r="S87" s="1">
        <f t="shared" ca="1" si="95"/>
        <v>39682.973842784137</v>
      </c>
      <c r="T87" s="1">
        <f t="shared" ca="1" si="96"/>
        <v>1168255.2810853994</v>
      </c>
      <c r="U87" s="1">
        <f t="shared" ca="1" si="97"/>
        <v>534540.14563934668</v>
      </c>
      <c r="V87" s="1">
        <f t="shared" ca="1" si="98"/>
        <v>633715.13544605277</v>
      </c>
      <c r="Y87" s="5">
        <f ca="1">IF(Table1[[#This Row],[Gender]]="Male",1,0)</f>
        <v>0</v>
      </c>
      <c r="Z87">
        <f ca="1">IF(Table1[[#This Row],[Gender]]="Female",1,0)</f>
        <v>1</v>
      </c>
      <c r="AB87" s="6"/>
      <c r="AF87" s="5">
        <f t="shared" ca="1" si="62"/>
        <v>0</v>
      </c>
      <c r="AM87">
        <f t="shared" ca="1" si="63"/>
        <v>0</v>
      </c>
      <c r="AN87">
        <f t="shared" ca="1" si="64"/>
        <v>0</v>
      </c>
      <c r="AO87">
        <f t="shared" ca="1" si="65"/>
        <v>0</v>
      </c>
      <c r="AP87">
        <f t="shared" ca="1" si="66"/>
        <v>1</v>
      </c>
      <c r="AQ87">
        <f t="shared" ca="1" si="67"/>
        <v>0</v>
      </c>
      <c r="AS87" s="6"/>
      <c r="AV87" s="5">
        <f ca="1">IF(Table1[[#This Row],[Total Debt Value]]&gt;$AW$3,1,0)</f>
        <v>1</v>
      </c>
      <c r="AZ87" s="6"/>
      <c r="BA87" s="5"/>
      <c r="BB87" s="17">
        <f t="shared" ca="1" si="71"/>
        <v>0.82203168744285038</v>
      </c>
      <c r="BC87">
        <f t="shared" ca="1" si="72"/>
        <v>0</v>
      </c>
      <c r="BD87" s="6"/>
      <c r="BF87" s="5">
        <f t="shared" ca="1" si="73"/>
        <v>0</v>
      </c>
      <c r="BG87">
        <f t="shared" ca="1" si="74"/>
        <v>0</v>
      </c>
      <c r="BH87">
        <f t="shared" ca="1" si="99"/>
        <v>0</v>
      </c>
      <c r="BI87">
        <f t="shared" ca="1" si="100"/>
        <v>0</v>
      </c>
      <c r="BJ87">
        <f t="shared" ca="1" si="101"/>
        <v>0</v>
      </c>
      <c r="BK87">
        <f t="shared" ca="1" si="102"/>
        <v>0</v>
      </c>
      <c r="BL87">
        <f t="shared" ca="1" si="103"/>
        <v>99527</v>
      </c>
      <c r="BM87">
        <f t="shared" ca="1" si="104"/>
        <v>0</v>
      </c>
      <c r="BN87">
        <f t="shared" ca="1" si="105"/>
        <v>0</v>
      </c>
      <c r="BO87">
        <f t="shared" ca="1" si="106"/>
        <v>0</v>
      </c>
      <c r="BP87">
        <f t="shared" ca="1" si="107"/>
        <v>0</v>
      </c>
      <c r="BR87" s="6"/>
      <c r="BT87" s="5">
        <f t="shared" ca="1" si="75"/>
        <v>0</v>
      </c>
      <c r="BU87">
        <f t="shared" ca="1" si="76"/>
        <v>0</v>
      </c>
      <c r="BV87">
        <f t="shared" ca="1" si="77"/>
        <v>0</v>
      </c>
      <c r="BW87">
        <f t="shared" ca="1" si="78"/>
        <v>0</v>
      </c>
      <c r="BX87">
        <f t="shared" ca="1" si="79"/>
        <v>99527</v>
      </c>
      <c r="BY87">
        <f t="shared" ca="1" si="80"/>
        <v>0</v>
      </c>
      <c r="CA87" s="6"/>
      <c r="CD87" s="5">
        <f ca="1">IF(Table1[[#This Row],[Total Debt Value]]&gt;Table1[[#This Row],[Income]],1,0)</f>
        <v>1</v>
      </c>
      <c r="CK87" s="6"/>
      <c r="CM87" s="5">
        <f ca="1">IF(Table1[[#This Row],[Total  Net Worth]]&gt;$CN$3,Table1[[#This Row],[Age]],0)</f>
        <v>40</v>
      </c>
      <c r="CN87" s="6"/>
    </row>
    <row r="88" spans="2:92" x14ac:dyDescent="0.25">
      <c r="B88">
        <f t="shared" ca="1" si="81"/>
        <v>2</v>
      </c>
      <c r="C88" t="str">
        <f t="shared" ca="1" si="82"/>
        <v>Female</v>
      </c>
      <c r="D88">
        <f t="shared" ca="1" si="83"/>
        <v>40</v>
      </c>
      <c r="E88">
        <f t="shared" ca="1" si="84"/>
        <v>5</v>
      </c>
      <c r="F88" t="str">
        <f t="shared" ca="1" si="68"/>
        <v>Genral Work</v>
      </c>
      <c r="G88">
        <f t="shared" ca="1" si="85"/>
        <v>2</v>
      </c>
      <c r="H88" t="str">
        <f t="shared" ca="1" si="69"/>
        <v>College</v>
      </c>
      <c r="I88">
        <f t="shared" ca="1" si="86"/>
        <v>0</v>
      </c>
      <c r="J88">
        <f t="shared" ca="1" si="87"/>
        <v>2</v>
      </c>
      <c r="K88">
        <f t="shared" ca="1" si="88"/>
        <v>99527</v>
      </c>
      <c r="L88">
        <f t="shared" ca="1" si="89"/>
        <v>9</v>
      </c>
      <c r="M88" t="str">
        <f t="shared" ca="1" si="70"/>
        <v>Bhaktapur</v>
      </c>
      <c r="N88">
        <f t="shared" ca="1" si="92"/>
        <v>2090067</v>
      </c>
      <c r="O88" s="1">
        <f t="shared" ca="1" si="90"/>
        <v>1718101.3028786159</v>
      </c>
      <c r="P88" s="1">
        <f t="shared" ca="1" si="93"/>
        <v>107141.15040234137</v>
      </c>
      <c r="Q88">
        <f t="shared" ca="1" si="91"/>
        <v>75365</v>
      </c>
      <c r="R88">
        <f t="shared" ca="1" si="94"/>
        <v>199054</v>
      </c>
      <c r="S88" s="1">
        <f t="shared" ca="1" si="95"/>
        <v>56305.293286536966</v>
      </c>
      <c r="T88" s="1">
        <f t="shared" ca="1" si="96"/>
        <v>2253513.4436888783</v>
      </c>
      <c r="U88" s="1">
        <f t="shared" ca="1" si="97"/>
        <v>1992520.3028786159</v>
      </c>
      <c r="V88" s="1">
        <f t="shared" ca="1" si="98"/>
        <v>260993.14081026241</v>
      </c>
      <c r="Y88" s="5">
        <f ca="1">IF(Table1[[#This Row],[Gender]]="Male",1,0)</f>
        <v>0</v>
      </c>
      <c r="Z88">
        <f ca="1">IF(Table1[[#This Row],[Gender]]="Female",1,0)</f>
        <v>1</v>
      </c>
      <c r="AB88" s="6"/>
      <c r="AF88" s="5">
        <f t="shared" ca="1" si="62"/>
        <v>0</v>
      </c>
      <c r="AM88">
        <f t="shared" ca="1" si="63"/>
        <v>0</v>
      </c>
      <c r="AN88">
        <f t="shared" ca="1" si="64"/>
        <v>0</v>
      </c>
      <c r="AO88">
        <f t="shared" ca="1" si="65"/>
        <v>0</v>
      </c>
      <c r="AP88">
        <f t="shared" ca="1" si="66"/>
        <v>0</v>
      </c>
      <c r="AQ88">
        <f t="shared" ca="1" si="67"/>
        <v>1</v>
      </c>
      <c r="AS88" s="6"/>
      <c r="AV88" s="5">
        <f ca="1">IF(Table1[[#This Row],[Total Debt Value]]&gt;$AW$3,1,0)</f>
        <v>1</v>
      </c>
      <c r="AZ88" s="6"/>
      <c r="BA88" s="5"/>
      <c r="BB88" s="17">
        <f t="shared" ca="1" si="71"/>
        <v>0.75753817398300771</v>
      </c>
      <c r="BC88">
        <f t="shared" ca="1" si="72"/>
        <v>0</v>
      </c>
      <c r="BD88" s="6"/>
      <c r="BF88" s="5">
        <f t="shared" ca="1" si="73"/>
        <v>0</v>
      </c>
      <c r="BG88">
        <f t="shared" ca="1" si="74"/>
        <v>0</v>
      </c>
      <c r="BH88">
        <f t="shared" ca="1" si="99"/>
        <v>0</v>
      </c>
      <c r="BI88">
        <f t="shared" ca="1" si="100"/>
        <v>0</v>
      </c>
      <c r="BJ88">
        <f t="shared" ca="1" si="101"/>
        <v>0</v>
      </c>
      <c r="BK88">
        <f t="shared" ca="1" si="102"/>
        <v>0</v>
      </c>
      <c r="BL88">
        <f t="shared" ca="1" si="103"/>
        <v>0</v>
      </c>
      <c r="BM88">
        <f t="shared" ca="1" si="104"/>
        <v>0</v>
      </c>
      <c r="BN88">
        <f t="shared" ca="1" si="105"/>
        <v>82119</v>
      </c>
      <c r="BO88">
        <f t="shared" ca="1" si="106"/>
        <v>0</v>
      </c>
      <c r="BP88">
        <f t="shared" ca="1" si="107"/>
        <v>0</v>
      </c>
      <c r="BR88" s="6"/>
      <c r="BT88" s="5">
        <f t="shared" ca="1" si="75"/>
        <v>0</v>
      </c>
      <c r="BU88">
        <f t="shared" ca="1" si="76"/>
        <v>82119</v>
      </c>
      <c r="BV88">
        <f t="shared" ca="1" si="77"/>
        <v>0</v>
      </c>
      <c r="BW88">
        <f t="shared" ca="1" si="78"/>
        <v>0</v>
      </c>
      <c r="BX88">
        <f t="shared" ca="1" si="79"/>
        <v>0</v>
      </c>
      <c r="BY88">
        <f t="shared" ca="1" si="80"/>
        <v>0</v>
      </c>
      <c r="CA88" s="6"/>
      <c r="CD88" s="5">
        <f ca="1">IF(Table1[[#This Row],[Total Debt Value]]&gt;Table1[[#This Row],[Income]],1,0)</f>
        <v>1</v>
      </c>
      <c r="CK88" s="6"/>
      <c r="CM88" s="5">
        <f ca="1">IF(Table1[[#This Row],[Total  Net Worth]]&gt;$CN$3,Table1[[#This Row],[Age]],0)</f>
        <v>0</v>
      </c>
      <c r="CN88" s="6"/>
    </row>
    <row r="89" spans="2:92" x14ac:dyDescent="0.25">
      <c r="B89">
        <f t="shared" ca="1" si="81"/>
        <v>1</v>
      </c>
      <c r="C89" t="str">
        <f t="shared" ca="1" si="82"/>
        <v>Male</v>
      </c>
      <c r="D89">
        <f t="shared" ca="1" si="83"/>
        <v>45</v>
      </c>
      <c r="E89">
        <f t="shared" ca="1" si="84"/>
        <v>6</v>
      </c>
      <c r="F89" t="str">
        <f t="shared" ca="1" si="68"/>
        <v>Agriculture</v>
      </c>
      <c r="G89">
        <f t="shared" ca="1" si="85"/>
        <v>1</v>
      </c>
      <c r="H89" t="str">
        <f t="shared" ca="1" si="69"/>
        <v>High School</v>
      </c>
      <c r="I89">
        <f t="shared" ca="1" si="86"/>
        <v>3</v>
      </c>
      <c r="J89">
        <f t="shared" ca="1" si="87"/>
        <v>1</v>
      </c>
      <c r="K89">
        <f t="shared" ca="1" si="88"/>
        <v>82119</v>
      </c>
      <c r="L89">
        <f t="shared" ca="1" si="89"/>
        <v>5</v>
      </c>
      <c r="M89" t="str">
        <f t="shared" ca="1" si="70"/>
        <v>Chitwan</v>
      </c>
      <c r="N89">
        <f t="shared" ca="1" si="92"/>
        <v>1560261</v>
      </c>
      <c r="O89" s="1">
        <f t="shared" ca="1" si="90"/>
        <v>1181957.2688769016</v>
      </c>
      <c r="P89" s="1">
        <f t="shared" ca="1" si="93"/>
        <v>38562.079996489563</v>
      </c>
      <c r="Q89">
        <f t="shared" ca="1" si="91"/>
        <v>35216</v>
      </c>
      <c r="R89">
        <f t="shared" ca="1" si="94"/>
        <v>164238</v>
      </c>
      <c r="S89" s="1">
        <f t="shared" ca="1" si="95"/>
        <v>68364.279826065555</v>
      </c>
      <c r="T89" s="1">
        <f t="shared" ca="1" si="96"/>
        <v>1667187.359822555</v>
      </c>
      <c r="U89" s="1">
        <f t="shared" ca="1" si="97"/>
        <v>1381411.2688769016</v>
      </c>
      <c r="V89" s="1">
        <f t="shared" ca="1" si="98"/>
        <v>285776.09094565338</v>
      </c>
      <c r="Y89" s="5">
        <f ca="1">IF(Table1[[#This Row],[Gender]]="Male",1,0)</f>
        <v>1</v>
      </c>
      <c r="Z89">
        <f ca="1">IF(Table1[[#This Row],[Gender]]="Female",1,0)</f>
        <v>0</v>
      </c>
      <c r="AB89" s="6"/>
      <c r="AF89" s="5">
        <f t="shared" ca="1" si="62"/>
        <v>1</v>
      </c>
      <c r="AM89">
        <f t="shared" ca="1" si="63"/>
        <v>0</v>
      </c>
      <c r="AN89">
        <f t="shared" ca="1" si="64"/>
        <v>0</v>
      </c>
      <c r="AO89">
        <f t="shared" ca="1" si="65"/>
        <v>0</v>
      </c>
      <c r="AP89">
        <f t="shared" ca="1" si="66"/>
        <v>0</v>
      </c>
      <c r="AQ89">
        <f t="shared" ca="1" si="67"/>
        <v>0</v>
      </c>
      <c r="AS89" s="6"/>
      <c r="AV89" s="5">
        <f ca="1">IF(Table1[[#This Row],[Total Debt Value]]&gt;$AW$3,1,0)</f>
        <v>1</v>
      </c>
      <c r="AZ89" s="6"/>
      <c r="BA89" s="5"/>
      <c r="BB89" s="17">
        <f t="shared" ca="1" si="71"/>
        <v>0.3176218602429367</v>
      </c>
      <c r="BC89">
        <f t="shared" ca="1" si="72"/>
        <v>0</v>
      </c>
      <c r="BD89" s="6"/>
      <c r="BF89" s="5">
        <f t="shared" ca="1" si="73"/>
        <v>0</v>
      </c>
      <c r="BG89">
        <f t="shared" ca="1" si="74"/>
        <v>0</v>
      </c>
      <c r="BH89">
        <f t="shared" ca="1" si="99"/>
        <v>71391</v>
      </c>
      <c r="BI89">
        <f t="shared" ca="1" si="100"/>
        <v>0</v>
      </c>
      <c r="BJ89">
        <f t="shared" ca="1" si="101"/>
        <v>0</v>
      </c>
      <c r="BK89">
        <f t="shared" ca="1" si="102"/>
        <v>0</v>
      </c>
      <c r="BL89">
        <f t="shared" ca="1" si="103"/>
        <v>0</v>
      </c>
      <c r="BM89">
        <f t="shared" ca="1" si="104"/>
        <v>0</v>
      </c>
      <c r="BN89">
        <f t="shared" ca="1" si="105"/>
        <v>0</v>
      </c>
      <c r="BO89">
        <f t="shared" ca="1" si="106"/>
        <v>0</v>
      </c>
      <c r="BP89">
        <f t="shared" ca="1" si="107"/>
        <v>0</v>
      </c>
      <c r="BR89" s="6"/>
      <c r="BT89" s="5">
        <f t="shared" ca="1" si="75"/>
        <v>71391</v>
      </c>
      <c r="BU89">
        <f t="shared" ca="1" si="76"/>
        <v>0</v>
      </c>
      <c r="BV89">
        <f t="shared" ca="1" si="77"/>
        <v>0</v>
      </c>
      <c r="BW89">
        <f t="shared" ca="1" si="78"/>
        <v>0</v>
      </c>
      <c r="BX89">
        <f t="shared" ca="1" si="79"/>
        <v>0</v>
      </c>
      <c r="BY89">
        <f t="shared" ca="1" si="80"/>
        <v>0</v>
      </c>
      <c r="CA89" s="6"/>
      <c r="CD89" s="5">
        <f ca="1">IF(Table1[[#This Row],[Total Debt Value]]&gt;Table1[[#This Row],[Income]],1,0)</f>
        <v>1</v>
      </c>
      <c r="CK89" s="6"/>
      <c r="CM89" s="5">
        <f ca="1">IF(Table1[[#This Row],[Total  Net Worth]]&gt;$CN$3,Table1[[#This Row],[Age]],0)</f>
        <v>0</v>
      </c>
      <c r="CN89" s="6"/>
    </row>
    <row r="90" spans="2:92" x14ac:dyDescent="0.25">
      <c r="B90">
        <f t="shared" ca="1" si="81"/>
        <v>2</v>
      </c>
      <c r="C90" t="str">
        <f t="shared" ca="1" si="82"/>
        <v>Female</v>
      </c>
      <c r="D90">
        <f t="shared" ca="1" si="83"/>
        <v>42</v>
      </c>
      <c r="E90">
        <f t="shared" ca="1" si="84"/>
        <v>1</v>
      </c>
      <c r="F90" t="str">
        <f t="shared" ca="1" si="68"/>
        <v>Health</v>
      </c>
      <c r="G90">
        <f t="shared" ca="1" si="85"/>
        <v>3</v>
      </c>
      <c r="H90" t="str">
        <f t="shared" ca="1" si="69"/>
        <v>University</v>
      </c>
      <c r="I90">
        <f t="shared" ca="1" si="86"/>
        <v>1</v>
      </c>
      <c r="J90">
        <f t="shared" ca="1" si="87"/>
        <v>1</v>
      </c>
      <c r="K90">
        <f t="shared" ca="1" si="88"/>
        <v>71391</v>
      </c>
      <c r="L90">
        <f t="shared" ca="1" si="89"/>
        <v>4</v>
      </c>
      <c r="M90" t="str">
        <f t="shared" ca="1" si="70"/>
        <v>Biratnagar</v>
      </c>
      <c r="N90">
        <f t="shared" ca="1" si="92"/>
        <v>1356429</v>
      </c>
      <c r="O90" s="1">
        <f t="shared" ca="1" si="90"/>
        <v>430831.50226746639</v>
      </c>
      <c r="P90" s="1">
        <f t="shared" ca="1" si="93"/>
        <v>36340.63551565745</v>
      </c>
      <c r="Q90">
        <f t="shared" ca="1" si="91"/>
        <v>4337</v>
      </c>
      <c r="R90">
        <f t="shared" ca="1" si="94"/>
        <v>0</v>
      </c>
      <c r="S90" s="1">
        <f t="shared" ca="1" si="95"/>
        <v>52843.735216804242</v>
      </c>
      <c r="T90" s="1">
        <f t="shared" ca="1" si="96"/>
        <v>1445613.3707324618</v>
      </c>
      <c r="U90" s="1">
        <f t="shared" ca="1" si="97"/>
        <v>435168.50226746639</v>
      </c>
      <c r="V90" s="1">
        <f t="shared" ca="1" si="98"/>
        <v>1010444.8684649954</v>
      </c>
      <c r="Y90" s="5">
        <f ca="1">IF(Table1[[#This Row],[Gender]]="Male",1,0)</f>
        <v>0</v>
      </c>
      <c r="Z90">
        <f ca="1">IF(Table1[[#This Row],[Gender]]="Female",1,0)</f>
        <v>1</v>
      </c>
      <c r="AB90" s="6"/>
      <c r="AF90" s="5">
        <f t="shared" ca="1" si="62"/>
        <v>0</v>
      </c>
      <c r="AM90">
        <f t="shared" ca="1" si="63"/>
        <v>0</v>
      </c>
      <c r="AN90">
        <f t="shared" ca="1" si="64"/>
        <v>0</v>
      </c>
      <c r="AO90">
        <f t="shared" ca="1" si="65"/>
        <v>1</v>
      </c>
      <c r="AP90">
        <f t="shared" ca="1" si="66"/>
        <v>0</v>
      </c>
      <c r="AQ90">
        <f t="shared" ca="1" si="67"/>
        <v>0</v>
      </c>
      <c r="AS90" s="6"/>
      <c r="AV90" s="5">
        <f ca="1">IF(Table1[[#This Row],[Total Debt Value]]&gt;$AW$3,1,0)</f>
        <v>0</v>
      </c>
      <c r="AZ90" s="6"/>
      <c r="BA90" s="5"/>
      <c r="BB90" s="17">
        <f t="shared" ca="1" si="71"/>
        <v>0.32750792201166146</v>
      </c>
      <c r="BC90">
        <f t="shared" ca="1" si="72"/>
        <v>0</v>
      </c>
      <c r="BD90" s="6"/>
      <c r="BF90" s="5">
        <f t="shared" ca="1" si="73"/>
        <v>0</v>
      </c>
      <c r="BG90">
        <f t="shared" ca="1" si="74"/>
        <v>0</v>
      </c>
      <c r="BH90">
        <f t="shared" ca="1" si="99"/>
        <v>0</v>
      </c>
      <c r="BI90">
        <f t="shared" ca="1" si="100"/>
        <v>0</v>
      </c>
      <c r="BJ90">
        <f t="shared" ca="1" si="101"/>
        <v>65380</v>
      </c>
      <c r="BK90">
        <f t="shared" ca="1" si="102"/>
        <v>0</v>
      </c>
      <c r="BL90">
        <f t="shared" ca="1" si="103"/>
        <v>0</v>
      </c>
      <c r="BM90">
        <f t="shared" ca="1" si="104"/>
        <v>0</v>
      </c>
      <c r="BN90">
        <f t="shared" ca="1" si="105"/>
        <v>0</v>
      </c>
      <c r="BO90">
        <f t="shared" ca="1" si="106"/>
        <v>0</v>
      </c>
      <c r="BP90">
        <f t="shared" ca="1" si="107"/>
        <v>0</v>
      </c>
      <c r="BR90" s="6"/>
      <c r="BT90" s="5">
        <f t="shared" ca="1" si="75"/>
        <v>0</v>
      </c>
      <c r="BU90">
        <f t="shared" ca="1" si="76"/>
        <v>0</v>
      </c>
      <c r="BV90">
        <f t="shared" ca="1" si="77"/>
        <v>0</v>
      </c>
      <c r="BW90">
        <f t="shared" ca="1" si="78"/>
        <v>65380</v>
      </c>
      <c r="BX90">
        <f t="shared" ca="1" si="79"/>
        <v>0</v>
      </c>
      <c r="BY90">
        <f t="shared" ca="1" si="80"/>
        <v>0</v>
      </c>
      <c r="CA90" s="6"/>
      <c r="CD90" s="5">
        <f ca="1">IF(Table1[[#This Row],[Total Debt Value]]&gt;Table1[[#This Row],[Income]],1,0)</f>
        <v>1</v>
      </c>
      <c r="CK90" s="6"/>
      <c r="CM90" s="5">
        <f ca="1">IF(Table1[[#This Row],[Total  Net Worth]]&gt;$CN$3,Table1[[#This Row],[Age]],0)</f>
        <v>42</v>
      </c>
      <c r="CN90" s="6"/>
    </row>
    <row r="91" spans="2:92" x14ac:dyDescent="0.25">
      <c r="B91">
        <f t="shared" ca="1" si="81"/>
        <v>1</v>
      </c>
      <c r="C91" t="str">
        <f t="shared" ca="1" si="82"/>
        <v>Male</v>
      </c>
      <c r="D91">
        <f t="shared" ca="1" si="83"/>
        <v>35</v>
      </c>
      <c r="E91">
        <f t="shared" ca="1" si="84"/>
        <v>2</v>
      </c>
      <c r="F91" t="str">
        <f t="shared" ca="1" si="68"/>
        <v>Construction</v>
      </c>
      <c r="G91">
        <f t="shared" ca="1" si="85"/>
        <v>3</v>
      </c>
      <c r="H91" t="str">
        <f t="shared" ca="1" si="69"/>
        <v>University</v>
      </c>
      <c r="I91">
        <f t="shared" ca="1" si="86"/>
        <v>1</v>
      </c>
      <c r="J91">
        <f t="shared" ca="1" si="87"/>
        <v>2</v>
      </c>
      <c r="K91">
        <f t="shared" ca="1" si="88"/>
        <v>65380</v>
      </c>
      <c r="L91">
        <f t="shared" ca="1" si="89"/>
        <v>6</v>
      </c>
      <c r="M91" t="str">
        <f t="shared" ca="1" si="70"/>
        <v>Dharan</v>
      </c>
      <c r="N91">
        <f t="shared" ca="1" si="92"/>
        <v>1111460</v>
      </c>
      <c r="O91" s="1">
        <f t="shared" ca="1" si="90"/>
        <v>364011.95499908127</v>
      </c>
      <c r="P91" s="1">
        <f t="shared" ca="1" si="93"/>
        <v>21092.563969193299</v>
      </c>
      <c r="Q91">
        <f t="shared" ca="1" si="91"/>
        <v>17146</v>
      </c>
      <c r="R91">
        <f t="shared" ca="1" si="94"/>
        <v>0</v>
      </c>
      <c r="S91" s="1">
        <f t="shared" ca="1" si="95"/>
        <v>71657.036555471932</v>
      </c>
      <c r="T91" s="1">
        <f t="shared" ca="1" si="96"/>
        <v>1204209.6005246651</v>
      </c>
      <c r="U91" s="1">
        <f t="shared" ca="1" si="97"/>
        <v>381157.95499908127</v>
      </c>
      <c r="V91" s="1">
        <f t="shared" ca="1" si="98"/>
        <v>823051.64552558376</v>
      </c>
      <c r="Y91" s="5">
        <f ca="1">IF(Table1[[#This Row],[Gender]]="Male",1,0)</f>
        <v>1</v>
      </c>
      <c r="Z91">
        <f ca="1">IF(Table1[[#This Row],[Gender]]="Female",1,0)</f>
        <v>0</v>
      </c>
      <c r="AB91" s="6"/>
      <c r="AF91" s="5">
        <f t="shared" ca="1" si="62"/>
        <v>0</v>
      </c>
      <c r="AM91">
        <f t="shared" ca="1" si="63"/>
        <v>0</v>
      </c>
      <c r="AN91">
        <f t="shared" ca="1" si="64"/>
        <v>0</v>
      </c>
      <c r="AO91">
        <f t="shared" ca="1" si="65"/>
        <v>0</v>
      </c>
      <c r="AP91">
        <f t="shared" ca="1" si="66"/>
        <v>1</v>
      </c>
      <c r="AQ91">
        <f t="shared" ca="1" si="67"/>
        <v>0</v>
      </c>
      <c r="AS91" s="6"/>
      <c r="AV91" s="5">
        <f ca="1">IF(Table1[[#This Row],[Total Debt Value]]&gt;$AW$3,1,0)</f>
        <v>0</v>
      </c>
      <c r="AZ91" s="6"/>
      <c r="BA91" s="5"/>
      <c r="BB91" s="17">
        <f t="shared" ca="1" si="71"/>
        <v>0.86873306187950206</v>
      </c>
      <c r="BC91">
        <f t="shared" ca="1" si="72"/>
        <v>0</v>
      </c>
      <c r="BD91" s="6"/>
      <c r="BF91" s="5">
        <f t="shared" ca="1" si="73"/>
        <v>0</v>
      </c>
      <c r="BG91">
        <f t="shared" ca="1" si="74"/>
        <v>0</v>
      </c>
      <c r="BH91">
        <f t="shared" ca="1" si="99"/>
        <v>0</v>
      </c>
      <c r="BI91">
        <f t="shared" ca="1" si="100"/>
        <v>0</v>
      </c>
      <c r="BJ91">
        <f t="shared" ca="1" si="101"/>
        <v>0</v>
      </c>
      <c r="BK91">
        <f t="shared" ca="1" si="102"/>
        <v>0</v>
      </c>
      <c r="BL91">
        <f t="shared" ca="1" si="103"/>
        <v>58510</v>
      </c>
      <c r="BM91">
        <f t="shared" ca="1" si="104"/>
        <v>0</v>
      </c>
      <c r="BN91">
        <f t="shared" ca="1" si="105"/>
        <v>0</v>
      </c>
      <c r="BO91">
        <f t="shared" ca="1" si="106"/>
        <v>0</v>
      </c>
      <c r="BP91">
        <f t="shared" ca="1" si="107"/>
        <v>0</v>
      </c>
      <c r="BR91" s="6"/>
      <c r="BT91" s="5">
        <f t="shared" ca="1" si="75"/>
        <v>0</v>
      </c>
      <c r="BU91">
        <f t="shared" ca="1" si="76"/>
        <v>0</v>
      </c>
      <c r="BV91">
        <f t="shared" ca="1" si="77"/>
        <v>0</v>
      </c>
      <c r="BW91">
        <f t="shared" ca="1" si="78"/>
        <v>0</v>
      </c>
      <c r="BX91">
        <f t="shared" ca="1" si="79"/>
        <v>58510</v>
      </c>
      <c r="BY91">
        <f t="shared" ca="1" si="80"/>
        <v>0</v>
      </c>
      <c r="CA91" s="6"/>
      <c r="CD91" s="5">
        <f ca="1">IF(Table1[[#This Row],[Total Debt Value]]&gt;Table1[[#This Row],[Income]],1,0)</f>
        <v>1</v>
      </c>
      <c r="CK91" s="6"/>
      <c r="CM91" s="5">
        <f ca="1">IF(Table1[[#This Row],[Total  Net Worth]]&gt;$CN$3,Table1[[#This Row],[Age]],0)</f>
        <v>35</v>
      </c>
      <c r="CN91" s="6"/>
    </row>
    <row r="92" spans="2:92" x14ac:dyDescent="0.25">
      <c r="B92">
        <f t="shared" ca="1" si="81"/>
        <v>2</v>
      </c>
      <c r="C92" t="str">
        <f t="shared" ca="1" si="82"/>
        <v>Female</v>
      </c>
      <c r="D92">
        <f t="shared" ca="1" si="83"/>
        <v>26</v>
      </c>
      <c r="E92">
        <f t="shared" ca="1" si="84"/>
        <v>5</v>
      </c>
      <c r="F92" t="str">
        <f t="shared" ca="1" si="68"/>
        <v>Genral Work</v>
      </c>
      <c r="G92">
        <f t="shared" ca="1" si="85"/>
        <v>2</v>
      </c>
      <c r="H92" t="str">
        <f t="shared" ca="1" si="69"/>
        <v>College</v>
      </c>
      <c r="I92">
        <f t="shared" ca="1" si="86"/>
        <v>3</v>
      </c>
      <c r="J92">
        <f t="shared" ca="1" si="87"/>
        <v>1</v>
      </c>
      <c r="K92">
        <f t="shared" ca="1" si="88"/>
        <v>58510</v>
      </c>
      <c r="L92">
        <f t="shared" ca="1" si="89"/>
        <v>9</v>
      </c>
      <c r="M92" t="str">
        <f t="shared" ca="1" si="70"/>
        <v>Bhaktapur</v>
      </c>
      <c r="N92">
        <f t="shared" ca="1" si="92"/>
        <v>1228710</v>
      </c>
      <c r="O92" s="1">
        <f t="shared" ca="1" si="90"/>
        <v>1067421.000461963</v>
      </c>
      <c r="P92" s="1">
        <f t="shared" ca="1" si="93"/>
        <v>50211.715677341977</v>
      </c>
      <c r="Q92">
        <f t="shared" ca="1" si="91"/>
        <v>8750</v>
      </c>
      <c r="R92">
        <f t="shared" ca="1" si="94"/>
        <v>117020</v>
      </c>
      <c r="S92" s="1">
        <f t="shared" ca="1" si="95"/>
        <v>50098.837791785976</v>
      </c>
      <c r="T92" s="1">
        <f t="shared" ca="1" si="96"/>
        <v>1329020.553469128</v>
      </c>
      <c r="U92" s="1">
        <f t="shared" ca="1" si="97"/>
        <v>1193191.000461963</v>
      </c>
      <c r="V92" s="1">
        <f t="shared" ca="1" si="98"/>
        <v>135829.55300716497</v>
      </c>
      <c r="Y92" s="5">
        <f ca="1">IF(Table1[[#This Row],[Gender]]="Male",1,0)</f>
        <v>0</v>
      </c>
      <c r="Z92">
        <f ca="1">IF(Table1[[#This Row],[Gender]]="Female",1,0)</f>
        <v>1</v>
      </c>
      <c r="AB92" s="6"/>
      <c r="AF92" s="5">
        <f t="shared" ca="1" si="62"/>
        <v>0</v>
      </c>
      <c r="AM92">
        <f t="shared" ca="1" si="63"/>
        <v>1</v>
      </c>
      <c r="AN92">
        <f t="shared" ca="1" si="64"/>
        <v>0</v>
      </c>
      <c r="AO92">
        <f t="shared" ca="1" si="65"/>
        <v>0</v>
      </c>
      <c r="AP92">
        <f t="shared" ca="1" si="66"/>
        <v>0</v>
      </c>
      <c r="AQ92">
        <f t="shared" ca="1" si="67"/>
        <v>0</v>
      </c>
      <c r="AS92" s="6"/>
      <c r="AV92" s="5">
        <f ca="1">IF(Table1[[#This Row],[Total Debt Value]]&gt;$AW$3,1,0)</f>
        <v>1</v>
      </c>
      <c r="AZ92" s="6"/>
      <c r="BA92" s="5"/>
      <c r="BB92" s="17">
        <f t="shared" ca="1" si="71"/>
        <v>0.40186988890573699</v>
      </c>
      <c r="BC92">
        <f t="shared" ca="1" si="72"/>
        <v>0</v>
      </c>
      <c r="BD92" s="6"/>
      <c r="BF92" s="5">
        <f t="shared" ca="1" si="73"/>
        <v>0</v>
      </c>
      <c r="BG92">
        <f t="shared" ca="1" si="74"/>
        <v>0</v>
      </c>
      <c r="BH92">
        <f t="shared" ca="1" si="99"/>
        <v>0</v>
      </c>
      <c r="BI92">
        <f t="shared" ca="1" si="100"/>
        <v>0</v>
      </c>
      <c r="BJ92">
        <f t="shared" ca="1" si="101"/>
        <v>0</v>
      </c>
      <c r="BK92">
        <f t="shared" ca="1" si="102"/>
        <v>0</v>
      </c>
      <c r="BL92">
        <f t="shared" ca="1" si="103"/>
        <v>51544</v>
      </c>
      <c r="BM92">
        <f t="shared" ca="1" si="104"/>
        <v>0</v>
      </c>
      <c r="BN92">
        <f t="shared" ca="1" si="105"/>
        <v>0</v>
      </c>
      <c r="BO92">
        <f t="shared" ca="1" si="106"/>
        <v>0</v>
      </c>
      <c r="BP92">
        <f t="shared" ca="1" si="107"/>
        <v>0</v>
      </c>
      <c r="BR92" s="6"/>
      <c r="BT92" s="5">
        <f t="shared" ca="1" si="75"/>
        <v>0</v>
      </c>
      <c r="BU92">
        <f t="shared" ca="1" si="76"/>
        <v>0</v>
      </c>
      <c r="BV92">
        <f t="shared" ca="1" si="77"/>
        <v>0</v>
      </c>
      <c r="BW92">
        <f t="shared" ca="1" si="78"/>
        <v>0</v>
      </c>
      <c r="BX92">
        <f t="shared" ca="1" si="79"/>
        <v>0</v>
      </c>
      <c r="BY92">
        <f t="shared" ca="1" si="80"/>
        <v>51544</v>
      </c>
      <c r="CA92" s="6"/>
      <c r="CD92" s="5">
        <f ca="1">IF(Table1[[#This Row],[Total Debt Value]]&gt;Table1[[#This Row],[Income]],1,0)</f>
        <v>1</v>
      </c>
      <c r="CK92" s="6"/>
      <c r="CM92" s="5">
        <f ca="1">IF(Table1[[#This Row],[Total  Net Worth]]&gt;$CN$3,Table1[[#This Row],[Age]],0)</f>
        <v>0</v>
      </c>
      <c r="CN92" s="6"/>
    </row>
    <row r="93" spans="2:92" x14ac:dyDescent="0.25">
      <c r="B93">
        <f t="shared" ca="1" si="81"/>
        <v>1</v>
      </c>
      <c r="C93" t="str">
        <f t="shared" ca="1" si="82"/>
        <v>Male</v>
      </c>
      <c r="D93">
        <f t="shared" ca="1" si="83"/>
        <v>32</v>
      </c>
      <c r="E93">
        <f t="shared" ca="1" si="84"/>
        <v>3</v>
      </c>
      <c r="F93" t="str">
        <f t="shared" ca="1" si="68"/>
        <v>Teaching</v>
      </c>
      <c r="G93">
        <f t="shared" ca="1" si="85"/>
        <v>5</v>
      </c>
      <c r="H93" t="str">
        <f t="shared" ca="1" si="69"/>
        <v>Others</v>
      </c>
      <c r="I93">
        <f t="shared" ca="1" si="86"/>
        <v>0</v>
      </c>
      <c r="J93">
        <f t="shared" ca="1" si="87"/>
        <v>1</v>
      </c>
      <c r="K93">
        <f t="shared" ca="1" si="88"/>
        <v>51544</v>
      </c>
      <c r="L93">
        <f t="shared" ca="1" si="89"/>
        <v>9</v>
      </c>
      <c r="M93" t="str">
        <f t="shared" ca="1" si="70"/>
        <v>Bhaktapur</v>
      </c>
      <c r="N93">
        <f t="shared" ca="1" si="92"/>
        <v>979336</v>
      </c>
      <c r="O93" s="1">
        <f t="shared" ca="1" si="90"/>
        <v>393565.64952138887</v>
      </c>
      <c r="P93" s="1">
        <f t="shared" ca="1" si="93"/>
        <v>43348.240573650779</v>
      </c>
      <c r="Q93">
        <f t="shared" ca="1" si="91"/>
        <v>6944</v>
      </c>
      <c r="R93">
        <f t="shared" ca="1" si="94"/>
        <v>103088</v>
      </c>
      <c r="S93" s="1">
        <f t="shared" ca="1" si="95"/>
        <v>29692.513882927135</v>
      </c>
      <c r="T93" s="1">
        <f t="shared" ca="1" si="96"/>
        <v>1052376.7544565781</v>
      </c>
      <c r="U93" s="1">
        <f t="shared" ca="1" si="97"/>
        <v>503597.64952138887</v>
      </c>
      <c r="V93" s="1">
        <f t="shared" ca="1" si="98"/>
        <v>548779.10493518924</v>
      </c>
      <c r="Y93" s="5">
        <f ca="1">IF(Table1[[#This Row],[Gender]]="Male",1,0)</f>
        <v>1</v>
      </c>
      <c r="Z93">
        <f ca="1">IF(Table1[[#This Row],[Gender]]="Female",1,0)</f>
        <v>0</v>
      </c>
      <c r="AB93" s="6"/>
      <c r="AF93" s="5">
        <f t="shared" ca="1" si="62"/>
        <v>0</v>
      </c>
      <c r="AM93">
        <f t="shared" ca="1" si="63"/>
        <v>1</v>
      </c>
      <c r="AN93">
        <f t="shared" ca="1" si="64"/>
        <v>0</v>
      </c>
      <c r="AO93">
        <f t="shared" ca="1" si="65"/>
        <v>0</v>
      </c>
      <c r="AP93">
        <f t="shared" ca="1" si="66"/>
        <v>0</v>
      </c>
      <c r="AQ93">
        <f t="shared" ca="1" si="67"/>
        <v>0</v>
      </c>
      <c r="AS93" s="6"/>
      <c r="AV93" s="5">
        <f ca="1">IF(Table1[[#This Row],[Total Debt Value]]&gt;$AW$3,1,0)</f>
        <v>1</v>
      </c>
      <c r="AZ93" s="6"/>
      <c r="BA93" s="5"/>
      <c r="BB93" s="17">
        <f t="shared" ca="1" si="71"/>
        <v>0.41222799533959342</v>
      </c>
      <c r="BC93">
        <f t="shared" ca="1" si="72"/>
        <v>0</v>
      </c>
      <c r="BD93" s="6"/>
      <c r="BF93" s="5">
        <f t="shared" ca="1" si="73"/>
        <v>0</v>
      </c>
      <c r="BG93">
        <f t="shared" ca="1" si="74"/>
        <v>0</v>
      </c>
      <c r="BH93">
        <f t="shared" ca="1" si="99"/>
        <v>0</v>
      </c>
      <c r="BI93">
        <f t="shared" ca="1" si="100"/>
        <v>0</v>
      </c>
      <c r="BJ93">
        <f t="shared" ca="1" si="101"/>
        <v>0</v>
      </c>
      <c r="BK93">
        <f t="shared" ca="1" si="102"/>
        <v>0</v>
      </c>
      <c r="BL93">
        <f t="shared" ca="1" si="103"/>
        <v>33107</v>
      </c>
      <c r="BM93">
        <f t="shared" ca="1" si="104"/>
        <v>0</v>
      </c>
      <c r="BN93">
        <f t="shared" ca="1" si="105"/>
        <v>0</v>
      </c>
      <c r="BO93">
        <f t="shared" ca="1" si="106"/>
        <v>0</v>
      </c>
      <c r="BP93">
        <f t="shared" ca="1" si="107"/>
        <v>0</v>
      </c>
      <c r="BR93" s="6"/>
      <c r="BT93" s="5">
        <f t="shared" ca="1" si="75"/>
        <v>0</v>
      </c>
      <c r="BU93">
        <f t="shared" ca="1" si="76"/>
        <v>0</v>
      </c>
      <c r="BV93">
        <f t="shared" ca="1" si="77"/>
        <v>0</v>
      </c>
      <c r="BW93">
        <f t="shared" ca="1" si="78"/>
        <v>0</v>
      </c>
      <c r="BX93">
        <f t="shared" ca="1" si="79"/>
        <v>0</v>
      </c>
      <c r="BY93">
        <f t="shared" ca="1" si="80"/>
        <v>33107</v>
      </c>
      <c r="CA93" s="6"/>
      <c r="CD93" s="5">
        <f ca="1">IF(Table1[[#This Row],[Total Debt Value]]&gt;Table1[[#This Row],[Income]],1,0)</f>
        <v>1</v>
      </c>
      <c r="CK93" s="6"/>
      <c r="CM93" s="5">
        <f ca="1">IF(Table1[[#This Row],[Total  Net Worth]]&gt;$CN$3,Table1[[#This Row],[Age]],0)</f>
        <v>32</v>
      </c>
      <c r="CN93" s="6"/>
    </row>
    <row r="94" spans="2:92" x14ac:dyDescent="0.25">
      <c r="B94">
        <f t="shared" ca="1" si="81"/>
        <v>2</v>
      </c>
      <c r="C94" t="str">
        <f t="shared" ca="1" si="82"/>
        <v>Female</v>
      </c>
      <c r="D94">
        <f t="shared" ca="1" si="83"/>
        <v>27</v>
      </c>
      <c r="E94">
        <f t="shared" ca="1" si="84"/>
        <v>3</v>
      </c>
      <c r="F94" t="str">
        <f t="shared" ca="1" si="68"/>
        <v>Teaching</v>
      </c>
      <c r="G94">
        <f t="shared" ca="1" si="85"/>
        <v>1</v>
      </c>
      <c r="H94" t="str">
        <f t="shared" ca="1" si="69"/>
        <v>High School</v>
      </c>
      <c r="I94">
        <f t="shared" ca="1" si="86"/>
        <v>0</v>
      </c>
      <c r="J94">
        <f t="shared" ca="1" si="87"/>
        <v>2</v>
      </c>
      <c r="K94">
        <f t="shared" ca="1" si="88"/>
        <v>33107</v>
      </c>
      <c r="L94">
        <f t="shared" ca="1" si="89"/>
        <v>9</v>
      </c>
      <c r="M94" t="str">
        <f t="shared" ca="1" si="70"/>
        <v>Bhaktapur</v>
      </c>
      <c r="N94">
        <f t="shared" ca="1" si="92"/>
        <v>728354</v>
      </c>
      <c r="O94" s="1">
        <f t="shared" ca="1" si="90"/>
        <v>300247.90931757423</v>
      </c>
      <c r="P94" s="1">
        <f t="shared" ca="1" si="93"/>
        <v>3208.3660791446432</v>
      </c>
      <c r="Q94">
        <f t="shared" ca="1" si="91"/>
        <v>445</v>
      </c>
      <c r="R94">
        <f t="shared" ca="1" si="94"/>
        <v>66214</v>
      </c>
      <c r="S94" s="1">
        <f t="shared" ca="1" si="95"/>
        <v>43106.251430367134</v>
      </c>
      <c r="T94" s="1">
        <f t="shared" ca="1" si="96"/>
        <v>774668.61750951177</v>
      </c>
      <c r="U94" s="1">
        <f t="shared" ca="1" si="97"/>
        <v>366906.90931757423</v>
      </c>
      <c r="V94" s="1">
        <f t="shared" ca="1" si="98"/>
        <v>407761.70819193753</v>
      </c>
      <c r="Y94" s="5">
        <f ca="1">IF(Table1[[#This Row],[Gender]]="Male",1,0)</f>
        <v>0</v>
      </c>
      <c r="Z94">
        <f ca="1">IF(Table1[[#This Row],[Gender]]="Female",1,0)</f>
        <v>1</v>
      </c>
      <c r="AB94" s="6"/>
      <c r="AF94" s="5">
        <f t="shared" ca="1" si="62"/>
        <v>0</v>
      </c>
      <c r="AM94">
        <f t="shared" ca="1" si="63"/>
        <v>1</v>
      </c>
      <c r="AN94">
        <f t="shared" ca="1" si="64"/>
        <v>0</v>
      </c>
      <c r="AO94">
        <f t="shared" ca="1" si="65"/>
        <v>0</v>
      </c>
      <c r="AP94">
        <f t="shared" ca="1" si="66"/>
        <v>0</v>
      </c>
      <c r="AQ94">
        <f t="shared" ca="1" si="67"/>
        <v>0</v>
      </c>
      <c r="AS94" s="6"/>
      <c r="AV94" s="5">
        <f ca="1">IF(Table1[[#This Row],[Total Debt Value]]&gt;$AW$3,1,0)</f>
        <v>0</v>
      </c>
      <c r="AZ94" s="6"/>
      <c r="BA94" s="5"/>
      <c r="BB94" s="17">
        <f t="shared" ca="1" si="71"/>
        <v>0.31121806677667174</v>
      </c>
      <c r="BC94">
        <f t="shared" ca="1" si="72"/>
        <v>0</v>
      </c>
      <c r="BD94" s="6"/>
      <c r="BF94" s="5">
        <f t="shared" ca="1" si="73"/>
        <v>0</v>
      </c>
      <c r="BG94">
        <f t="shared" ca="1" si="74"/>
        <v>0</v>
      </c>
      <c r="BH94">
        <f t="shared" ca="1" si="99"/>
        <v>71497</v>
      </c>
      <c r="BI94">
        <f t="shared" ca="1" si="100"/>
        <v>0</v>
      </c>
      <c r="BJ94">
        <f t="shared" ca="1" si="101"/>
        <v>0</v>
      </c>
      <c r="BK94">
        <f t="shared" ca="1" si="102"/>
        <v>0</v>
      </c>
      <c r="BL94">
        <f t="shared" ca="1" si="103"/>
        <v>0</v>
      </c>
      <c r="BM94">
        <f t="shared" ca="1" si="104"/>
        <v>0</v>
      </c>
      <c r="BN94">
        <f t="shared" ca="1" si="105"/>
        <v>0</v>
      </c>
      <c r="BO94">
        <f t="shared" ca="1" si="106"/>
        <v>0</v>
      </c>
      <c r="BP94">
        <f t="shared" ca="1" si="107"/>
        <v>0</v>
      </c>
      <c r="BR94" s="6"/>
      <c r="BT94" s="5">
        <f t="shared" ca="1" si="75"/>
        <v>0</v>
      </c>
      <c r="BU94">
        <f t="shared" ca="1" si="76"/>
        <v>0</v>
      </c>
      <c r="BV94">
        <f t="shared" ca="1" si="77"/>
        <v>0</v>
      </c>
      <c r="BW94">
        <f t="shared" ca="1" si="78"/>
        <v>0</v>
      </c>
      <c r="BX94">
        <f t="shared" ca="1" si="79"/>
        <v>0</v>
      </c>
      <c r="BY94">
        <f t="shared" ca="1" si="80"/>
        <v>71497</v>
      </c>
      <c r="CA94" s="6"/>
      <c r="CD94" s="5">
        <f ca="1">IF(Table1[[#This Row],[Total Debt Value]]&gt;Table1[[#This Row],[Income]],1,0)</f>
        <v>1</v>
      </c>
      <c r="CK94" s="6"/>
      <c r="CM94" s="5">
        <f ca="1">IF(Table1[[#This Row],[Total  Net Worth]]&gt;$CN$3,Table1[[#This Row],[Age]],0)</f>
        <v>0</v>
      </c>
      <c r="CN94" s="6"/>
    </row>
    <row r="95" spans="2:92" x14ac:dyDescent="0.25">
      <c r="B95">
        <f t="shared" ca="1" si="81"/>
        <v>1</v>
      </c>
      <c r="C95" t="str">
        <f t="shared" ca="1" si="82"/>
        <v>Male</v>
      </c>
      <c r="D95">
        <f t="shared" ca="1" si="83"/>
        <v>39</v>
      </c>
      <c r="E95">
        <f t="shared" ca="1" si="84"/>
        <v>3</v>
      </c>
      <c r="F95" t="str">
        <f t="shared" ca="1" si="68"/>
        <v>Teaching</v>
      </c>
      <c r="G95">
        <f t="shared" ca="1" si="85"/>
        <v>5</v>
      </c>
      <c r="H95" t="str">
        <f t="shared" ca="1" si="69"/>
        <v>Others</v>
      </c>
      <c r="I95">
        <f t="shared" ca="1" si="86"/>
        <v>0</v>
      </c>
      <c r="J95">
        <f t="shared" ca="1" si="87"/>
        <v>0</v>
      </c>
      <c r="K95">
        <f t="shared" ca="1" si="88"/>
        <v>71497</v>
      </c>
      <c r="L95">
        <f t="shared" ca="1" si="89"/>
        <v>4</v>
      </c>
      <c r="M95" t="str">
        <f t="shared" ca="1" si="70"/>
        <v>Biratnagar</v>
      </c>
      <c r="N95">
        <f t="shared" ca="1" si="92"/>
        <v>1286946</v>
      </c>
      <c r="O95" s="1">
        <f t="shared" ca="1" si="90"/>
        <v>400520.84616597061</v>
      </c>
      <c r="P95" s="1">
        <f t="shared" ca="1" si="93"/>
        <v>0</v>
      </c>
      <c r="Q95">
        <f t="shared" ca="1" si="91"/>
        <v>0</v>
      </c>
      <c r="R95">
        <f t="shared" ca="1" si="94"/>
        <v>0</v>
      </c>
      <c r="S95" s="1">
        <f t="shared" ca="1" si="95"/>
        <v>42231.721500357045</v>
      </c>
      <c r="T95" s="1">
        <f t="shared" ca="1" si="96"/>
        <v>1329177.7215003571</v>
      </c>
      <c r="U95" s="1">
        <f t="shared" ca="1" si="97"/>
        <v>400520.84616597061</v>
      </c>
      <c r="V95" s="1">
        <f t="shared" ca="1" si="98"/>
        <v>928656.87533438648</v>
      </c>
      <c r="Y95" s="5">
        <f ca="1">IF(Table1[[#This Row],[Gender]]="Male",1,0)</f>
        <v>1</v>
      </c>
      <c r="Z95">
        <f ca="1">IF(Table1[[#This Row],[Gender]]="Female",1,0)</f>
        <v>0</v>
      </c>
      <c r="AB95" s="6"/>
      <c r="AF95" s="5">
        <f t="shared" ca="1" si="62"/>
        <v>1</v>
      </c>
      <c r="AM95">
        <f t="shared" ca="1" si="63"/>
        <v>0</v>
      </c>
      <c r="AN95">
        <f t="shared" ca="1" si="64"/>
        <v>0</v>
      </c>
      <c r="AO95">
        <f t="shared" ca="1" si="65"/>
        <v>0</v>
      </c>
      <c r="AP95">
        <f t="shared" ca="1" si="66"/>
        <v>0</v>
      </c>
      <c r="AQ95">
        <f t="shared" ca="1" si="67"/>
        <v>0</v>
      </c>
      <c r="AS95" s="6"/>
      <c r="AV95" s="5">
        <f ca="1">IF(Table1[[#This Row],[Total Debt Value]]&gt;$AW$3,1,0)</f>
        <v>0</v>
      </c>
      <c r="AZ95" s="6"/>
      <c r="BA95" s="5"/>
      <c r="BB95" s="17">
        <f t="shared" ca="1" si="71"/>
        <v>0.42167839536866492</v>
      </c>
      <c r="BC95">
        <f t="shared" ca="1" si="72"/>
        <v>0</v>
      </c>
      <c r="BD95" s="6"/>
      <c r="BF95" s="5">
        <f t="shared" ca="1" si="73"/>
        <v>0</v>
      </c>
      <c r="BG95">
        <f t="shared" ca="1" si="74"/>
        <v>0</v>
      </c>
      <c r="BH95">
        <f t="shared" ca="1" si="99"/>
        <v>0</v>
      </c>
      <c r="BI95">
        <f t="shared" ca="1" si="100"/>
        <v>0</v>
      </c>
      <c r="BJ95">
        <f t="shared" ca="1" si="101"/>
        <v>0</v>
      </c>
      <c r="BK95">
        <f t="shared" ca="1" si="102"/>
        <v>0</v>
      </c>
      <c r="BL95">
        <f t="shared" ca="1" si="103"/>
        <v>0</v>
      </c>
      <c r="BM95">
        <f t="shared" ca="1" si="104"/>
        <v>0</v>
      </c>
      <c r="BN95">
        <f t="shared" ca="1" si="105"/>
        <v>0</v>
      </c>
      <c r="BO95">
        <f t="shared" ca="1" si="106"/>
        <v>0</v>
      </c>
      <c r="BP95">
        <f t="shared" ca="1" si="107"/>
        <v>25842</v>
      </c>
      <c r="BR95" s="6"/>
      <c r="BT95" s="5">
        <f t="shared" ca="1" si="75"/>
        <v>25842</v>
      </c>
      <c r="BU95">
        <f t="shared" ca="1" si="76"/>
        <v>0</v>
      </c>
      <c r="BV95">
        <f t="shared" ca="1" si="77"/>
        <v>0</v>
      </c>
      <c r="BW95">
        <f t="shared" ca="1" si="78"/>
        <v>0</v>
      </c>
      <c r="BX95">
        <f t="shared" ca="1" si="79"/>
        <v>0</v>
      </c>
      <c r="BY95">
        <f t="shared" ca="1" si="80"/>
        <v>0</v>
      </c>
      <c r="CA95" s="6"/>
      <c r="CD95" s="5">
        <f ca="1">IF(Table1[[#This Row],[Total Debt Value]]&gt;Table1[[#This Row],[Income]],1,0)</f>
        <v>1</v>
      </c>
      <c r="CK95" s="6"/>
      <c r="CM95" s="5">
        <f ca="1">IF(Table1[[#This Row],[Total  Net Worth]]&gt;$CN$3,Table1[[#This Row],[Age]],0)</f>
        <v>39</v>
      </c>
      <c r="CN95" s="6"/>
    </row>
    <row r="96" spans="2:92" x14ac:dyDescent="0.25">
      <c r="B96">
        <f t="shared" ca="1" si="81"/>
        <v>2</v>
      </c>
      <c r="C96" t="str">
        <f t="shared" ca="1" si="82"/>
        <v>Female</v>
      </c>
      <c r="D96">
        <f t="shared" ca="1" si="83"/>
        <v>31</v>
      </c>
      <c r="E96">
        <f t="shared" ca="1" si="84"/>
        <v>1</v>
      </c>
      <c r="F96" t="str">
        <f t="shared" ca="1" si="68"/>
        <v>Health</v>
      </c>
      <c r="G96">
        <f t="shared" ca="1" si="85"/>
        <v>2</v>
      </c>
      <c r="H96" t="str">
        <f t="shared" ca="1" si="69"/>
        <v>College</v>
      </c>
      <c r="I96">
        <f t="shared" ca="1" si="86"/>
        <v>1</v>
      </c>
      <c r="J96">
        <f t="shared" ca="1" si="87"/>
        <v>1</v>
      </c>
      <c r="K96">
        <f t="shared" ca="1" si="88"/>
        <v>25842</v>
      </c>
      <c r="L96">
        <f t="shared" ca="1" si="89"/>
        <v>2</v>
      </c>
      <c r="M96" t="str">
        <f t="shared" ca="1" si="70"/>
        <v>Birgunj</v>
      </c>
      <c r="N96">
        <f t="shared" ca="1" si="92"/>
        <v>516840</v>
      </c>
      <c r="O96" s="1">
        <f t="shared" ca="1" si="90"/>
        <v>217940.26186234076</v>
      </c>
      <c r="P96" s="1">
        <f t="shared" ca="1" si="93"/>
        <v>7347.8792106844712</v>
      </c>
      <c r="Q96">
        <f t="shared" ca="1" si="91"/>
        <v>2421</v>
      </c>
      <c r="R96">
        <f t="shared" ca="1" si="94"/>
        <v>0</v>
      </c>
      <c r="S96" s="1">
        <f t="shared" ca="1" si="95"/>
        <v>22415.496040502876</v>
      </c>
      <c r="T96" s="1">
        <f t="shared" ca="1" si="96"/>
        <v>546603.37525118736</v>
      </c>
      <c r="U96" s="1">
        <f t="shared" ca="1" si="97"/>
        <v>220361.26186234076</v>
      </c>
      <c r="V96" s="1">
        <f t="shared" ca="1" si="98"/>
        <v>326242.11338884663</v>
      </c>
      <c r="Y96" s="5">
        <f ca="1">IF(Table1[[#This Row],[Gender]]="Male",1,0)</f>
        <v>0</v>
      </c>
      <c r="Z96">
        <f ca="1">IF(Table1[[#This Row],[Gender]]="Female",1,0)</f>
        <v>1</v>
      </c>
      <c r="AB96" s="6"/>
      <c r="AF96" s="5">
        <f t="shared" ca="1" si="62"/>
        <v>0</v>
      </c>
      <c r="AM96">
        <f t="shared" ca="1" si="63"/>
        <v>0</v>
      </c>
      <c r="AN96">
        <f t="shared" ca="1" si="64"/>
        <v>0</v>
      </c>
      <c r="AO96">
        <f t="shared" ca="1" si="65"/>
        <v>0</v>
      </c>
      <c r="AP96">
        <f t="shared" ca="1" si="66"/>
        <v>1</v>
      </c>
      <c r="AQ96">
        <f t="shared" ca="1" si="67"/>
        <v>0</v>
      </c>
      <c r="AS96" s="6"/>
      <c r="AV96" s="5">
        <f ca="1">IF(Table1[[#This Row],[Total Debt Value]]&gt;$AW$3,1,0)</f>
        <v>0</v>
      </c>
      <c r="AZ96" s="6"/>
      <c r="BA96" s="5"/>
      <c r="BB96" s="17">
        <f t="shared" ca="1" si="71"/>
        <v>0.6446157744433002</v>
      </c>
      <c r="BC96">
        <f t="shared" ca="1" si="72"/>
        <v>0</v>
      </c>
      <c r="BD96" s="6"/>
      <c r="BF96" s="5">
        <f t="shared" ca="1" si="73"/>
        <v>0</v>
      </c>
      <c r="BG96">
        <f t="shared" ca="1" si="74"/>
        <v>68217</v>
      </c>
      <c r="BH96">
        <f t="shared" ca="1" si="99"/>
        <v>0</v>
      </c>
      <c r="BI96">
        <f t="shared" ca="1" si="100"/>
        <v>0</v>
      </c>
      <c r="BJ96">
        <f t="shared" ca="1" si="101"/>
        <v>0</v>
      </c>
      <c r="BK96">
        <f t="shared" ca="1" si="102"/>
        <v>0</v>
      </c>
      <c r="BL96">
        <f t="shared" ca="1" si="103"/>
        <v>0</v>
      </c>
      <c r="BM96">
        <f t="shared" ca="1" si="104"/>
        <v>0</v>
      </c>
      <c r="BN96">
        <f t="shared" ca="1" si="105"/>
        <v>0</v>
      </c>
      <c r="BO96">
        <f t="shared" ca="1" si="106"/>
        <v>0</v>
      </c>
      <c r="BP96">
        <f t="shared" ca="1" si="107"/>
        <v>0</v>
      </c>
      <c r="BR96" s="6"/>
      <c r="BT96" s="5">
        <f t="shared" ca="1" si="75"/>
        <v>0</v>
      </c>
      <c r="BU96">
        <f t="shared" ca="1" si="76"/>
        <v>0</v>
      </c>
      <c r="BV96">
        <f t="shared" ca="1" si="77"/>
        <v>0</v>
      </c>
      <c r="BW96">
        <f t="shared" ca="1" si="78"/>
        <v>0</v>
      </c>
      <c r="BX96">
        <f t="shared" ca="1" si="79"/>
        <v>68217</v>
      </c>
      <c r="BY96">
        <f t="shared" ca="1" si="80"/>
        <v>0</v>
      </c>
      <c r="CA96" s="6"/>
      <c r="CD96" s="5">
        <f ca="1">IF(Table1[[#This Row],[Total Debt Value]]&gt;Table1[[#This Row],[Income]],1,0)</f>
        <v>1</v>
      </c>
      <c r="CK96" s="6"/>
      <c r="CM96" s="5">
        <f ca="1">IF(Table1[[#This Row],[Total  Net Worth]]&gt;$CN$3,Table1[[#This Row],[Age]],0)</f>
        <v>0</v>
      </c>
      <c r="CN96" s="6"/>
    </row>
    <row r="97" spans="2:92" x14ac:dyDescent="0.25">
      <c r="B97">
        <f t="shared" ca="1" si="81"/>
        <v>1</v>
      </c>
      <c r="C97" t="str">
        <f t="shared" ca="1" si="82"/>
        <v>Male</v>
      </c>
      <c r="D97">
        <f t="shared" ca="1" si="83"/>
        <v>39</v>
      </c>
      <c r="E97">
        <f t="shared" ca="1" si="84"/>
        <v>5</v>
      </c>
      <c r="F97" t="str">
        <f t="shared" ca="1" si="68"/>
        <v>Genral Work</v>
      </c>
      <c r="G97">
        <f t="shared" ca="1" si="85"/>
        <v>3</v>
      </c>
      <c r="H97" t="str">
        <f t="shared" ca="1" si="69"/>
        <v>University</v>
      </c>
      <c r="I97">
        <f t="shared" ca="1" si="86"/>
        <v>3</v>
      </c>
      <c r="J97">
        <f t="shared" ca="1" si="87"/>
        <v>0</v>
      </c>
      <c r="K97">
        <f t="shared" ca="1" si="88"/>
        <v>68217</v>
      </c>
      <c r="L97">
        <f t="shared" ca="1" si="89"/>
        <v>8</v>
      </c>
      <c r="M97" t="str">
        <f t="shared" ca="1" si="70"/>
        <v>Itahari</v>
      </c>
      <c r="N97">
        <f t="shared" ca="1" si="92"/>
        <v>1227906</v>
      </c>
      <c r="O97" s="1">
        <f t="shared" ca="1" si="90"/>
        <v>791527.57713357499</v>
      </c>
      <c r="P97" s="1">
        <f t="shared" ca="1" si="93"/>
        <v>0</v>
      </c>
      <c r="Q97">
        <f t="shared" ca="1" si="91"/>
        <v>0</v>
      </c>
      <c r="R97">
        <f t="shared" ca="1" si="94"/>
        <v>0</v>
      </c>
      <c r="S97" s="1">
        <f t="shared" ca="1" si="95"/>
        <v>33990.176939582554</v>
      </c>
      <c r="T97" s="1">
        <f t="shared" ca="1" si="96"/>
        <v>1261896.1769395825</v>
      </c>
      <c r="U97" s="1">
        <f t="shared" ca="1" si="97"/>
        <v>791527.57713357499</v>
      </c>
      <c r="V97" s="1">
        <f t="shared" ca="1" si="98"/>
        <v>470368.59980600746</v>
      </c>
      <c r="Y97" s="5">
        <f ca="1">IF(Table1[[#This Row],[Gender]]="Male",1,0)</f>
        <v>1</v>
      </c>
      <c r="Z97">
        <f ca="1">IF(Table1[[#This Row],[Gender]]="Female",1,0)</f>
        <v>0</v>
      </c>
      <c r="AB97" s="6"/>
      <c r="AF97" s="5">
        <f t="shared" ca="1" si="62"/>
        <v>0</v>
      </c>
      <c r="AM97">
        <f t="shared" ca="1" si="63"/>
        <v>0</v>
      </c>
      <c r="AN97">
        <f t="shared" ca="1" si="64"/>
        <v>1</v>
      </c>
      <c r="AO97">
        <f t="shared" ca="1" si="65"/>
        <v>0</v>
      </c>
      <c r="AP97">
        <f t="shared" ca="1" si="66"/>
        <v>0</v>
      </c>
      <c r="AQ97">
        <f t="shared" ca="1" si="67"/>
        <v>0</v>
      </c>
      <c r="AS97" s="6"/>
      <c r="AV97" s="5">
        <f ca="1">IF(Table1[[#This Row],[Total Debt Value]]&gt;$AW$3,1,0)</f>
        <v>1</v>
      </c>
      <c r="AZ97" s="6"/>
      <c r="BA97" s="5"/>
      <c r="BB97" s="17">
        <f t="shared" ca="1" si="71"/>
        <v>0.40777637307971493</v>
      </c>
      <c r="BC97">
        <f t="shared" ca="1" si="72"/>
        <v>0</v>
      </c>
      <c r="BD97" s="6"/>
      <c r="BF97" s="5">
        <f t="shared" ca="1" si="73"/>
        <v>0</v>
      </c>
      <c r="BG97">
        <f t="shared" ca="1" si="74"/>
        <v>0</v>
      </c>
      <c r="BH97">
        <f t="shared" ca="1" si="99"/>
        <v>0</v>
      </c>
      <c r="BI97">
        <f t="shared" ca="1" si="100"/>
        <v>53628</v>
      </c>
      <c r="BJ97">
        <f t="shared" ca="1" si="101"/>
        <v>0</v>
      </c>
      <c r="BK97">
        <f t="shared" ca="1" si="102"/>
        <v>0</v>
      </c>
      <c r="BL97">
        <f t="shared" ca="1" si="103"/>
        <v>0</v>
      </c>
      <c r="BM97">
        <f t="shared" ca="1" si="104"/>
        <v>0</v>
      </c>
      <c r="BN97">
        <f t="shared" ca="1" si="105"/>
        <v>0</v>
      </c>
      <c r="BO97">
        <f t="shared" ca="1" si="106"/>
        <v>0</v>
      </c>
      <c r="BP97">
        <f t="shared" ca="1" si="107"/>
        <v>0</v>
      </c>
      <c r="BR97" s="6"/>
      <c r="BT97" s="5">
        <f t="shared" ca="1" si="75"/>
        <v>0</v>
      </c>
      <c r="BU97">
        <f t="shared" ca="1" si="76"/>
        <v>0</v>
      </c>
      <c r="BV97">
        <f t="shared" ca="1" si="77"/>
        <v>53628</v>
      </c>
      <c r="BW97">
        <f t="shared" ca="1" si="78"/>
        <v>0</v>
      </c>
      <c r="BX97">
        <f t="shared" ca="1" si="79"/>
        <v>0</v>
      </c>
      <c r="BY97">
        <f t="shared" ca="1" si="80"/>
        <v>0</v>
      </c>
      <c r="CA97" s="6"/>
      <c r="CD97" s="5">
        <f ca="1">IF(Table1[[#This Row],[Total Debt Value]]&gt;Table1[[#This Row],[Income]],1,0)</f>
        <v>1</v>
      </c>
      <c r="CK97" s="6"/>
      <c r="CM97" s="5">
        <f ca="1">IF(Table1[[#This Row],[Total  Net Worth]]&gt;$CN$3,Table1[[#This Row],[Age]],0)</f>
        <v>0</v>
      </c>
      <c r="CN97" s="6"/>
    </row>
    <row r="98" spans="2:92" x14ac:dyDescent="0.25">
      <c r="B98">
        <f t="shared" ca="1" si="81"/>
        <v>2</v>
      </c>
      <c r="C98" t="str">
        <f t="shared" ca="1" si="82"/>
        <v>Female</v>
      </c>
      <c r="D98">
        <f t="shared" ca="1" si="83"/>
        <v>27</v>
      </c>
      <c r="E98">
        <f t="shared" ca="1" si="84"/>
        <v>4</v>
      </c>
      <c r="F98" t="str">
        <f t="shared" ca="1" si="68"/>
        <v>IT</v>
      </c>
      <c r="G98">
        <f t="shared" ca="1" si="85"/>
        <v>5</v>
      </c>
      <c r="H98" t="str">
        <f t="shared" ca="1" si="69"/>
        <v>Others</v>
      </c>
      <c r="I98">
        <f t="shared" ca="1" si="86"/>
        <v>1</v>
      </c>
      <c r="J98">
        <f t="shared" ca="1" si="87"/>
        <v>1</v>
      </c>
      <c r="K98">
        <f t="shared" ca="1" si="88"/>
        <v>53628</v>
      </c>
      <c r="L98">
        <f t="shared" ca="1" si="89"/>
        <v>3</v>
      </c>
      <c r="M98" t="str">
        <f t="shared" ca="1" si="70"/>
        <v>Pokhara</v>
      </c>
      <c r="N98">
        <f t="shared" ca="1" si="92"/>
        <v>1018932</v>
      </c>
      <c r="O98" s="1">
        <f t="shared" ca="1" si="90"/>
        <v>415496.39537486009</v>
      </c>
      <c r="P98" s="1">
        <f t="shared" ca="1" si="93"/>
        <v>7041.2784271905539</v>
      </c>
      <c r="Q98">
        <f t="shared" ca="1" si="91"/>
        <v>6647</v>
      </c>
      <c r="R98">
        <f t="shared" ca="1" si="94"/>
        <v>107256</v>
      </c>
      <c r="S98" s="1">
        <f t="shared" ca="1" si="95"/>
        <v>60436.181688615019</v>
      </c>
      <c r="T98" s="1">
        <f t="shared" ca="1" si="96"/>
        <v>1086409.4601158055</v>
      </c>
      <c r="U98" s="1">
        <f t="shared" ca="1" si="97"/>
        <v>529399.39537486015</v>
      </c>
      <c r="V98" s="1">
        <f t="shared" ca="1" si="98"/>
        <v>557010.06474094535</v>
      </c>
      <c r="Y98" s="5">
        <f ca="1">IF(Table1[[#This Row],[Gender]]="Male",1,0)</f>
        <v>0</v>
      </c>
      <c r="Z98">
        <f ca="1">IF(Table1[[#This Row],[Gender]]="Female",1,0)</f>
        <v>1</v>
      </c>
      <c r="AB98" s="6"/>
      <c r="AF98" s="5">
        <f t="shared" ca="1" si="62"/>
        <v>0</v>
      </c>
      <c r="AM98">
        <f t="shared" ca="1" si="63"/>
        <v>0</v>
      </c>
      <c r="AN98">
        <f t="shared" ca="1" si="64"/>
        <v>0</v>
      </c>
      <c r="AO98">
        <f t="shared" ca="1" si="65"/>
        <v>0</v>
      </c>
      <c r="AP98">
        <f t="shared" ca="1" si="66"/>
        <v>1</v>
      </c>
      <c r="AQ98">
        <f t="shared" ca="1" si="67"/>
        <v>0</v>
      </c>
      <c r="AS98" s="6"/>
      <c r="AV98" s="5">
        <f ca="1">IF(Table1[[#This Row],[Total Debt Value]]&gt;$AW$3,1,0)</f>
        <v>1</v>
      </c>
      <c r="AZ98" s="6"/>
      <c r="BA98" s="5"/>
      <c r="BB98" s="17">
        <f t="shared" ca="1" si="71"/>
        <v>0.22613180682191833</v>
      </c>
      <c r="BC98">
        <f t="shared" ca="1" si="72"/>
        <v>1</v>
      </c>
      <c r="BD98" s="6"/>
      <c r="BF98" s="5">
        <f t="shared" ca="1" si="73"/>
        <v>0</v>
      </c>
      <c r="BG98">
        <f t="shared" ca="1" si="74"/>
        <v>0</v>
      </c>
      <c r="BH98">
        <f t="shared" ca="1" si="99"/>
        <v>0</v>
      </c>
      <c r="BI98">
        <f t="shared" ca="1" si="100"/>
        <v>0</v>
      </c>
      <c r="BJ98">
        <f t="shared" ca="1" si="101"/>
        <v>66066</v>
      </c>
      <c r="BK98">
        <f t="shared" ca="1" si="102"/>
        <v>0</v>
      </c>
      <c r="BL98">
        <f t="shared" ca="1" si="103"/>
        <v>0</v>
      </c>
      <c r="BM98">
        <f t="shared" ca="1" si="104"/>
        <v>0</v>
      </c>
      <c r="BN98">
        <f t="shared" ca="1" si="105"/>
        <v>0</v>
      </c>
      <c r="BO98">
        <f t="shared" ca="1" si="106"/>
        <v>0</v>
      </c>
      <c r="BP98">
        <f t="shared" ca="1" si="107"/>
        <v>0</v>
      </c>
      <c r="BR98" s="6"/>
      <c r="BT98" s="5">
        <f t="shared" ca="1" si="75"/>
        <v>0</v>
      </c>
      <c r="BU98">
        <f t="shared" ca="1" si="76"/>
        <v>0</v>
      </c>
      <c r="BV98">
        <f t="shared" ca="1" si="77"/>
        <v>0</v>
      </c>
      <c r="BW98">
        <f t="shared" ca="1" si="78"/>
        <v>0</v>
      </c>
      <c r="BX98">
        <f t="shared" ca="1" si="79"/>
        <v>66066</v>
      </c>
      <c r="BY98">
        <f t="shared" ca="1" si="80"/>
        <v>0</v>
      </c>
      <c r="CA98" s="6"/>
      <c r="CD98" s="5">
        <f ca="1">IF(Table1[[#This Row],[Total Debt Value]]&gt;Table1[[#This Row],[Income]],1,0)</f>
        <v>1</v>
      </c>
      <c r="CK98" s="6"/>
      <c r="CM98" s="5">
        <f ca="1">IF(Table1[[#This Row],[Total  Net Worth]]&gt;$CN$3,Table1[[#This Row],[Age]],0)</f>
        <v>27</v>
      </c>
      <c r="CN98" s="6"/>
    </row>
    <row r="99" spans="2:92" x14ac:dyDescent="0.25">
      <c r="B99">
        <f t="shared" ca="1" si="81"/>
        <v>1</v>
      </c>
      <c r="C99" t="str">
        <f t="shared" ca="1" si="82"/>
        <v>Male</v>
      </c>
      <c r="D99">
        <f t="shared" ca="1" si="83"/>
        <v>39</v>
      </c>
      <c r="E99">
        <f t="shared" ca="1" si="84"/>
        <v>5</v>
      </c>
      <c r="F99" t="str">
        <f t="shared" ca="1" si="68"/>
        <v>Genral Work</v>
      </c>
      <c r="G99">
        <f t="shared" ca="1" si="85"/>
        <v>2</v>
      </c>
      <c r="H99" t="str">
        <f t="shared" ca="1" si="69"/>
        <v>College</v>
      </c>
      <c r="I99">
        <f t="shared" ca="1" si="86"/>
        <v>0</v>
      </c>
      <c r="J99">
        <f t="shared" ca="1" si="87"/>
        <v>1</v>
      </c>
      <c r="K99">
        <f t="shared" ca="1" si="88"/>
        <v>66066</v>
      </c>
      <c r="L99">
        <f t="shared" ca="1" si="89"/>
        <v>6</v>
      </c>
      <c r="M99" t="str">
        <f t="shared" ca="1" si="70"/>
        <v>Dharan</v>
      </c>
      <c r="N99">
        <f t="shared" ca="1" si="92"/>
        <v>1255254</v>
      </c>
      <c r="O99" s="1">
        <f t="shared" ca="1" si="90"/>
        <v>283852.85504044028</v>
      </c>
      <c r="P99" s="1">
        <f t="shared" ca="1" si="93"/>
        <v>25379.674041863724</v>
      </c>
      <c r="Q99">
        <f t="shared" ca="1" si="91"/>
        <v>10805</v>
      </c>
      <c r="R99">
        <f t="shared" ca="1" si="94"/>
        <v>132132</v>
      </c>
      <c r="S99" s="1">
        <f t="shared" ca="1" si="95"/>
        <v>3516.6620080606981</v>
      </c>
      <c r="T99" s="1">
        <f t="shared" ca="1" si="96"/>
        <v>1284150.3360499244</v>
      </c>
      <c r="U99" s="1">
        <f t="shared" ca="1" si="97"/>
        <v>426789.85504044028</v>
      </c>
      <c r="V99" s="1">
        <f t="shared" ca="1" si="98"/>
        <v>857360.48100948404</v>
      </c>
      <c r="Y99" s="5">
        <f ca="1">IF(Table1[[#This Row],[Gender]]="Male",1,0)</f>
        <v>1</v>
      </c>
      <c r="Z99">
        <f ca="1">IF(Table1[[#This Row],[Gender]]="Female",1,0)</f>
        <v>0</v>
      </c>
      <c r="AB99" s="6"/>
      <c r="AF99" s="5">
        <f t="shared" ca="1" si="62"/>
        <v>0</v>
      </c>
      <c r="AM99">
        <f t="shared" ca="1" si="63"/>
        <v>1</v>
      </c>
      <c r="AN99">
        <f t="shared" ca="1" si="64"/>
        <v>0</v>
      </c>
      <c r="AO99">
        <f t="shared" ca="1" si="65"/>
        <v>0</v>
      </c>
      <c r="AP99">
        <f t="shared" ca="1" si="66"/>
        <v>0</v>
      </c>
      <c r="AQ99">
        <f t="shared" ca="1" si="67"/>
        <v>0</v>
      </c>
      <c r="AS99" s="6"/>
      <c r="AV99" s="5">
        <f ca="1">IF(Table1[[#This Row],[Total Debt Value]]&gt;$AW$3,1,0)</f>
        <v>0</v>
      </c>
      <c r="AZ99" s="6"/>
      <c r="BA99" s="5"/>
      <c r="BB99" s="17">
        <f t="shared" ca="1" si="71"/>
        <v>0.89854904971636629</v>
      </c>
      <c r="BC99">
        <f t="shared" ca="1" si="72"/>
        <v>0</v>
      </c>
      <c r="BD99" s="6"/>
      <c r="BF99" s="5">
        <f t="shared" ca="1" si="73"/>
        <v>0</v>
      </c>
      <c r="BG99">
        <f t="shared" ca="1" si="74"/>
        <v>0</v>
      </c>
      <c r="BH99">
        <f t="shared" ca="1" si="99"/>
        <v>0</v>
      </c>
      <c r="BI99">
        <f t="shared" ca="1" si="100"/>
        <v>0</v>
      </c>
      <c r="BJ99">
        <f t="shared" ca="1" si="101"/>
        <v>56577</v>
      </c>
      <c r="BK99">
        <f t="shared" ca="1" si="102"/>
        <v>0</v>
      </c>
      <c r="BL99">
        <f t="shared" ca="1" si="103"/>
        <v>0</v>
      </c>
      <c r="BM99">
        <f t="shared" ca="1" si="104"/>
        <v>0</v>
      </c>
      <c r="BN99">
        <f t="shared" ca="1" si="105"/>
        <v>0</v>
      </c>
      <c r="BO99">
        <f t="shared" ca="1" si="106"/>
        <v>0</v>
      </c>
      <c r="BP99">
        <f t="shared" ca="1" si="107"/>
        <v>0</v>
      </c>
      <c r="BR99" s="6"/>
      <c r="BT99" s="5">
        <f t="shared" ca="1" si="75"/>
        <v>0</v>
      </c>
      <c r="BU99">
        <f t="shared" ca="1" si="76"/>
        <v>0</v>
      </c>
      <c r="BV99">
        <f t="shared" ca="1" si="77"/>
        <v>0</v>
      </c>
      <c r="BW99">
        <f t="shared" ca="1" si="78"/>
        <v>0</v>
      </c>
      <c r="BX99">
        <f t="shared" ca="1" si="79"/>
        <v>0</v>
      </c>
      <c r="BY99">
        <f t="shared" ca="1" si="80"/>
        <v>56577</v>
      </c>
      <c r="CA99" s="6"/>
      <c r="CD99" s="5">
        <f ca="1">IF(Table1[[#This Row],[Total Debt Value]]&gt;Table1[[#This Row],[Income]],1,0)</f>
        <v>1</v>
      </c>
      <c r="CK99" s="6"/>
      <c r="CM99" s="5">
        <f ca="1">IF(Table1[[#This Row],[Total  Net Worth]]&gt;$CN$3,Table1[[#This Row],[Age]],0)</f>
        <v>39</v>
      </c>
      <c r="CN99" s="6"/>
    </row>
    <row r="100" spans="2:92" x14ac:dyDescent="0.25">
      <c r="B100">
        <f t="shared" ca="1" si="81"/>
        <v>1</v>
      </c>
      <c r="C100" t="str">
        <f t="shared" ca="1" si="82"/>
        <v>Male</v>
      </c>
      <c r="D100">
        <f t="shared" ca="1" si="83"/>
        <v>25</v>
      </c>
      <c r="E100">
        <f t="shared" ca="1" si="84"/>
        <v>3</v>
      </c>
      <c r="F100" t="str">
        <f t="shared" ca="1" si="68"/>
        <v>Teaching</v>
      </c>
      <c r="G100">
        <f t="shared" ca="1" si="85"/>
        <v>3</v>
      </c>
      <c r="H100" t="str">
        <f t="shared" ca="1" si="69"/>
        <v>University</v>
      </c>
      <c r="I100">
        <f t="shared" ca="1" si="86"/>
        <v>0</v>
      </c>
      <c r="J100">
        <f t="shared" ca="1" si="87"/>
        <v>2</v>
      </c>
      <c r="K100">
        <f t="shared" ca="1" si="88"/>
        <v>56577</v>
      </c>
      <c r="L100">
        <f t="shared" ca="1" si="89"/>
        <v>6</v>
      </c>
      <c r="M100" t="str">
        <f t="shared" ca="1" si="70"/>
        <v>Dharan</v>
      </c>
      <c r="N100">
        <f t="shared" ca="1" si="92"/>
        <v>1074963</v>
      </c>
      <c r="O100" s="1">
        <f t="shared" ca="1" si="90"/>
        <v>965906.98213025427</v>
      </c>
      <c r="P100" s="1">
        <f t="shared" ca="1" si="93"/>
        <v>5250.2554015547676</v>
      </c>
      <c r="Q100">
        <f t="shared" ca="1" si="91"/>
        <v>3226</v>
      </c>
      <c r="R100">
        <f t="shared" ca="1" si="94"/>
        <v>0</v>
      </c>
      <c r="S100" s="1">
        <f t="shared" ca="1" si="95"/>
        <v>142.76104059539509</v>
      </c>
      <c r="T100" s="1">
        <f t="shared" ca="1" si="96"/>
        <v>1080356.0164421501</v>
      </c>
      <c r="U100" s="1">
        <f t="shared" ca="1" si="97"/>
        <v>969132.98213025427</v>
      </c>
      <c r="V100" s="1">
        <f t="shared" ca="1" si="98"/>
        <v>111223.03431189584</v>
      </c>
      <c r="Y100" s="5">
        <f ca="1">IF(Table1[[#This Row],[Gender]]="Male",1,0)</f>
        <v>1</v>
      </c>
      <c r="Z100">
        <f ca="1">IF(Table1[[#This Row],[Gender]]="Female",1,0)</f>
        <v>0</v>
      </c>
      <c r="AB100" s="6"/>
      <c r="AF100" s="5">
        <f t="shared" ca="1" si="62"/>
        <v>1</v>
      </c>
      <c r="AM100">
        <f t="shared" ca="1" si="63"/>
        <v>0</v>
      </c>
      <c r="AN100">
        <f t="shared" ca="1" si="64"/>
        <v>0</v>
      </c>
      <c r="AO100">
        <f t="shared" ca="1" si="65"/>
        <v>0</v>
      </c>
      <c r="AP100">
        <f t="shared" ca="1" si="66"/>
        <v>0</v>
      </c>
      <c r="AQ100">
        <f t="shared" ca="1" si="67"/>
        <v>0</v>
      </c>
      <c r="AS100" s="6"/>
      <c r="AV100" s="5">
        <f ca="1">IF(Table1[[#This Row],[Total Debt Value]]&gt;$AW$3,1,0)</f>
        <v>1</v>
      </c>
      <c r="AZ100" s="6"/>
      <c r="BA100" s="5"/>
      <c r="BB100" s="17">
        <f t="shared" ca="1" si="71"/>
        <v>0.53040903285074215</v>
      </c>
      <c r="BC100">
        <f t="shared" ca="1" si="72"/>
        <v>0</v>
      </c>
      <c r="BD100" s="6"/>
      <c r="BF100" s="5">
        <f t="shared" ca="1" si="73"/>
        <v>0</v>
      </c>
      <c r="BG100">
        <f t="shared" ca="1" si="74"/>
        <v>0</v>
      </c>
      <c r="BH100">
        <f t="shared" ca="1" si="99"/>
        <v>35234</v>
      </c>
      <c r="BI100">
        <f t="shared" ca="1" si="100"/>
        <v>0</v>
      </c>
      <c r="BJ100">
        <f t="shared" ca="1" si="101"/>
        <v>0</v>
      </c>
      <c r="BK100">
        <f t="shared" ca="1" si="102"/>
        <v>0</v>
      </c>
      <c r="BL100">
        <f t="shared" ca="1" si="103"/>
        <v>0</v>
      </c>
      <c r="BM100">
        <f t="shared" ca="1" si="104"/>
        <v>0</v>
      </c>
      <c r="BN100">
        <f t="shared" ca="1" si="105"/>
        <v>0</v>
      </c>
      <c r="BO100">
        <f t="shared" ca="1" si="106"/>
        <v>0</v>
      </c>
      <c r="BP100">
        <f t="shared" ca="1" si="107"/>
        <v>0</v>
      </c>
      <c r="BR100" s="6"/>
      <c r="BT100" s="5">
        <f t="shared" ca="1" si="75"/>
        <v>35234</v>
      </c>
      <c r="BU100">
        <f t="shared" ca="1" si="76"/>
        <v>0</v>
      </c>
      <c r="BV100">
        <f t="shared" ca="1" si="77"/>
        <v>0</v>
      </c>
      <c r="BW100">
        <f t="shared" ca="1" si="78"/>
        <v>0</v>
      </c>
      <c r="BX100">
        <f t="shared" ca="1" si="79"/>
        <v>0</v>
      </c>
      <c r="BY100">
        <f t="shared" ca="1" si="80"/>
        <v>0</v>
      </c>
      <c r="CA100" s="6"/>
      <c r="CD100" s="5">
        <f ca="1">IF(Table1[[#This Row],[Total Debt Value]]&gt;Table1[[#This Row],[Income]],1,0)</f>
        <v>1</v>
      </c>
      <c r="CK100" s="6"/>
      <c r="CM100" s="5">
        <f ca="1">IF(Table1[[#This Row],[Total  Net Worth]]&gt;$CN$3,Table1[[#This Row],[Age]],0)</f>
        <v>0</v>
      </c>
      <c r="CN100" s="6"/>
    </row>
    <row r="101" spans="2:92" x14ac:dyDescent="0.25">
      <c r="B101">
        <f t="shared" ca="1" si="81"/>
        <v>2</v>
      </c>
      <c r="C101" t="str">
        <f t="shared" ca="1" si="82"/>
        <v>Female</v>
      </c>
      <c r="D101">
        <f t="shared" ca="1" si="83"/>
        <v>27</v>
      </c>
      <c r="E101">
        <f t="shared" ca="1" si="84"/>
        <v>1</v>
      </c>
      <c r="F101" t="str">
        <f t="shared" ca="1" si="68"/>
        <v>Health</v>
      </c>
      <c r="G101">
        <f t="shared" ca="1" si="85"/>
        <v>3</v>
      </c>
      <c r="H101" t="str">
        <f t="shared" ca="1" si="69"/>
        <v>University</v>
      </c>
      <c r="I101">
        <f t="shared" ca="1" si="86"/>
        <v>3</v>
      </c>
      <c r="J101">
        <f t="shared" ca="1" si="87"/>
        <v>1</v>
      </c>
      <c r="K101">
        <f t="shared" ca="1" si="88"/>
        <v>35234</v>
      </c>
      <c r="L101">
        <f t="shared" ca="1" si="89"/>
        <v>4</v>
      </c>
      <c r="M101" t="str">
        <f t="shared" ca="1" si="70"/>
        <v>Biratnagar</v>
      </c>
      <c r="N101">
        <f t="shared" ca="1" si="92"/>
        <v>598978</v>
      </c>
      <c r="O101" s="1">
        <f t="shared" ca="1" si="90"/>
        <v>317703.34167887183</v>
      </c>
      <c r="P101" s="1">
        <f t="shared" ca="1" si="93"/>
        <v>14700.8821211743</v>
      </c>
      <c r="Q101">
        <f t="shared" ca="1" si="91"/>
        <v>2014</v>
      </c>
      <c r="R101">
        <f t="shared" ca="1" si="94"/>
        <v>70468</v>
      </c>
      <c r="S101" s="1">
        <f t="shared" ca="1" si="95"/>
        <v>36975.015118532254</v>
      </c>
      <c r="T101" s="1">
        <f t="shared" ca="1" si="96"/>
        <v>650653.89723970648</v>
      </c>
      <c r="U101" s="1">
        <f t="shared" ca="1" si="97"/>
        <v>390185.34167887183</v>
      </c>
      <c r="V101" s="1">
        <f t="shared" ca="1" si="98"/>
        <v>260468.55556083465</v>
      </c>
      <c r="Y101" s="5">
        <f ca="1">IF(Table1[[#This Row],[Gender]]="Male",1,0)</f>
        <v>0</v>
      </c>
      <c r="Z101">
        <f ca="1">IF(Table1[[#This Row],[Gender]]="Female",1,0)</f>
        <v>1</v>
      </c>
      <c r="AB101" s="6"/>
      <c r="AF101" s="5">
        <f t="shared" ca="1" si="62"/>
        <v>0</v>
      </c>
      <c r="AM101">
        <f t="shared" ca="1" si="63"/>
        <v>1</v>
      </c>
      <c r="AN101">
        <f t="shared" ca="1" si="64"/>
        <v>0</v>
      </c>
      <c r="AO101">
        <f t="shared" ca="1" si="65"/>
        <v>0</v>
      </c>
      <c r="AP101">
        <f t="shared" ca="1" si="66"/>
        <v>0</v>
      </c>
      <c r="AQ101">
        <f t="shared" ca="1" si="67"/>
        <v>0</v>
      </c>
      <c r="AS101" s="6"/>
      <c r="AV101" s="5">
        <f ca="1">IF(Table1[[#This Row],[Total Debt Value]]&gt;$AW$3,1,0)</f>
        <v>0</v>
      </c>
      <c r="AZ101" s="6"/>
      <c r="BA101" s="5"/>
      <c r="BB101" s="17">
        <f t="shared" ca="1" si="71"/>
        <v>0.29664972405004719</v>
      </c>
      <c r="BC101">
        <f t="shared" ca="1" si="72"/>
        <v>1</v>
      </c>
      <c r="BD101" s="6"/>
      <c r="BF101" s="5">
        <f t="shared" ca="1" si="73"/>
        <v>0</v>
      </c>
      <c r="BG101">
        <f t="shared" ca="1" si="74"/>
        <v>0</v>
      </c>
      <c r="BH101">
        <f t="shared" ca="1" si="99"/>
        <v>0</v>
      </c>
      <c r="BI101">
        <f t="shared" ca="1" si="100"/>
        <v>0</v>
      </c>
      <c r="BJ101">
        <f t="shared" ca="1" si="101"/>
        <v>0</v>
      </c>
      <c r="BK101">
        <f t="shared" ca="1" si="102"/>
        <v>57586</v>
      </c>
      <c r="BL101">
        <f t="shared" ca="1" si="103"/>
        <v>0</v>
      </c>
      <c r="BM101">
        <f t="shared" ca="1" si="104"/>
        <v>0</v>
      </c>
      <c r="BN101">
        <f t="shared" ca="1" si="105"/>
        <v>0</v>
      </c>
      <c r="BO101">
        <f t="shared" ca="1" si="106"/>
        <v>0</v>
      </c>
      <c r="BP101">
        <f t="shared" ca="1" si="107"/>
        <v>0</v>
      </c>
      <c r="BR101" s="6"/>
      <c r="BT101" s="5">
        <f t="shared" ca="1" si="75"/>
        <v>0</v>
      </c>
      <c r="BU101">
        <f t="shared" ca="1" si="76"/>
        <v>0</v>
      </c>
      <c r="BV101">
        <f t="shared" ca="1" si="77"/>
        <v>0</v>
      </c>
      <c r="BW101">
        <f t="shared" ca="1" si="78"/>
        <v>0</v>
      </c>
      <c r="BX101">
        <f t="shared" ca="1" si="79"/>
        <v>0</v>
      </c>
      <c r="BY101">
        <f t="shared" ca="1" si="80"/>
        <v>57586</v>
      </c>
      <c r="CA101" s="6"/>
      <c r="CD101" s="5">
        <f ca="1">IF(Table1[[#This Row],[Total Debt Value]]&gt;Table1[[#This Row],[Income]],1,0)</f>
        <v>1</v>
      </c>
      <c r="CK101" s="6"/>
      <c r="CM101" s="5">
        <f ca="1">IF(Table1[[#This Row],[Total  Net Worth]]&gt;$CN$3,Table1[[#This Row],[Age]],0)</f>
        <v>0</v>
      </c>
      <c r="CN101" s="6"/>
    </row>
    <row r="102" spans="2:92" x14ac:dyDescent="0.25">
      <c r="B102">
        <f t="shared" ca="1" si="81"/>
        <v>2</v>
      </c>
      <c r="C102" t="str">
        <f t="shared" ca="1" si="82"/>
        <v>Female</v>
      </c>
      <c r="D102">
        <f t="shared" ca="1" si="83"/>
        <v>36</v>
      </c>
      <c r="E102">
        <f t="shared" ca="1" si="84"/>
        <v>3</v>
      </c>
      <c r="F102" t="str">
        <f t="shared" ca="1" si="68"/>
        <v>Teaching</v>
      </c>
      <c r="G102">
        <f t="shared" ca="1" si="85"/>
        <v>2</v>
      </c>
      <c r="H102" t="str">
        <f t="shared" ca="1" si="69"/>
        <v>College</v>
      </c>
      <c r="I102">
        <f t="shared" ca="1" si="86"/>
        <v>3</v>
      </c>
      <c r="J102">
        <f t="shared" ca="1" si="87"/>
        <v>2</v>
      </c>
      <c r="K102">
        <f t="shared" ca="1" si="88"/>
        <v>57586</v>
      </c>
      <c r="L102">
        <f t="shared" ca="1" si="89"/>
        <v>11</v>
      </c>
      <c r="M102" t="str">
        <f t="shared" ca="1" si="70"/>
        <v>Kavre</v>
      </c>
      <c r="N102">
        <f t="shared" ca="1" si="92"/>
        <v>1266892</v>
      </c>
      <c r="O102" s="1">
        <f t="shared" ca="1" si="90"/>
        <v>375823.16220121237</v>
      </c>
      <c r="P102" s="1">
        <f t="shared" ca="1" si="93"/>
        <v>67927.662713996484</v>
      </c>
      <c r="Q102">
        <f t="shared" ca="1" si="91"/>
        <v>18336</v>
      </c>
      <c r="R102">
        <f t="shared" ca="1" si="94"/>
        <v>0</v>
      </c>
      <c r="S102" s="1">
        <f t="shared" ca="1" si="95"/>
        <v>30030.156855612018</v>
      </c>
      <c r="T102" s="1">
        <f t="shared" ca="1" si="96"/>
        <v>1364849.8195696087</v>
      </c>
      <c r="U102" s="1">
        <f t="shared" ca="1" si="97"/>
        <v>394159.16220121237</v>
      </c>
      <c r="V102" s="1">
        <f t="shared" ca="1" si="98"/>
        <v>970690.65736839629</v>
      </c>
      <c r="Y102" s="5">
        <f ca="1">IF(Table1[[#This Row],[Gender]]="Male",1,0)</f>
        <v>0</v>
      </c>
      <c r="Z102">
        <f ca="1">IF(Table1[[#This Row],[Gender]]="Female",1,0)</f>
        <v>1</v>
      </c>
      <c r="AB102" s="6"/>
      <c r="AF102" s="5">
        <f t="shared" ca="1" si="62"/>
        <v>0</v>
      </c>
      <c r="AM102">
        <f t="shared" ca="1" si="63"/>
        <v>0</v>
      </c>
      <c r="AN102">
        <f t="shared" ca="1" si="64"/>
        <v>1</v>
      </c>
      <c r="AO102">
        <f t="shared" ca="1" si="65"/>
        <v>0</v>
      </c>
      <c r="AP102">
        <f t="shared" ca="1" si="66"/>
        <v>0</v>
      </c>
      <c r="AQ102">
        <f t="shared" ca="1" si="67"/>
        <v>0</v>
      </c>
      <c r="AS102" s="6"/>
      <c r="AV102" s="5">
        <f ca="1">IF(Table1[[#This Row],[Total Debt Value]]&gt;$AW$3,1,0)</f>
        <v>0</v>
      </c>
      <c r="AZ102" s="6"/>
      <c r="BA102" s="5"/>
      <c r="BB102" s="17">
        <f t="shared" ca="1" si="71"/>
        <v>0.27303414678722104</v>
      </c>
      <c r="BC102">
        <f t="shared" ca="1" si="72"/>
        <v>1</v>
      </c>
      <c r="BD102" s="6"/>
      <c r="BF102" s="5">
        <f t="shared" ca="1" si="73"/>
        <v>0</v>
      </c>
      <c r="BG102">
        <f t="shared" ca="1" si="74"/>
        <v>0</v>
      </c>
      <c r="BH102">
        <f t="shared" ca="1" si="99"/>
        <v>55277</v>
      </c>
      <c r="BI102">
        <f t="shared" ca="1" si="100"/>
        <v>0</v>
      </c>
      <c r="BJ102">
        <f t="shared" ca="1" si="101"/>
        <v>0</v>
      </c>
      <c r="BK102">
        <f t="shared" ca="1" si="102"/>
        <v>0</v>
      </c>
      <c r="BL102">
        <f t="shared" ca="1" si="103"/>
        <v>0</v>
      </c>
      <c r="BM102">
        <f t="shared" ca="1" si="104"/>
        <v>0</v>
      </c>
      <c r="BN102">
        <f t="shared" ca="1" si="105"/>
        <v>0</v>
      </c>
      <c r="BO102">
        <f t="shared" ca="1" si="106"/>
        <v>0</v>
      </c>
      <c r="BP102">
        <f t="shared" ca="1" si="107"/>
        <v>0</v>
      </c>
      <c r="BR102" s="6"/>
      <c r="BT102" s="5">
        <f t="shared" ca="1" si="75"/>
        <v>0</v>
      </c>
      <c r="BU102">
        <f t="shared" ca="1" si="76"/>
        <v>0</v>
      </c>
      <c r="BV102">
        <f t="shared" ca="1" si="77"/>
        <v>55277</v>
      </c>
      <c r="BW102">
        <f t="shared" ca="1" si="78"/>
        <v>0</v>
      </c>
      <c r="BX102">
        <f t="shared" ca="1" si="79"/>
        <v>0</v>
      </c>
      <c r="BY102">
        <f t="shared" ca="1" si="80"/>
        <v>0</v>
      </c>
      <c r="CA102" s="6"/>
      <c r="CD102" s="5">
        <f ca="1">IF(Table1[[#This Row],[Total Debt Value]]&gt;Table1[[#This Row],[Income]],1,0)</f>
        <v>1</v>
      </c>
      <c r="CK102" s="6"/>
      <c r="CM102" s="5">
        <f ca="1">IF(Table1[[#This Row],[Total  Net Worth]]&gt;$CN$3,Table1[[#This Row],[Age]],0)</f>
        <v>36</v>
      </c>
      <c r="CN102" s="6"/>
    </row>
    <row r="103" spans="2:92" x14ac:dyDescent="0.25">
      <c r="B103">
        <f t="shared" ca="1" si="81"/>
        <v>2</v>
      </c>
      <c r="C103" t="str">
        <f t="shared" ca="1" si="82"/>
        <v>Female</v>
      </c>
      <c r="D103">
        <f t="shared" ca="1" si="83"/>
        <v>33</v>
      </c>
      <c r="E103">
        <f t="shared" ca="1" si="84"/>
        <v>4</v>
      </c>
      <c r="F103" t="str">
        <f t="shared" ca="1" si="68"/>
        <v>IT</v>
      </c>
      <c r="G103">
        <f t="shared" ca="1" si="85"/>
        <v>5</v>
      </c>
      <c r="H103" t="str">
        <f t="shared" ca="1" si="69"/>
        <v>Others</v>
      </c>
      <c r="I103">
        <f t="shared" ca="1" si="86"/>
        <v>0</v>
      </c>
      <c r="J103">
        <f t="shared" ca="1" si="87"/>
        <v>0</v>
      </c>
      <c r="K103">
        <f t="shared" ca="1" si="88"/>
        <v>55277</v>
      </c>
      <c r="L103">
        <f t="shared" ca="1" si="89"/>
        <v>4</v>
      </c>
      <c r="M103" t="str">
        <f t="shared" ca="1" si="70"/>
        <v>Biratnagar</v>
      </c>
      <c r="N103">
        <f t="shared" ca="1" si="92"/>
        <v>994986</v>
      </c>
      <c r="O103" s="1">
        <f t="shared" ca="1" si="90"/>
        <v>271665.15357522992</v>
      </c>
      <c r="P103" s="1">
        <f t="shared" ca="1" si="93"/>
        <v>0</v>
      </c>
      <c r="Q103">
        <f t="shared" ca="1" si="91"/>
        <v>0</v>
      </c>
      <c r="R103">
        <f t="shared" ca="1" si="94"/>
        <v>0</v>
      </c>
      <c r="S103" s="1">
        <f t="shared" ca="1" si="95"/>
        <v>35123.648302749411</v>
      </c>
      <c r="T103" s="1">
        <f t="shared" ca="1" si="96"/>
        <v>1030109.6483027494</v>
      </c>
      <c r="U103" s="1">
        <f t="shared" ca="1" si="97"/>
        <v>271665.15357522992</v>
      </c>
      <c r="V103" s="1">
        <f t="shared" ca="1" si="98"/>
        <v>758444.49472751946</v>
      </c>
      <c r="Y103" s="5">
        <f ca="1">IF(Table1[[#This Row],[Gender]]="Male",1,0)</f>
        <v>0</v>
      </c>
      <c r="Z103">
        <f ca="1">IF(Table1[[#This Row],[Gender]]="Female",1,0)</f>
        <v>1</v>
      </c>
      <c r="AB103" s="6"/>
      <c r="AF103" s="5">
        <f t="shared" ca="1" si="62"/>
        <v>0</v>
      </c>
      <c r="AM103">
        <f t="shared" ca="1" si="63"/>
        <v>0</v>
      </c>
      <c r="AN103">
        <f t="shared" ca="1" si="64"/>
        <v>0</v>
      </c>
      <c r="AO103">
        <f t="shared" ca="1" si="65"/>
        <v>0</v>
      </c>
      <c r="AP103">
        <f t="shared" ca="1" si="66"/>
        <v>0</v>
      </c>
      <c r="AQ103">
        <f t="shared" ca="1" si="67"/>
        <v>1</v>
      </c>
      <c r="AS103" s="6"/>
      <c r="AV103" s="5">
        <f ca="1">IF(Table1[[#This Row],[Total Debt Value]]&gt;$AW$3,1,0)</f>
        <v>0</v>
      </c>
      <c r="AZ103" s="6"/>
      <c r="BA103" s="5"/>
      <c r="BB103" s="17">
        <f t="shared" ca="1" si="71"/>
        <v>0.81493251612012718</v>
      </c>
      <c r="BC103">
        <f t="shared" ca="1" si="72"/>
        <v>0</v>
      </c>
      <c r="BD103" s="6"/>
      <c r="BF103" s="5">
        <f t="shared" ca="1" si="73"/>
        <v>0</v>
      </c>
      <c r="BG103">
        <f t="shared" ca="1" si="74"/>
        <v>90509</v>
      </c>
      <c r="BH103">
        <f t="shared" ca="1" si="99"/>
        <v>0</v>
      </c>
      <c r="BI103">
        <f t="shared" ca="1" si="100"/>
        <v>0</v>
      </c>
      <c r="BJ103">
        <f t="shared" ca="1" si="101"/>
        <v>0</v>
      </c>
      <c r="BK103">
        <f t="shared" ca="1" si="102"/>
        <v>0</v>
      </c>
      <c r="BL103">
        <f t="shared" ca="1" si="103"/>
        <v>0</v>
      </c>
      <c r="BM103">
        <f t="shared" ca="1" si="104"/>
        <v>0</v>
      </c>
      <c r="BN103">
        <f t="shared" ca="1" si="105"/>
        <v>0</v>
      </c>
      <c r="BO103">
        <f t="shared" ca="1" si="106"/>
        <v>0</v>
      </c>
      <c r="BP103">
        <f t="shared" ca="1" si="107"/>
        <v>0</v>
      </c>
      <c r="BR103" s="6"/>
      <c r="BT103" s="5">
        <f t="shared" ca="1" si="75"/>
        <v>0</v>
      </c>
      <c r="BU103">
        <f t="shared" ca="1" si="76"/>
        <v>90509</v>
      </c>
      <c r="BV103">
        <f t="shared" ca="1" si="77"/>
        <v>0</v>
      </c>
      <c r="BW103">
        <f t="shared" ca="1" si="78"/>
        <v>0</v>
      </c>
      <c r="BX103">
        <f t="shared" ca="1" si="79"/>
        <v>0</v>
      </c>
      <c r="BY103">
        <f t="shared" ca="1" si="80"/>
        <v>0</v>
      </c>
      <c r="CA103" s="6"/>
      <c r="CD103" s="5">
        <f ca="1">IF(Table1[[#This Row],[Total Debt Value]]&gt;Table1[[#This Row],[Income]],1,0)</f>
        <v>1</v>
      </c>
      <c r="CK103" s="6"/>
      <c r="CM103" s="5">
        <f ca="1">IF(Table1[[#This Row],[Total  Net Worth]]&gt;$CN$3,Table1[[#This Row],[Age]],0)</f>
        <v>33</v>
      </c>
      <c r="CN103" s="6"/>
    </row>
    <row r="104" spans="2:92" x14ac:dyDescent="0.25">
      <c r="B104">
        <f t="shared" ca="1" si="81"/>
        <v>1</v>
      </c>
      <c r="C104" t="str">
        <f t="shared" ca="1" si="82"/>
        <v>Male</v>
      </c>
      <c r="D104">
        <f t="shared" ca="1" si="83"/>
        <v>36</v>
      </c>
      <c r="E104">
        <f t="shared" ca="1" si="84"/>
        <v>6</v>
      </c>
      <c r="F104" t="str">
        <f t="shared" ca="1" si="68"/>
        <v>Agriculture</v>
      </c>
      <c r="G104">
        <f t="shared" ca="1" si="85"/>
        <v>4</v>
      </c>
      <c r="H104" t="str">
        <f t="shared" ca="1" si="69"/>
        <v>Technical</v>
      </c>
      <c r="I104">
        <f t="shared" ca="1" si="86"/>
        <v>3</v>
      </c>
      <c r="J104">
        <f t="shared" ca="1" si="87"/>
        <v>0</v>
      </c>
      <c r="K104">
        <f t="shared" ca="1" si="88"/>
        <v>90509</v>
      </c>
      <c r="L104">
        <f t="shared" ca="1" si="89"/>
        <v>8</v>
      </c>
      <c r="M104" t="str">
        <f t="shared" ca="1" si="70"/>
        <v>Itahari</v>
      </c>
      <c r="N104">
        <f t="shared" ca="1" si="92"/>
        <v>1810180</v>
      </c>
      <c r="O104" s="1">
        <f t="shared" ca="1" si="90"/>
        <v>1475174.5420303319</v>
      </c>
      <c r="P104" s="1">
        <f t="shared" ca="1" si="93"/>
        <v>0</v>
      </c>
      <c r="Q104">
        <f t="shared" ca="1" si="91"/>
        <v>0</v>
      </c>
      <c r="R104">
        <f t="shared" ca="1" si="94"/>
        <v>181018</v>
      </c>
      <c r="S104" s="1">
        <f t="shared" ca="1" si="95"/>
        <v>28826.067606535769</v>
      </c>
      <c r="T104" s="1">
        <f t="shared" ca="1" si="96"/>
        <v>1839006.0676065357</v>
      </c>
      <c r="U104" s="1">
        <f t="shared" ca="1" si="97"/>
        <v>1656192.5420303319</v>
      </c>
      <c r="V104" s="1">
        <f t="shared" ca="1" si="98"/>
        <v>182813.52557620383</v>
      </c>
      <c r="Y104" s="5">
        <f ca="1">IF(Table1[[#This Row],[Gender]]="Male",1,0)</f>
        <v>1</v>
      </c>
      <c r="Z104">
        <f ca="1">IF(Table1[[#This Row],[Gender]]="Female",1,0)</f>
        <v>0</v>
      </c>
      <c r="AB104" s="6"/>
      <c r="AF104" s="5">
        <f t="shared" ca="1" si="62"/>
        <v>0</v>
      </c>
      <c r="AM104">
        <f t="shared" ca="1" si="63"/>
        <v>1</v>
      </c>
      <c r="AN104">
        <f t="shared" ca="1" si="64"/>
        <v>0</v>
      </c>
      <c r="AO104">
        <f t="shared" ca="1" si="65"/>
        <v>0</v>
      </c>
      <c r="AP104">
        <f t="shared" ca="1" si="66"/>
        <v>0</v>
      </c>
      <c r="AQ104">
        <f t="shared" ca="1" si="67"/>
        <v>0</v>
      </c>
      <c r="AS104" s="6"/>
      <c r="AV104" s="5">
        <f ca="1">IF(Table1[[#This Row],[Total Debt Value]]&gt;$AW$3,1,0)</f>
        <v>1</v>
      </c>
      <c r="AZ104" s="6"/>
      <c r="BA104" s="5"/>
      <c r="BB104" s="17">
        <f t="shared" ca="1" si="71"/>
        <v>0.18130149383253014</v>
      </c>
      <c r="BC104">
        <f t="shared" ca="1" si="72"/>
        <v>1</v>
      </c>
      <c r="BD104" s="6"/>
      <c r="BF104" s="5">
        <f t="shared" ca="1" si="73"/>
        <v>0</v>
      </c>
      <c r="BG104">
        <f t="shared" ca="1" si="74"/>
        <v>0</v>
      </c>
      <c r="BH104">
        <f t="shared" ca="1" si="99"/>
        <v>0</v>
      </c>
      <c r="BI104">
        <f t="shared" ca="1" si="100"/>
        <v>0</v>
      </c>
      <c r="BJ104">
        <f t="shared" ca="1" si="101"/>
        <v>0</v>
      </c>
      <c r="BK104">
        <f t="shared" ca="1" si="102"/>
        <v>0</v>
      </c>
      <c r="BL104">
        <f t="shared" ca="1" si="103"/>
        <v>0</v>
      </c>
      <c r="BM104">
        <f t="shared" ca="1" si="104"/>
        <v>45203</v>
      </c>
      <c r="BN104">
        <f t="shared" ca="1" si="105"/>
        <v>0</v>
      </c>
      <c r="BO104">
        <f t="shared" ca="1" si="106"/>
        <v>0</v>
      </c>
      <c r="BP104">
        <f t="shared" ca="1" si="107"/>
        <v>0</v>
      </c>
      <c r="BR104" s="6"/>
      <c r="BT104" s="5">
        <f t="shared" ca="1" si="75"/>
        <v>0</v>
      </c>
      <c r="BU104">
        <f t="shared" ca="1" si="76"/>
        <v>0</v>
      </c>
      <c r="BV104">
        <f t="shared" ca="1" si="77"/>
        <v>0</v>
      </c>
      <c r="BW104">
        <f t="shared" ca="1" si="78"/>
        <v>0</v>
      </c>
      <c r="BX104">
        <f t="shared" ca="1" si="79"/>
        <v>0</v>
      </c>
      <c r="BY104">
        <f t="shared" ca="1" si="80"/>
        <v>45203</v>
      </c>
      <c r="CA104" s="6"/>
      <c r="CD104" s="5">
        <f ca="1">IF(Table1[[#This Row],[Total Debt Value]]&gt;Table1[[#This Row],[Income]],1,0)</f>
        <v>1</v>
      </c>
      <c r="CK104" s="6"/>
      <c r="CM104" s="5">
        <f ca="1">IF(Table1[[#This Row],[Total  Net Worth]]&gt;$CN$3,Table1[[#This Row],[Age]],0)</f>
        <v>0</v>
      </c>
      <c r="CN104" s="6"/>
    </row>
    <row r="105" spans="2:92" x14ac:dyDescent="0.25">
      <c r="B105">
        <f t="shared" ca="1" si="81"/>
        <v>1</v>
      </c>
      <c r="C105" t="str">
        <f t="shared" ca="1" si="82"/>
        <v>Male</v>
      </c>
      <c r="D105">
        <f t="shared" ca="1" si="83"/>
        <v>33</v>
      </c>
      <c r="E105">
        <f t="shared" ca="1" si="84"/>
        <v>3</v>
      </c>
      <c r="F105" t="str">
        <f t="shared" ca="1" si="68"/>
        <v>Teaching</v>
      </c>
      <c r="G105">
        <f t="shared" ca="1" si="85"/>
        <v>1</v>
      </c>
      <c r="H105" t="str">
        <f t="shared" ca="1" si="69"/>
        <v>High School</v>
      </c>
      <c r="I105">
        <f t="shared" ca="1" si="86"/>
        <v>3</v>
      </c>
      <c r="J105">
        <f t="shared" ca="1" si="87"/>
        <v>2</v>
      </c>
      <c r="K105">
        <f t="shared" ca="1" si="88"/>
        <v>45203</v>
      </c>
      <c r="L105">
        <f t="shared" ca="1" si="89"/>
        <v>10</v>
      </c>
      <c r="M105" t="str">
        <f t="shared" ca="1" si="70"/>
        <v>Lalitpur</v>
      </c>
      <c r="N105">
        <f t="shared" ca="1" si="92"/>
        <v>904060</v>
      </c>
      <c r="O105" s="1">
        <f t="shared" ca="1" si="90"/>
        <v>163907.4285142372</v>
      </c>
      <c r="P105" s="1">
        <f t="shared" ca="1" si="93"/>
        <v>53515.89800336468</v>
      </c>
      <c r="Q105">
        <f t="shared" ca="1" si="91"/>
        <v>27423</v>
      </c>
      <c r="R105">
        <f t="shared" ca="1" si="94"/>
        <v>0</v>
      </c>
      <c r="S105" s="1">
        <f t="shared" ca="1" si="95"/>
        <v>5367.8892722001747</v>
      </c>
      <c r="T105" s="1">
        <f t="shared" ca="1" si="96"/>
        <v>962943.78727556486</v>
      </c>
      <c r="U105" s="1">
        <f t="shared" ca="1" si="97"/>
        <v>191330.4285142372</v>
      </c>
      <c r="V105" s="1">
        <f t="shared" ca="1" si="98"/>
        <v>771613.35876132769</v>
      </c>
      <c r="Y105" s="5">
        <f ca="1">IF(Table1[[#This Row],[Gender]]="Male",1,0)</f>
        <v>1</v>
      </c>
      <c r="Z105">
        <f ca="1">IF(Table1[[#This Row],[Gender]]="Female",1,0)</f>
        <v>0</v>
      </c>
      <c r="AB105" s="6"/>
      <c r="AF105" s="5">
        <f t="shared" ca="1" si="62"/>
        <v>0</v>
      </c>
      <c r="AM105">
        <f t="shared" ca="1" si="63"/>
        <v>0</v>
      </c>
      <c r="AN105">
        <f t="shared" ca="1" si="64"/>
        <v>0</v>
      </c>
      <c r="AO105">
        <f t="shared" ca="1" si="65"/>
        <v>0</v>
      </c>
      <c r="AP105">
        <f t="shared" ca="1" si="66"/>
        <v>0</v>
      </c>
      <c r="AQ105">
        <f t="shared" ca="1" si="67"/>
        <v>1</v>
      </c>
      <c r="AS105" s="6"/>
      <c r="AV105" s="5">
        <f ca="1">IF(Table1[[#This Row],[Total Debt Value]]&gt;$AW$3,1,0)</f>
        <v>0</v>
      </c>
      <c r="AZ105" s="6"/>
      <c r="BA105" s="5"/>
      <c r="BB105" s="17">
        <f t="shared" ca="1" si="71"/>
        <v>0.70393534734510421</v>
      </c>
      <c r="BC105">
        <f t="shared" ca="1" si="72"/>
        <v>0</v>
      </c>
      <c r="BD105" s="6"/>
      <c r="BF105" s="5">
        <f t="shared" ca="1" si="73"/>
        <v>0</v>
      </c>
      <c r="BG105">
        <f t="shared" ca="1" si="74"/>
        <v>0</v>
      </c>
      <c r="BH105">
        <f t="shared" ca="1" si="99"/>
        <v>0</v>
      </c>
      <c r="BI105">
        <f t="shared" ca="1" si="100"/>
        <v>0</v>
      </c>
      <c r="BJ105">
        <f t="shared" ca="1" si="101"/>
        <v>0</v>
      </c>
      <c r="BK105">
        <f t="shared" ca="1" si="102"/>
        <v>0</v>
      </c>
      <c r="BL105">
        <f t="shared" ca="1" si="103"/>
        <v>0</v>
      </c>
      <c r="BM105">
        <f t="shared" ca="1" si="104"/>
        <v>0</v>
      </c>
      <c r="BN105">
        <f t="shared" ca="1" si="105"/>
        <v>0</v>
      </c>
      <c r="BO105">
        <f t="shared" ca="1" si="106"/>
        <v>74187</v>
      </c>
      <c r="BP105">
        <f t="shared" ca="1" si="107"/>
        <v>0</v>
      </c>
      <c r="BR105" s="6"/>
      <c r="BT105" s="5">
        <f t="shared" ca="1" si="75"/>
        <v>0</v>
      </c>
      <c r="BU105">
        <f t="shared" ca="1" si="76"/>
        <v>74187</v>
      </c>
      <c r="BV105">
        <f t="shared" ca="1" si="77"/>
        <v>0</v>
      </c>
      <c r="BW105">
        <f t="shared" ca="1" si="78"/>
        <v>0</v>
      </c>
      <c r="BX105">
        <f t="shared" ca="1" si="79"/>
        <v>0</v>
      </c>
      <c r="BY105">
        <f t="shared" ca="1" si="80"/>
        <v>0</v>
      </c>
      <c r="CA105" s="6"/>
      <c r="CD105" s="5">
        <f ca="1">IF(Table1[[#This Row],[Total Debt Value]]&gt;Table1[[#This Row],[Income]],1,0)</f>
        <v>1</v>
      </c>
      <c r="CK105" s="6"/>
      <c r="CM105" s="5">
        <f ca="1">IF(Table1[[#This Row],[Total  Net Worth]]&gt;$CN$3,Table1[[#This Row],[Age]],0)</f>
        <v>33</v>
      </c>
      <c r="CN105" s="6"/>
    </row>
    <row r="106" spans="2:92" x14ac:dyDescent="0.25">
      <c r="B106">
        <f t="shared" ca="1" si="81"/>
        <v>2</v>
      </c>
      <c r="C106" t="str">
        <f t="shared" ca="1" si="82"/>
        <v>Female</v>
      </c>
      <c r="D106">
        <f t="shared" ca="1" si="83"/>
        <v>43</v>
      </c>
      <c r="E106">
        <f t="shared" ca="1" si="84"/>
        <v>6</v>
      </c>
      <c r="F106" t="str">
        <f t="shared" ca="1" si="68"/>
        <v>Agriculture</v>
      </c>
      <c r="G106">
        <f t="shared" ca="1" si="85"/>
        <v>4</v>
      </c>
      <c r="H106" t="str">
        <f t="shared" ca="1" si="69"/>
        <v>Technical</v>
      </c>
      <c r="I106">
        <f t="shared" ca="1" si="86"/>
        <v>3</v>
      </c>
      <c r="J106">
        <f t="shared" ca="1" si="87"/>
        <v>0</v>
      </c>
      <c r="K106">
        <f t="shared" ca="1" si="88"/>
        <v>74187</v>
      </c>
      <c r="L106">
        <f t="shared" ca="1" si="89"/>
        <v>7</v>
      </c>
      <c r="M106" t="str">
        <f t="shared" ca="1" si="70"/>
        <v>Butwal</v>
      </c>
      <c r="N106">
        <f t="shared" ca="1" si="92"/>
        <v>1335366</v>
      </c>
      <c r="O106" s="1">
        <f t="shared" ca="1" si="90"/>
        <v>940011.32904284238</v>
      </c>
      <c r="P106" s="1">
        <f t="shared" ca="1" si="93"/>
        <v>0</v>
      </c>
      <c r="Q106">
        <f t="shared" ca="1" si="91"/>
        <v>0</v>
      </c>
      <c r="R106">
        <f t="shared" ca="1" si="94"/>
        <v>0</v>
      </c>
      <c r="S106" s="1">
        <f t="shared" ca="1" si="95"/>
        <v>90644.704852626164</v>
      </c>
      <c r="T106" s="1">
        <f t="shared" ca="1" si="96"/>
        <v>1426010.7048526262</v>
      </c>
      <c r="U106" s="1">
        <f t="shared" ca="1" si="97"/>
        <v>940011.32904284238</v>
      </c>
      <c r="V106" s="1">
        <f t="shared" ca="1" si="98"/>
        <v>485999.37580978381</v>
      </c>
      <c r="Y106" s="5">
        <f ca="1">IF(Table1[[#This Row],[Gender]]="Male",1,0)</f>
        <v>0</v>
      </c>
      <c r="Z106">
        <f ca="1">IF(Table1[[#This Row],[Gender]]="Female",1,0)</f>
        <v>1</v>
      </c>
      <c r="AB106" s="6"/>
      <c r="AF106" s="5">
        <f t="shared" ca="1" si="62"/>
        <v>0</v>
      </c>
      <c r="AM106">
        <f t="shared" ca="1" si="63"/>
        <v>1</v>
      </c>
      <c r="AN106">
        <f t="shared" ca="1" si="64"/>
        <v>0</v>
      </c>
      <c r="AO106">
        <f t="shared" ca="1" si="65"/>
        <v>0</v>
      </c>
      <c r="AP106">
        <f t="shared" ca="1" si="66"/>
        <v>0</v>
      </c>
      <c r="AQ106">
        <f t="shared" ca="1" si="67"/>
        <v>0</v>
      </c>
      <c r="AS106" s="6"/>
      <c r="AV106" s="5">
        <f ca="1">IF(Table1[[#This Row],[Total Debt Value]]&gt;$AW$3,1,0)</f>
        <v>1</v>
      </c>
      <c r="AZ106" s="6"/>
      <c r="BA106" s="5"/>
      <c r="BB106" s="17">
        <f t="shared" ca="1" si="71"/>
        <v>0.42773091307980254</v>
      </c>
      <c r="BC106">
        <f t="shared" ca="1" si="72"/>
        <v>0</v>
      </c>
      <c r="BD106" s="6"/>
      <c r="BF106" s="5">
        <f t="shared" ca="1" si="73"/>
        <v>0</v>
      </c>
      <c r="BG106">
        <f t="shared" ca="1" si="74"/>
        <v>0</v>
      </c>
      <c r="BH106">
        <f t="shared" ca="1" si="99"/>
        <v>0</v>
      </c>
      <c r="BI106">
        <f t="shared" ca="1" si="100"/>
        <v>0</v>
      </c>
      <c r="BJ106">
        <f t="shared" ca="1" si="101"/>
        <v>42851</v>
      </c>
      <c r="BK106">
        <f t="shared" ca="1" si="102"/>
        <v>0</v>
      </c>
      <c r="BL106">
        <f t="shared" ca="1" si="103"/>
        <v>0</v>
      </c>
      <c r="BM106">
        <f t="shared" ca="1" si="104"/>
        <v>0</v>
      </c>
      <c r="BN106">
        <f t="shared" ca="1" si="105"/>
        <v>0</v>
      </c>
      <c r="BO106">
        <f t="shared" ca="1" si="106"/>
        <v>0</v>
      </c>
      <c r="BP106">
        <f t="shared" ca="1" si="107"/>
        <v>0</v>
      </c>
      <c r="BR106" s="6"/>
      <c r="BT106" s="5">
        <f t="shared" ca="1" si="75"/>
        <v>0</v>
      </c>
      <c r="BU106">
        <f t="shared" ca="1" si="76"/>
        <v>0</v>
      </c>
      <c r="BV106">
        <f t="shared" ca="1" si="77"/>
        <v>0</v>
      </c>
      <c r="BW106">
        <f t="shared" ca="1" si="78"/>
        <v>0</v>
      </c>
      <c r="BX106">
        <f t="shared" ca="1" si="79"/>
        <v>0</v>
      </c>
      <c r="BY106">
        <f t="shared" ca="1" si="80"/>
        <v>42851</v>
      </c>
      <c r="CA106" s="6"/>
      <c r="CD106" s="5">
        <f ca="1">IF(Table1[[#This Row],[Total Debt Value]]&gt;Table1[[#This Row],[Income]],1,0)</f>
        <v>1</v>
      </c>
      <c r="CK106" s="6"/>
      <c r="CM106" s="5">
        <f ca="1">IF(Table1[[#This Row],[Total  Net Worth]]&gt;$CN$3,Table1[[#This Row],[Age]],0)</f>
        <v>0</v>
      </c>
      <c r="CN106" s="6"/>
    </row>
    <row r="107" spans="2:92" x14ac:dyDescent="0.25">
      <c r="B107">
        <f t="shared" ca="1" si="81"/>
        <v>2</v>
      </c>
      <c r="C107" t="str">
        <f t="shared" ca="1" si="82"/>
        <v>Female</v>
      </c>
      <c r="D107">
        <f t="shared" ca="1" si="83"/>
        <v>28</v>
      </c>
      <c r="E107">
        <f t="shared" ca="1" si="84"/>
        <v>3</v>
      </c>
      <c r="F107" t="str">
        <f t="shared" ca="1" si="68"/>
        <v>Teaching</v>
      </c>
      <c r="G107">
        <f t="shared" ca="1" si="85"/>
        <v>1</v>
      </c>
      <c r="H107" t="str">
        <f t="shared" ca="1" si="69"/>
        <v>High School</v>
      </c>
      <c r="I107">
        <f t="shared" ca="1" si="86"/>
        <v>0</v>
      </c>
      <c r="J107">
        <f t="shared" ca="1" si="87"/>
        <v>0</v>
      </c>
      <c r="K107">
        <f t="shared" ca="1" si="88"/>
        <v>42851</v>
      </c>
      <c r="L107">
        <f t="shared" ca="1" si="89"/>
        <v>6</v>
      </c>
      <c r="M107" t="str">
        <f t="shared" ca="1" si="70"/>
        <v>Dharan</v>
      </c>
      <c r="N107">
        <f t="shared" ca="1" si="92"/>
        <v>942722</v>
      </c>
      <c r="O107" s="1">
        <f t="shared" ca="1" si="90"/>
        <v>403231.34184041759</v>
      </c>
      <c r="P107" s="1">
        <f t="shared" ca="1" si="93"/>
        <v>0</v>
      </c>
      <c r="Q107">
        <f t="shared" ca="1" si="91"/>
        <v>0</v>
      </c>
      <c r="R107">
        <f t="shared" ca="1" si="94"/>
        <v>0</v>
      </c>
      <c r="S107" s="1">
        <f t="shared" ca="1" si="95"/>
        <v>15076.262682506234</v>
      </c>
      <c r="T107" s="1">
        <f t="shared" ca="1" si="96"/>
        <v>957798.26268250623</v>
      </c>
      <c r="U107" s="1">
        <f t="shared" ca="1" si="97"/>
        <v>403231.34184041759</v>
      </c>
      <c r="V107" s="1">
        <f t="shared" ca="1" si="98"/>
        <v>554566.92084208864</v>
      </c>
      <c r="Y107" s="5">
        <f ca="1">IF(Table1[[#This Row],[Gender]]="Male",1,0)</f>
        <v>0</v>
      </c>
      <c r="Z107">
        <f ca="1">IF(Table1[[#This Row],[Gender]]="Female",1,0)</f>
        <v>1</v>
      </c>
      <c r="AB107" s="6"/>
      <c r="AF107" s="5">
        <f t="shared" ca="1" si="62"/>
        <v>0</v>
      </c>
      <c r="AM107">
        <f t="shared" ca="1" si="63"/>
        <v>0</v>
      </c>
      <c r="AN107">
        <f t="shared" ca="1" si="64"/>
        <v>0</v>
      </c>
      <c r="AO107">
        <f t="shared" ca="1" si="65"/>
        <v>1</v>
      </c>
      <c r="AP107">
        <f t="shared" ca="1" si="66"/>
        <v>0</v>
      </c>
      <c r="AQ107">
        <f t="shared" ca="1" si="67"/>
        <v>0</v>
      </c>
      <c r="AS107" s="6"/>
      <c r="AV107" s="5">
        <f ca="1">IF(Table1[[#This Row],[Total Debt Value]]&gt;$AW$3,1,0)</f>
        <v>0</v>
      </c>
      <c r="AZ107" s="6"/>
      <c r="BA107" s="5"/>
      <c r="BB107" s="17">
        <f t="shared" ca="1" si="71"/>
        <v>2.2615112243239643E-2</v>
      </c>
      <c r="BC107">
        <f t="shared" ca="1" si="72"/>
        <v>1</v>
      </c>
      <c r="BD107" s="6"/>
      <c r="BF107" s="5">
        <f t="shared" ca="1" si="73"/>
        <v>0</v>
      </c>
      <c r="BG107">
        <f t="shared" ca="1" si="74"/>
        <v>0</v>
      </c>
      <c r="BH107">
        <f t="shared" ca="1" si="99"/>
        <v>47951</v>
      </c>
      <c r="BI107">
        <f t="shared" ca="1" si="100"/>
        <v>0</v>
      </c>
      <c r="BJ107">
        <f t="shared" ca="1" si="101"/>
        <v>0</v>
      </c>
      <c r="BK107">
        <f t="shared" ca="1" si="102"/>
        <v>0</v>
      </c>
      <c r="BL107">
        <f t="shared" ca="1" si="103"/>
        <v>0</v>
      </c>
      <c r="BM107">
        <f t="shared" ca="1" si="104"/>
        <v>0</v>
      </c>
      <c r="BN107">
        <f t="shared" ca="1" si="105"/>
        <v>0</v>
      </c>
      <c r="BO107">
        <f t="shared" ca="1" si="106"/>
        <v>0</v>
      </c>
      <c r="BP107">
        <f t="shared" ca="1" si="107"/>
        <v>0</v>
      </c>
      <c r="BR107" s="6"/>
      <c r="BT107" s="5">
        <f t="shared" ca="1" si="75"/>
        <v>0</v>
      </c>
      <c r="BU107">
        <f t="shared" ca="1" si="76"/>
        <v>0</v>
      </c>
      <c r="BV107">
        <f t="shared" ca="1" si="77"/>
        <v>0</v>
      </c>
      <c r="BW107">
        <f t="shared" ca="1" si="78"/>
        <v>47951</v>
      </c>
      <c r="BX107">
        <f t="shared" ca="1" si="79"/>
        <v>0</v>
      </c>
      <c r="BY107">
        <f t="shared" ca="1" si="80"/>
        <v>0</v>
      </c>
      <c r="CA107" s="6"/>
      <c r="CD107" s="5">
        <f ca="1">IF(Table1[[#This Row],[Total Debt Value]]&gt;Table1[[#This Row],[Income]],1,0)</f>
        <v>1</v>
      </c>
      <c r="CK107" s="6"/>
      <c r="CM107" s="5">
        <f ca="1">IF(Table1[[#This Row],[Total  Net Worth]]&gt;$CN$3,Table1[[#This Row],[Age]],0)</f>
        <v>28</v>
      </c>
      <c r="CN107" s="6"/>
    </row>
    <row r="108" spans="2:92" x14ac:dyDescent="0.25">
      <c r="B108">
        <f t="shared" ca="1" si="81"/>
        <v>1</v>
      </c>
      <c r="C108" t="str">
        <f t="shared" ca="1" si="82"/>
        <v>Male</v>
      </c>
      <c r="D108">
        <f t="shared" ca="1" si="83"/>
        <v>25</v>
      </c>
      <c r="E108">
        <f t="shared" ca="1" si="84"/>
        <v>2</v>
      </c>
      <c r="F108" t="str">
        <f t="shared" ca="1" si="68"/>
        <v>Construction</v>
      </c>
      <c r="G108">
        <f t="shared" ca="1" si="85"/>
        <v>3</v>
      </c>
      <c r="H108" t="str">
        <f t="shared" ca="1" si="69"/>
        <v>University</v>
      </c>
      <c r="I108">
        <f t="shared" ca="1" si="86"/>
        <v>1</v>
      </c>
      <c r="J108">
        <f t="shared" ca="1" si="87"/>
        <v>1</v>
      </c>
      <c r="K108">
        <f t="shared" ca="1" si="88"/>
        <v>47951</v>
      </c>
      <c r="L108">
        <f t="shared" ca="1" si="89"/>
        <v>4</v>
      </c>
      <c r="M108" t="str">
        <f t="shared" ca="1" si="70"/>
        <v>Biratnagar</v>
      </c>
      <c r="N108">
        <f t="shared" ca="1" si="92"/>
        <v>959020</v>
      </c>
      <c r="O108" s="1">
        <f t="shared" ca="1" si="90"/>
        <v>21688.344943511682</v>
      </c>
      <c r="P108" s="1">
        <f t="shared" ca="1" si="93"/>
        <v>9594.2407833684028</v>
      </c>
      <c r="Q108">
        <f t="shared" ca="1" si="91"/>
        <v>2271</v>
      </c>
      <c r="R108">
        <f t="shared" ca="1" si="94"/>
        <v>0</v>
      </c>
      <c r="S108" s="1">
        <f t="shared" ca="1" si="95"/>
        <v>16434.700064090364</v>
      </c>
      <c r="T108" s="1">
        <f t="shared" ca="1" si="96"/>
        <v>985048.94084745867</v>
      </c>
      <c r="U108" s="1">
        <f t="shared" ca="1" si="97"/>
        <v>23959.344943511682</v>
      </c>
      <c r="V108" s="1">
        <f t="shared" ca="1" si="98"/>
        <v>961089.59590394702</v>
      </c>
      <c r="Y108" s="5">
        <f ca="1">IF(Table1[[#This Row],[Gender]]="Male",1,0)</f>
        <v>1</v>
      </c>
      <c r="Z108">
        <f ca="1">IF(Table1[[#This Row],[Gender]]="Female",1,0)</f>
        <v>0</v>
      </c>
      <c r="AB108" s="6"/>
      <c r="AF108" s="5">
        <f t="shared" ca="1" si="62"/>
        <v>1</v>
      </c>
      <c r="AM108">
        <f t="shared" ca="1" si="63"/>
        <v>0</v>
      </c>
      <c r="AN108">
        <f t="shared" ca="1" si="64"/>
        <v>0</v>
      </c>
      <c r="AO108">
        <f t="shared" ca="1" si="65"/>
        <v>0</v>
      </c>
      <c r="AP108">
        <f t="shared" ca="1" si="66"/>
        <v>0</v>
      </c>
      <c r="AQ108">
        <f t="shared" ca="1" si="67"/>
        <v>0</v>
      </c>
      <c r="AS108" s="6"/>
      <c r="AV108" s="5">
        <f ca="1">IF(Table1[[#This Row],[Total Debt Value]]&gt;$AW$3,1,0)</f>
        <v>0</v>
      </c>
      <c r="AZ108" s="6"/>
      <c r="BA108" s="5"/>
      <c r="BB108" s="17">
        <f t="shared" ca="1" si="71"/>
        <v>0.78518262582850662</v>
      </c>
      <c r="BC108">
        <f t="shared" ca="1" si="72"/>
        <v>0</v>
      </c>
      <c r="BD108" s="6"/>
      <c r="BF108" s="5">
        <f t="shared" ca="1" si="73"/>
        <v>0</v>
      </c>
      <c r="BG108">
        <f t="shared" ca="1" si="74"/>
        <v>0</v>
      </c>
      <c r="BH108">
        <f t="shared" ca="1" si="99"/>
        <v>0</v>
      </c>
      <c r="BI108">
        <f t="shared" ca="1" si="100"/>
        <v>0</v>
      </c>
      <c r="BJ108">
        <f t="shared" ca="1" si="101"/>
        <v>0</v>
      </c>
      <c r="BK108">
        <f t="shared" ca="1" si="102"/>
        <v>0</v>
      </c>
      <c r="BL108">
        <f t="shared" ca="1" si="103"/>
        <v>54803</v>
      </c>
      <c r="BM108">
        <f t="shared" ca="1" si="104"/>
        <v>0</v>
      </c>
      <c r="BN108">
        <f t="shared" ca="1" si="105"/>
        <v>0</v>
      </c>
      <c r="BO108">
        <f t="shared" ca="1" si="106"/>
        <v>0</v>
      </c>
      <c r="BP108">
        <f t="shared" ca="1" si="107"/>
        <v>0</v>
      </c>
      <c r="BR108" s="6"/>
      <c r="BT108" s="5">
        <f t="shared" ca="1" si="75"/>
        <v>54803</v>
      </c>
      <c r="BU108">
        <f t="shared" ca="1" si="76"/>
        <v>0</v>
      </c>
      <c r="BV108">
        <f t="shared" ca="1" si="77"/>
        <v>0</v>
      </c>
      <c r="BW108">
        <f t="shared" ca="1" si="78"/>
        <v>0</v>
      </c>
      <c r="BX108">
        <f t="shared" ca="1" si="79"/>
        <v>0</v>
      </c>
      <c r="BY108">
        <f t="shared" ca="1" si="80"/>
        <v>0</v>
      </c>
      <c r="CA108" s="6"/>
      <c r="CD108" s="5">
        <f ca="1">IF(Table1[[#This Row],[Total Debt Value]]&gt;Table1[[#This Row],[Income]],1,0)</f>
        <v>0</v>
      </c>
      <c r="CK108" s="6"/>
      <c r="CM108" s="5">
        <f ca="1">IF(Table1[[#This Row],[Total  Net Worth]]&gt;$CN$3,Table1[[#This Row],[Age]],0)</f>
        <v>25</v>
      </c>
      <c r="CN108" s="6"/>
    </row>
    <row r="109" spans="2:92" x14ac:dyDescent="0.25">
      <c r="B109">
        <f t="shared" ca="1" si="81"/>
        <v>2</v>
      </c>
      <c r="C109" t="str">
        <f t="shared" ca="1" si="82"/>
        <v>Female</v>
      </c>
      <c r="D109">
        <f t="shared" ca="1" si="83"/>
        <v>30</v>
      </c>
      <c r="E109">
        <f t="shared" ca="1" si="84"/>
        <v>1</v>
      </c>
      <c r="F109" t="str">
        <f t="shared" ca="1" si="68"/>
        <v>Health</v>
      </c>
      <c r="G109">
        <f t="shared" ca="1" si="85"/>
        <v>3</v>
      </c>
      <c r="H109" t="str">
        <f t="shared" ca="1" si="69"/>
        <v>University</v>
      </c>
      <c r="I109">
        <f t="shared" ca="1" si="86"/>
        <v>0</v>
      </c>
      <c r="J109">
        <f t="shared" ca="1" si="87"/>
        <v>1</v>
      </c>
      <c r="K109">
        <f t="shared" ca="1" si="88"/>
        <v>54803</v>
      </c>
      <c r="L109">
        <f t="shared" ca="1" si="89"/>
        <v>9</v>
      </c>
      <c r="M109" t="str">
        <f t="shared" ca="1" si="70"/>
        <v>Bhaktapur</v>
      </c>
      <c r="N109">
        <f t="shared" ca="1" si="92"/>
        <v>1150863</v>
      </c>
      <c r="O109" s="1">
        <f t="shared" ca="1" si="90"/>
        <v>903637.63230887265</v>
      </c>
      <c r="P109" s="1">
        <f t="shared" ca="1" si="93"/>
        <v>24476.934364665191</v>
      </c>
      <c r="Q109">
        <f t="shared" ca="1" si="91"/>
        <v>12306</v>
      </c>
      <c r="R109">
        <f t="shared" ca="1" si="94"/>
        <v>0</v>
      </c>
      <c r="S109" s="1">
        <f t="shared" ca="1" si="95"/>
        <v>19212.745233030968</v>
      </c>
      <c r="T109" s="1">
        <f t="shared" ca="1" si="96"/>
        <v>1194552.6795976963</v>
      </c>
      <c r="U109" s="1">
        <f t="shared" ca="1" si="97"/>
        <v>915943.63230887265</v>
      </c>
      <c r="V109" s="1">
        <f t="shared" ca="1" si="98"/>
        <v>278609.04728882364</v>
      </c>
      <c r="Y109" s="5">
        <f ca="1">IF(Table1[[#This Row],[Gender]]="Male",1,0)</f>
        <v>0</v>
      </c>
      <c r="Z109">
        <f ca="1">IF(Table1[[#This Row],[Gender]]="Female",1,0)</f>
        <v>1</v>
      </c>
      <c r="AB109" s="6"/>
      <c r="AF109" s="5">
        <f t="shared" ca="1" si="62"/>
        <v>0</v>
      </c>
      <c r="AM109">
        <f t="shared" ca="1" si="63"/>
        <v>0</v>
      </c>
      <c r="AN109">
        <f t="shared" ca="1" si="64"/>
        <v>0</v>
      </c>
      <c r="AO109">
        <f t="shared" ca="1" si="65"/>
        <v>0</v>
      </c>
      <c r="AP109">
        <f t="shared" ca="1" si="66"/>
        <v>0</v>
      </c>
      <c r="AQ109">
        <f t="shared" ca="1" si="67"/>
        <v>1</v>
      </c>
      <c r="AS109" s="6"/>
      <c r="AV109" s="5">
        <f ca="1">IF(Table1[[#This Row],[Total Debt Value]]&gt;$AW$3,1,0)</f>
        <v>1</v>
      </c>
      <c r="AZ109" s="6"/>
      <c r="BA109" s="5"/>
      <c r="BB109" s="17">
        <f t="shared" ca="1" si="71"/>
        <v>0.10556512879352331</v>
      </c>
      <c r="BC109">
        <f t="shared" ca="1" si="72"/>
        <v>1</v>
      </c>
      <c r="BD109" s="6"/>
      <c r="BF109" s="5">
        <f t="shared" ca="1" si="73"/>
        <v>0</v>
      </c>
      <c r="BG109">
        <f t="shared" ca="1" si="74"/>
        <v>0</v>
      </c>
      <c r="BH109">
        <f t="shared" ca="1" si="99"/>
        <v>60152</v>
      </c>
      <c r="BI109">
        <f t="shared" ca="1" si="100"/>
        <v>0</v>
      </c>
      <c r="BJ109">
        <f t="shared" ca="1" si="101"/>
        <v>0</v>
      </c>
      <c r="BK109">
        <f t="shared" ca="1" si="102"/>
        <v>0</v>
      </c>
      <c r="BL109">
        <f t="shared" ca="1" si="103"/>
        <v>0</v>
      </c>
      <c r="BM109">
        <f t="shared" ca="1" si="104"/>
        <v>0</v>
      </c>
      <c r="BN109">
        <f t="shared" ca="1" si="105"/>
        <v>0</v>
      </c>
      <c r="BO109">
        <f t="shared" ca="1" si="106"/>
        <v>0</v>
      </c>
      <c r="BP109">
        <f t="shared" ca="1" si="107"/>
        <v>0</v>
      </c>
      <c r="BR109" s="6"/>
      <c r="BT109" s="5">
        <f t="shared" ca="1" si="75"/>
        <v>0</v>
      </c>
      <c r="BU109">
        <f t="shared" ca="1" si="76"/>
        <v>60152</v>
      </c>
      <c r="BV109">
        <f t="shared" ca="1" si="77"/>
        <v>0</v>
      </c>
      <c r="BW109">
        <f t="shared" ca="1" si="78"/>
        <v>0</v>
      </c>
      <c r="BX109">
        <f t="shared" ca="1" si="79"/>
        <v>0</v>
      </c>
      <c r="BY109">
        <f t="shared" ca="1" si="80"/>
        <v>0</v>
      </c>
      <c r="CA109" s="6"/>
      <c r="CD109" s="5">
        <f ca="1">IF(Table1[[#This Row],[Total Debt Value]]&gt;Table1[[#This Row],[Income]],1,0)</f>
        <v>1</v>
      </c>
      <c r="CK109" s="6"/>
      <c r="CM109" s="5">
        <f ca="1">IF(Table1[[#This Row],[Total  Net Worth]]&gt;$CN$3,Table1[[#This Row],[Age]],0)</f>
        <v>0</v>
      </c>
      <c r="CN109" s="6"/>
    </row>
    <row r="110" spans="2:92" x14ac:dyDescent="0.25">
      <c r="B110">
        <f t="shared" ca="1" si="81"/>
        <v>1</v>
      </c>
      <c r="C110" t="str">
        <f t="shared" ca="1" si="82"/>
        <v>Male</v>
      </c>
      <c r="D110">
        <f t="shared" ca="1" si="83"/>
        <v>29</v>
      </c>
      <c r="E110">
        <f t="shared" ca="1" si="84"/>
        <v>6</v>
      </c>
      <c r="F110" t="str">
        <f t="shared" ca="1" si="68"/>
        <v>Agriculture</v>
      </c>
      <c r="G110">
        <f t="shared" ca="1" si="85"/>
        <v>1</v>
      </c>
      <c r="H110" t="str">
        <f t="shared" ca="1" si="69"/>
        <v>High School</v>
      </c>
      <c r="I110">
        <f t="shared" ca="1" si="86"/>
        <v>1</v>
      </c>
      <c r="J110">
        <f t="shared" ca="1" si="87"/>
        <v>2</v>
      </c>
      <c r="K110">
        <f t="shared" ca="1" si="88"/>
        <v>60152</v>
      </c>
      <c r="L110">
        <f t="shared" ca="1" si="89"/>
        <v>4</v>
      </c>
      <c r="M110" t="str">
        <f t="shared" ca="1" si="70"/>
        <v>Biratnagar</v>
      </c>
      <c r="N110">
        <f t="shared" ca="1" si="92"/>
        <v>1082736</v>
      </c>
      <c r="O110" s="1">
        <f t="shared" ca="1" si="90"/>
        <v>114299.16528938425</v>
      </c>
      <c r="P110" s="1">
        <f t="shared" ca="1" si="93"/>
        <v>17692.167681786676</v>
      </c>
      <c r="Q110">
        <f t="shared" ca="1" si="91"/>
        <v>10822</v>
      </c>
      <c r="R110">
        <f t="shared" ca="1" si="94"/>
        <v>120304</v>
      </c>
      <c r="S110" s="1">
        <f t="shared" ca="1" si="95"/>
        <v>56926.41227966384</v>
      </c>
      <c r="T110" s="1">
        <f t="shared" ca="1" si="96"/>
        <v>1157354.5799614505</v>
      </c>
      <c r="U110" s="1">
        <f t="shared" ca="1" si="97"/>
        <v>245425.16528938425</v>
      </c>
      <c r="V110" s="1">
        <f t="shared" ca="1" si="98"/>
        <v>911929.41467206622</v>
      </c>
      <c r="Y110" s="5">
        <f ca="1">IF(Table1[[#This Row],[Gender]]="Male",1,0)</f>
        <v>1</v>
      </c>
      <c r="Z110">
        <f ca="1">IF(Table1[[#This Row],[Gender]]="Female",1,0)</f>
        <v>0</v>
      </c>
      <c r="AB110" s="6"/>
      <c r="AF110" s="5">
        <f t="shared" ca="1" si="62"/>
        <v>0</v>
      </c>
      <c r="AM110">
        <f t="shared" ca="1" si="63"/>
        <v>0</v>
      </c>
      <c r="AN110">
        <f t="shared" ca="1" si="64"/>
        <v>1</v>
      </c>
      <c r="AO110">
        <f t="shared" ca="1" si="65"/>
        <v>0</v>
      </c>
      <c r="AP110">
        <f t="shared" ca="1" si="66"/>
        <v>0</v>
      </c>
      <c r="AQ110">
        <f t="shared" ca="1" si="67"/>
        <v>0</v>
      </c>
      <c r="AS110" s="6"/>
      <c r="AV110" s="5">
        <f ca="1">IF(Table1[[#This Row],[Total Debt Value]]&gt;$AW$3,1,0)</f>
        <v>0</v>
      </c>
      <c r="AZ110" s="6"/>
      <c r="BA110" s="5"/>
      <c r="BB110" s="17">
        <f t="shared" ca="1" si="71"/>
        <v>0.94715994316740393</v>
      </c>
      <c r="BC110">
        <f t="shared" ca="1" si="72"/>
        <v>0</v>
      </c>
      <c r="BD110" s="6"/>
      <c r="BF110" s="5">
        <f t="shared" ca="1" si="73"/>
        <v>55471</v>
      </c>
      <c r="BG110">
        <f t="shared" ca="1" si="74"/>
        <v>0</v>
      </c>
      <c r="BH110">
        <f t="shared" ca="1" si="99"/>
        <v>0</v>
      </c>
      <c r="BI110">
        <f t="shared" ca="1" si="100"/>
        <v>0</v>
      </c>
      <c r="BJ110">
        <f t="shared" ca="1" si="101"/>
        <v>0</v>
      </c>
      <c r="BK110">
        <f t="shared" ca="1" si="102"/>
        <v>0</v>
      </c>
      <c r="BL110">
        <f t="shared" ca="1" si="103"/>
        <v>0</v>
      </c>
      <c r="BM110">
        <f t="shared" ca="1" si="104"/>
        <v>0</v>
      </c>
      <c r="BN110">
        <f t="shared" ca="1" si="105"/>
        <v>0</v>
      </c>
      <c r="BO110">
        <f t="shared" ca="1" si="106"/>
        <v>0</v>
      </c>
      <c r="BP110">
        <f t="shared" ca="1" si="107"/>
        <v>0</v>
      </c>
      <c r="BR110" s="6"/>
      <c r="BT110" s="5">
        <f t="shared" ca="1" si="75"/>
        <v>0</v>
      </c>
      <c r="BU110">
        <f t="shared" ca="1" si="76"/>
        <v>0</v>
      </c>
      <c r="BV110">
        <f t="shared" ca="1" si="77"/>
        <v>55471</v>
      </c>
      <c r="BW110">
        <f t="shared" ca="1" si="78"/>
        <v>0</v>
      </c>
      <c r="BX110">
        <f t="shared" ca="1" si="79"/>
        <v>0</v>
      </c>
      <c r="BY110">
        <f t="shared" ca="1" si="80"/>
        <v>0</v>
      </c>
      <c r="CA110" s="6"/>
      <c r="CD110" s="5">
        <f ca="1">IF(Table1[[#This Row],[Total Debt Value]]&gt;Table1[[#This Row],[Income]],1,0)</f>
        <v>1</v>
      </c>
      <c r="CK110" s="6"/>
      <c r="CM110" s="5">
        <f ca="1">IF(Table1[[#This Row],[Total  Net Worth]]&gt;$CN$3,Table1[[#This Row],[Age]],0)</f>
        <v>29</v>
      </c>
      <c r="CN110" s="6"/>
    </row>
    <row r="111" spans="2:92" x14ac:dyDescent="0.25">
      <c r="B111">
        <f t="shared" ca="1" si="81"/>
        <v>1</v>
      </c>
      <c r="C111" t="str">
        <f t="shared" ca="1" si="82"/>
        <v>Male</v>
      </c>
      <c r="D111">
        <f t="shared" ca="1" si="83"/>
        <v>34</v>
      </c>
      <c r="E111">
        <f t="shared" ca="1" si="84"/>
        <v>4</v>
      </c>
      <c r="F111" t="str">
        <f t="shared" ca="1" si="68"/>
        <v>IT</v>
      </c>
      <c r="G111">
        <f t="shared" ca="1" si="85"/>
        <v>2</v>
      </c>
      <c r="H111" t="str">
        <f t="shared" ca="1" si="69"/>
        <v>College</v>
      </c>
      <c r="I111">
        <f t="shared" ca="1" si="86"/>
        <v>1</v>
      </c>
      <c r="J111">
        <f t="shared" ca="1" si="87"/>
        <v>2</v>
      </c>
      <c r="K111">
        <f t="shared" ca="1" si="88"/>
        <v>55471</v>
      </c>
      <c r="L111">
        <f t="shared" ca="1" si="89"/>
        <v>1</v>
      </c>
      <c r="M111" t="str">
        <f t="shared" ca="1" si="70"/>
        <v>Kathmandu</v>
      </c>
      <c r="N111">
        <f t="shared" ca="1" si="92"/>
        <v>1053949</v>
      </c>
      <c r="O111" s="1">
        <f t="shared" ca="1" si="90"/>
        <v>998258.27494134218</v>
      </c>
      <c r="P111" s="1">
        <f t="shared" ca="1" si="93"/>
        <v>22403.141479184062</v>
      </c>
      <c r="Q111">
        <f t="shared" ca="1" si="91"/>
        <v>3600</v>
      </c>
      <c r="R111">
        <f t="shared" ca="1" si="94"/>
        <v>0</v>
      </c>
      <c r="S111" s="1">
        <f t="shared" ca="1" si="95"/>
        <v>6510.4500994255577</v>
      </c>
      <c r="T111" s="1">
        <f t="shared" ca="1" si="96"/>
        <v>1082862.5915786098</v>
      </c>
      <c r="U111" s="1">
        <f t="shared" ca="1" si="97"/>
        <v>1001858.2749413422</v>
      </c>
      <c r="V111" s="1">
        <f t="shared" ca="1" si="98"/>
        <v>81004.316637267591</v>
      </c>
      <c r="Y111" s="5">
        <f ca="1">IF(Table1[[#This Row],[Gender]]="Male",1,0)</f>
        <v>1</v>
      </c>
      <c r="Z111">
        <f ca="1">IF(Table1[[#This Row],[Gender]]="Female",1,0)</f>
        <v>0</v>
      </c>
      <c r="AB111" s="6"/>
      <c r="AF111" s="5">
        <f t="shared" ca="1" si="62"/>
        <v>0</v>
      </c>
      <c r="AM111">
        <f t="shared" ca="1" si="63"/>
        <v>0</v>
      </c>
      <c r="AN111">
        <f t="shared" ca="1" si="64"/>
        <v>0</v>
      </c>
      <c r="AO111">
        <f t="shared" ca="1" si="65"/>
        <v>0</v>
      </c>
      <c r="AP111">
        <f t="shared" ca="1" si="66"/>
        <v>0</v>
      </c>
      <c r="AQ111">
        <f t="shared" ca="1" si="67"/>
        <v>1</v>
      </c>
      <c r="AS111" s="6"/>
      <c r="AV111" s="5">
        <f ca="1">IF(Table1[[#This Row],[Total Debt Value]]&gt;$AW$3,1,0)</f>
        <v>1</v>
      </c>
      <c r="AZ111" s="6"/>
      <c r="BA111" s="5"/>
      <c r="BB111" s="17">
        <f t="shared" ca="1" si="71"/>
        <v>0.88156978616678605</v>
      </c>
      <c r="BC111">
        <f t="shared" ca="1" si="72"/>
        <v>0</v>
      </c>
      <c r="BD111" s="6"/>
      <c r="BF111" s="5">
        <f t="shared" ca="1" si="73"/>
        <v>0</v>
      </c>
      <c r="BG111">
        <f t="shared" ca="1" si="74"/>
        <v>0</v>
      </c>
      <c r="BH111">
        <f t="shared" ca="1" si="99"/>
        <v>0</v>
      </c>
      <c r="BI111">
        <f t="shared" ca="1" si="100"/>
        <v>95236</v>
      </c>
      <c r="BJ111">
        <f t="shared" ca="1" si="101"/>
        <v>0</v>
      </c>
      <c r="BK111">
        <f t="shared" ca="1" si="102"/>
        <v>0</v>
      </c>
      <c r="BL111">
        <f t="shared" ca="1" si="103"/>
        <v>0</v>
      </c>
      <c r="BM111">
        <f t="shared" ca="1" si="104"/>
        <v>0</v>
      </c>
      <c r="BN111">
        <f t="shared" ca="1" si="105"/>
        <v>0</v>
      </c>
      <c r="BO111">
        <f t="shared" ca="1" si="106"/>
        <v>0</v>
      </c>
      <c r="BP111">
        <f t="shared" ca="1" si="107"/>
        <v>0</v>
      </c>
      <c r="BR111" s="6"/>
      <c r="BT111" s="5">
        <f t="shared" ca="1" si="75"/>
        <v>0</v>
      </c>
      <c r="BU111">
        <f t="shared" ca="1" si="76"/>
        <v>95236</v>
      </c>
      <c r="BV111">
        <f t="shared" ca="1" si="77"/>
        <v>0</v>
      </c>
      <c r="BW111">
        <f t="shared" ca="1" si="78"/>
        <v>0</v>
      </c>
      <c r="BX111">
        <f t="shared" ca="1" si="79"/>
        <v>0</v>
      </c>
      <c r="BY111">
        <f t="shared" ca="1" si="80"/>
        <v>0</v>
      </c>
      <c r="CA111" s="6"/>
      <c r="CD111" s="5">
        <f ca="1">IF(Table1[[#This Row],[Total Debt Value]]&gt;Table1[[#This Row],[Income]],1,0)</f>
        <v>1</v>
      </c>
      <c r="CK111" s="6"/>
      <c r="CM111" s="5">
        <f ca="1">IF(Table1[[#This Row],[Total  Net Worth]]&gt;$CN$3,Table1[[#This Row],[Age]],0)</f>
        <v>0</v>
      </c>
      <c r="CN111" s="6"/>
    </row>
    <row r="112" spans="2:92" x14ac:dyDescent="0.25">
      <c r="B112">
        <f t="shared" ca="1" si="81"/>
        <v>1</v>
      </c>
      <c r="C112" t="str">
        <f t="shared" ca="1" si="82"/>
        <v>Male</v>
      </c>
      <c r="D112">
        <f t="shared" ca="1" si="83"/>
        <v>30</v>
      </c>
      <c r="E112">
        <f t="shared" ca="1" si="84"/>
        <v>6</v>
      </c>
      <c r="F112" t="str">
        <f t="shared" ca="1" si="68"/>
        <v>Agriculture</v>
      </c>
      <c r="G112">
        <f t="shared" ca="1" si="85"/>
        <v>1</v>
      </c>
      <c r="H112" t="str">
        <f t="shared" ca="1" si="69"/>
        <v>High School</v>
      </c>
      <c r="I112">
        <f t="shared" ca="1" si="86"/>
        <v>3</v>
      </c>
      <c r="J112">
        <f t="shared" ca="1" si="87"/>
        <v>0</v>
      </c>
      <c r="K112">
        <f t="shared" ca="1" si="88"/>
        <v>95236</v>
      </c>
      <c r="L112">
        <f t="shared" ca="1" si="89"/>
        <v>3</v>
      </c>
      <c r="M112" t="str">
        <f t="shared" ca="1" si="70"/>
        <v>Pokhara</v>
      </c>
      <c r="N112">
        <f t="shared" ca="1" si="92"/>
        <v>1809484</v>
      </c>
      <c r="O112" s="1">
        <f t="shared" ca="1" si="90"/>
        <v>1595186.4229522208</v>
      </c>
      <c r="P112" s="1">
        <f t="shared" ca="1" si="93"/>
        <v>0</v>
      </c>
      <c r="Q112">
        <f t="shared" ca="1" si="91"/>
        <v>0</v>
      </c>
      <c r="R112">
        <f t="shared" ca="1" si="94"/>
        <v>190472</v>
      </c>
      <c r="S112" s="1">
        <f t="shared" ca="1" si="95"/>
        <v>87965.928133253066</v>
      </c>
      <c r="T112" s="1">
        <f t="shared" ca="1" si="96"/>
        <v>1897449.928133253</v>
      </c>
      <c r="U112" s="1">
        <f t="shared" ca="1" si="97"/>
        <v>1785658.4229522208</v>
      </c>
      <c r="V112" s="1">
        <f t="shared" ca="1" si="98"/>
        <v>111791.50518103223</v>
      </c>
      <c r="Y112" s="5">
        <f ca="1">IF(Table1[[#This Row],[Gender]]="Male",1,0)</f>
        <v>1</v>
      </c>
      <c r="Z112">
        <f ca="1">IF(Table1[[#This Row],[Gender]]="Female",1,0)</f>
        <v>0</v>
      </c>
      <c r="AB112" s="6"/>
      <c r="AF112" s="5">
        <f t="shared" ca="1" si="62"/>
        <v>0</v>
      </c>
      <c r="AM112">
        <f t="shared" ca="1" si="63"/>
        <v>0</v>
      </c>
      <c r="AN112">
        <f t="shared" ca="1" si="64"/>
        <v>0</v>
      </c>
      <c r="AO112">
        <f t="shared" ca="1" si="65"/>
        <v>1</v>
      </c>
      <c r="AP112">
        <f t="shared" ca="1" si="66"/>
        <v>0</v>
      </c>
      <c r="AQ112">
        <f t="shared" ca="1" si="67"/>
        <v>0</v>
      </c>
      <c r="AS112" s="6"/>
      <c r="AV112" s="5">
        <f ca="1">IF(Table1[[#This Row],[Total Debt Value]]&gt;$AW$3,1,0)</f>
        <v>1</v>
      </c>
      <c r="AZ112" s="6"/>
      <c r="BA112" s="5"/>
      <c r="BB112" s="17">
        <f t="shared" ca="1" si="71"/>
        <v>0.15310270508103518</v>
      </c>
      <c r="BC112">
        <f t="shared" ca="1" si="72"/>
        <v>1</v>
      </c>
      <c r="BD112" s="6"/>
      <c r="BF112" s="5">
        <f t="shared" ca="1" si="73"/>
        <v>61994</v>
      </c>
      <c r="BG112">
        <f t="shared" ca="1" si="74"/>
        <v>0</v>
      </c>
      <c r="BH112">
        <f t="shared" ca="1" si="99"/>
        <v>0</v>
      </c>
      <c r="BI112">
        <f t="shared" ca="1" si="100"/>
        <v>0</v>
      </c>
      <c r="BJ112">
        <f t="shared" ca="1" si="101"/>
        <v>0</v>
      </c>
      <c r="BK112">
        <f t="shared" ca="1" si="102"/>
        <v>0</v>
      </c>
      <c r="BL112">
        <f t="shared" ca="1" si="103"/>
        <v>0</v>
      </c>
      <c r="BM112">
        <f t="shared" ca="1" si="104"/>
        <v>0</v>
      </c>
      <c r="BN112">
        <f t="shared" ca="1" si="105"/>
        <v>0</v>
      </c>
      <c r="BO112">
        <f t="shared" ca="1" si="106"/>
        <v>0</v>
      </c>
      <c r="BP112">
        <f t="shared" ca="1" si="107"/>
        <v>0</v>
      </c>
      <c r="BR112" s="6"/>
      <c r="BT112" s="5">
        <f t="shared" ca="1" si="75"/>
        <v>0</v>
      </c>
      <c r="BU112">
        <f t="shared" ca="1" si="76"/>
        <v>0</v>
      </c>
      <c r="BV112">
        <f t="shared" ca="1" si="77"/>
        <v>0</v>
      </c>
      <c r="BW112">
        <f t="shared" ca="1" si="78"/>
        <v>61994</v>
      </c>
      <c r="BX112">
        <f t="shared" ca="1" si="79"/>
        <v>0</v>
      </c>
      <c r="BY112">
        <f t="shared" ca="1" si="80"/>
        <v>0</v>
      </c>
      <c r="CA112" s="6"/>
      <c r="CD112" s="5">
        <f ca="1">IF(Table1[[#This Row],[Total Debt Value]]&gt;Table1[[#This Row],[Income]],1,0)</f>
        <v>1</v>
      </c>
      <c r="CK112" s="6"/>
      <c r="CM112" s="5">
        <f ca="1">IF(Table1[[#This Row],[Total  Net Worth]]&gt;$CN$3,Table1[[#This Row],[Age]],0)</f>
        <v>0</v>
      </c>
      <c r="CN112" s="6"/>
    </row>
    <row r="113" spans="2:92" x14ac:dyDescent="0.25">
      <c r="B113">
        <f t="shared" ca="1" si="81"/>
        <v>2</v>
      </c>
      <c r="C113" t="str">
        <f t="shared" ca="1" si="82"/>
        <v>Female</v>
      </c>
      <c r="D113">
        <f t="shared" ca="1" si="83"/>
        <v>25</v>
      </c>
      <c r="E113">
        <f t="shared" ca="1" si="84"/>
        <v>2</v>
      </c>
      <c r="F113" t="str">
        <f t="shared" ca="1" si="68"/>
        <v>Construction</v>
      </c>
      <c r="G113">
        <f t="shared" ca="1" si="85"/>
        <v>5</v>
      </c>
      <c r="H113" t="str">
        <f t="shared" ca="1" si="69"/>
        <v>Others</v>
      </c>
      <c r="I113">
        <f t="shared" ca="1" si="86"/>
        <v>2</v>
      </c>
      <c r="J113">
        <f t="shared" ca="1" si="87"/>
        <v>0</v>
      </c>
      <c r="K113">
        <f t="shared" ca="1" si="88"/>
        <v>61994</v>
      </c>
      <c r="L113">
        <f t="shared" ca="1" si="89"/>
        <v>1</v>
      </c>
      <c r="M113" t="str">
        <f t="shared" ca="1" si="70"/>
        <v>Kathmandu</v>
      </c>
      <c r="N113">
        <f t="shared" ca="1" si="92"/>
        <v>1363868</v>
      </c>
      <c r="O113" s="1">
        <f t="shared" ca="1" si="90"/>
        <v>208811.88017346131</v>
      </c>
      <c r="P113" s="1">
        <f t="shared" ca="1" si="93"/>
        <v>0</v>
      </c>
      <c r="Q113">
        <f t="shared" ca="1" si="91"/>
        <v>0</v>
      </c>
      <c r="R113">
        <f t="shared" ca="1" si="94"/>
        <v>0</v>
      </c>
      <c r="S113" s="1">
        <f t="shared" ca="1" si="95"/>
        <v>50518.865068496511</v>
      </c>
      <c r="T113" s="1">
        <f t="shared" ca="1" si="96"/>
        <v>1414386.8650684964</v>
      </c>
      <c r="U113" s="1">
        <f t="shared" ca="1" si="97"/>
        <v>208811.88017346131</v>
      </c>
      <c r="V113" s="1">
        <f t="shared" ca="1" si="98"/>
        <v>1205574.9848950352</v>
      </c>
      <c r="Y113" s="5">
        <f ca="1">IF(Table1[[#This Row],[Gender]]="Male",1,0)</f>
        <v>0</v>
      </c>
      <c r="Z113">
        <f ca="1">IF(Table1[[#This Row],[Gender]]="Female",1,0)</f>
        <v>1</v>
      </c>
      <c r="AB113" s="6"/>
      <c r="AF113" s="5">
        <f t="shared" ca="1" si="62"/>
        <v>0</v>
      </c>
      <c r="AM113">
        <f t="shared" ca="1" si="63"/>
        <v>0</v>
      </c>
      <c r="AN113">
        <f t="shared" ca="1" si="64"/>
        <v>1</v>
      </c>
      <c r="AO113">
        <f t="shared" ca="1" si="65"/>
        <v>0</v>
      </c>
      <c r="AP113">
        <f t="shared" ca="1" si="66"/>
        <v>0</v>
      </c>
      <c r="AQ113">
        <f t="shared" ca="1" si="67"/>
        <v>0</v>
      </c>
      <c r="AS113" s="6"/>
      <c r="AV113" s="5">
        <f ca="1">IF(Table1[[#This Row],[Total Debt Value]]&gt;$AW$3,1,0)</f>
        <v>0</v>
      </c>
      <c r="AZ113" s="6"/>
      <c r="BA113" s="5"/>
      <c r="BB113" s="17">
        <f t="shared" ca="1" si="71"/>
        <v>0.87725034702755633</v>
      </c>
      <c r="BC113">
        <f t="shared" ca="1" si="72"/>
        <v>0</v>
      </c>
      <c r="BD113" s="6"/>
      <c r="BF113" s="5">
        <f t="shared" ca="1" si="73"/>
        <v>0</v>
      </c>
      <c r="BG113">
        <f t="shared" ca="1" si="74"/>
        <v>79068</v>
      </c>
      <c r="BH113">
        <f t="shared" ca="1" si="99"/>
        <v>0</v>
      </c>
      <c r="BI113">
        <f t="shared" ca="1" si="100"/>
        <v>0</v>
      </c>
      <c r="BJ113">
        <f t="shared" ca="1" si="101"/>
        <v>0</v>
      </c>
      <c r="BK113">
        <f t="shared" ca="1" si="102"/>
        <v>0</v>
      </c>
      <c r="BL113">
        <f t="shared" ca="1" si="103"/>
        <v>0</v>
      </c>
      <c r="BM113">
        <f t="shared" ca="1" si="104"/>
        <v>0</v>
      </c>
      <c r="BN113">
        <f t="shared" ca="1" si="105"/>
        <v>0</v>
      </c>
      <c r="BO113">
        <f t="shared" ca="1" si="106"/>
        <v>0</v>
      </c>
      <c r="BP113">
        <f t="shared" ca="1" si="107"/>
        <v>0</v>
      </c>
      <c r="BR113" s="6"/>
      <c r="BT113" s="5">
        <f t="shared" ca="1" si="75"/>
        <v>0</v>
      </c>
      <c r="BU113">
        <f t="shared" ca="1" si="76"/>
        <v>0</v>
      </c>
      <c r="BV113">
        <f t="shared" ca="1" si="77"/>
        <v>79068</v>
      </c>
      <c r="BW113">
        <f t="shared" ca="1" si="78"/>
        <v>0</v>
      </c>
      <c r="BX113">
        <f t="shared" ca="1" si="79"/>
        <v>0</v>
      </c>
      <c r="BY113">
        <f t="shared" ca="1" si="80"/>
        <v>0</v>
      </c>
      <c r="CA113" s="6"/>
      <c r="CD113" s="5">
        <f ca="1">IF(Table1[[#This Row],[Total Debt Value]]&gt;Table1[[#This Row],[Income]],1,0)</f>
        <v>1</v>
      </c>
      <c r="CK113" s="6"/>
      <c r="CM113" s="5">
        <f ca="1">IF(Table1[[#This Row],[Total  Net Worth]]&gt;$CN$3,Table1[[#This Row],[Age]],0)</f>
        <v>25</v>
      </c>
      <c r="CN113" s="6"/>
    </row>
    <row r="114" spans="2:92" x14ac:dyDescent="0.25">
      <c r="B114">
        <f t="shared" ca="1" si="81"/>
        <v>2</v>
      </c>
      <c r="C114" t="str">
        <f t="shared" ca="1" si="82"/>
        <v>Female</v>
      </c>
      <c r="D114">
        <f t="shared" ca="1" si="83"/>
        <v>35</v>
      </c>
      <c r="E114">
        <f t="shared" ca="1" si="84"/>
        <v>4</v>
      </c>
      <c r="F114" t="str">
        <f t="shared" ca="1" si="68"/>
        <v>IT</v>
      </c>
      <c r="G114">
        <f t="shared" ca="1" si="85"/>
        <v>4</v>
      </c>
      <c r="H114" t="str">
        <f t="shared" ca="1" si="69"/>
        <v>Technical</v>
      </c>
      <c r="I114">
        <f t="shared" ca="1" si="86"/>
        <v>3</v>
      </c>
      <c r="J114">
        <f t="shared" ca="1" si="87"/>
        <v>2</v>
      </c>
      <c r="K114">
        <f t="shared" ca="1" si="88"/>
        <v>79068</v>
      </c>
      <c r="L114">
        <f t="shared" ca="1" si="89"/>
        <v>8</v>
      </c>
      <c r="M114" t="str">
        <f t="shared" ca="1" si="70"/>
        <v>Itahari</v>
      </c>
      <c r="N114">
        <f t="shared" ca="1" si="92"/>
        <v>1739496</v>
      </c>
      <c r="O114" s="1">
        <f t="shared" ca="1" si="90"/>
        <v>1525973.4696530462</v>
      </c>
      <c r="P114" s="1">
        <f t="shared" ca="1" si="93"/>
        <v>133460.89441633481</v>
      </c>
      <c r="Q114">
        <f t="shared" ca="1" si="91"/>
        <v>2463</v>
      </c>
      <c r="R114">
        <f t="shared" ca="1" si="94"/>
        <v>0</v>
      </c>
      <c r="S114" s="1">
        <f t="shared" ca="1" si="95"/>
        <v>68493.84849897986</v>
      </c>
      <c r="T114" s="1">
        <f t="shared" ca="1" si="96"/>
        <v>1941450.7429153146</v>
      </c>
      <c r="U114" s="1">
        <f t="shared" ca="1" si="97"/>
        <v>1528436.4696530462</v>
      </c>
      <c r="V114" s="1">
        <f t="shared" ca="1" si="98"/>
        <v>413014.2732622684</v>
      </c>
      <c r="Y114" s="5">
        <f ca="1">IF(Table1[[#This Row],[Gender]]="Male",1,0)</f>
        <v>0</v>
      </c>
      <c r="Z114">
        <f ca="1">IF(Table1[[#This Row],[Gender]]="Female",1,0)</f>
        <v>1</v>
      </c>
      <c r="AB114" s="6"/>
      <c r="AF114" s="5">
        <f t="shared" ca="1" si="62"/>
        <v>0</v>
      </c>
      <c r="AM114">
        <f t="shared" ca="1" si="63"/>
        <v>0</v>
      </c>
      <c r="AN114">
        <f t="shared" ca="1" si="64"/>
        <v>0</v>
      </c>
      <c r="AO114">
        <f t="shared" ca="1" si="65"/>
        <v>0</v>
      </c>
      <c r="AP114">
        <f t="shared" ca="1" si="66"/>
        <v>1</v>
      </c>
      <c r="AQ114">
        <f t="shared" ca="1" si="67"/>
        <v>0</v>
      </c>
      <c r="AS114" s="6"/>
      <c r="AV114" s="5">
        <f ca="1">IF(Table1[[#This Row],[Total Debt Value]]&gt;$AW$3,1,0)</f>
        <v>1</v>
      </c>
      <c r="AZ114" s="6"/>
      <c r="BA114" s="5"/>
      <c r="BB114" s="17">
        <f t="shared" ca="1" si="71"/>
        <v>8.5692536163866184E-2</v>
      </c>
      <c r="BC114">
        <f t="shared" ca="1" si="72"/>
        <v>1</v>
      </c>
      <c r="BD114" s="6"/>
      <c r="BF114" s="5">
        <f t="shared" ca="1" si="73"/>
        <v>60219</v>
      </c>
      <c r="BG114">
        <f t="shared" ca="1" si="74"/>
        <v>0</v>
      </c>
      <c r="BH114">
        <f t="shared" ca="1" si="99"/>
        <v>0</v>
      </c>
      <c r="BI114">
        <f t="shared" ca="1" si="100"/>
        <v>0</v>
      </c>
      <c r="BJ114">
        <f t="shared" ca="1" si="101"/>
        <v>0</v>
      </c>
      <c r="BK114">
        <f t="shared" ca="1" si="102"/>
        <v>0</v>
      </c>
      <c r="BL114">
        <f t="shared" ca="1" si="103"/>
        <v>0</v>
      </c>
      <c r="BM114">
        <f t="shared" ca="1" si="104"/>
        <v>0</v>
      </c>
      <c r="BN114">
        <f t="shared" ca="1" si="105"/>
        <v>0</v>
      </c>
      <c r="BO114">
        <f t="shared" ca="1" si="106"/>
        <v>0</v>
      </c>
      <c r="BP114">
        <f t="shared" ca="1" si="107"/>
        <v>0</v>
      </c>
      <c r="BR114" s="6"/>
      <c r="BT114" s="5">
        <f t="shared" ca="1" si="75"/>
        <v>0</v>
      </c>
      <c r="BU114">
        <f t="shared" ca="1" si="76"/>
        <v>0</v>
      </c>
      <c r="BV114">
        <f t="shared" ca="1" si="77"/>
        <v>0</v>
      </c>
      <c r="BW114">
        <f t="shared" ca="1" si="78"/>
        <v>0</v>
      </c>
      <c r="BX114">
        <f t="shared" ca="1" si="79"/>
        <v>60219</v>
      </c>
      <c r="BY114">
        <f t="shared" ca="1" si="80"/>
        <v>0</v>
      </c>
      <c r="CA114" s="6"/>
      <c r="CD114" s="5">
        <f ca="1">IF(Table1[[#This Row],[Total Debt Value]]&gt;Table1[[#This Row],[Income]],1,0)</f>
        <v>1</v>
      </c>
      <c r="CK114" s="6"/>
      <c r="CM114" s="5">
        <f ca="1">IF(Table1[[#This Row],[Total  Net Worth]]&gt;$CN$3,Table1[[#This Row],[Age]],0)</f>
        <v>0</v>
      </c>
      <c r="CN114" s="6"/>
    </row>
    <row r="115" spans="2:92" x14ac:dyDescent="0.25">
      <c r="B115">
        <f t="shared" ca="1" si="81"/>
        <v>1</v>
      </c>
      <c r="C115" t="str">
        <f t="shared" ca="1" si="82"/>
        <v>Male</v>
      </c>
      <c r="D115">
        <f t="shared" ca="1" si="83"/>
        <v>26</v>
      </c>
      <c r="E115">
        <f t="shared" ca="1" si="84"/>
        <v>5</v>
      </c>
      <c r="F115" t="str">
        <f t="shared" ca="1" si="68"/>
        <v>Genral Work</v>
      </c>
      <c r="G115">
        <f t="shared" ca="1" si="85"/>
        <v>3</v>
      </c>
      <c r="H115" t="str">
        <f t="shared" ca="1" si="69"/>
        <v>University</v>
      </c>
      <c r="I115">
        <f t="shared" ca="1" si="86"/>
        <v>2</v>
      </c>
      <c r="J115">
        <f t="shared" ca="1" si="87"/>
        <v>1</v>
      </c>
      <c r="K115">
        <f t="shared" ca="1" si="88"/>
        <v>60219</v>
      </c>
      <c r="L115">
        <f t="shared" ca="1" si="89"/>
        <v>1</v>
      </c>
      <c r="M115" t="str">
        <f t="shared" ca="1" si="70"/>
        <v>Kathmandu</v>
      </c>
      <c r="N115">
        <f t="shared" ca="1" si="92"/>
        <v>1144161</v>
      </c>
      <c r="O115" s="1">
        <f t="shared" ca="1" si="90"/>
        <v>98046.057869785291</v>
      </c>
      <c r="P115" s="1">
        <f t="shared" ca="1" si="93"/>
        <v>52712.998558205327</v>
      </c>
      <c r="Q115">
        <f t="shared" ca="1" si="91"/>
        <v>22741</v>
      </c>
      <c r="R115">
        <f t="shared" ca="1" si="94"/>
        <v>120438</v>
      </c>
      <c r="S115" s="1">
        <f t="shared" ca="1" si="95"/>
        <v>73424.836694869649</v>
      </c>
      <c r="T115" s="1">
        <f t="shared" ca="1" si="96"/>
        <v>1270298.835253075</v>
      </c>
      <c r="U115" s="1">
        <f t="shared" ca="1" si="97"/>
        <v>241225.05786978529</v>
      </c>
      <c r="V115" s="1">
        <f t="shared" ca="1" si="98"/>
        <v>1029073.7773832898</v>
      </c>
      <c r="Y115" s="5">
        <f ca="1">IF(Table1[[#This Row],[Gender]]="Male",1,0)</f>
        <v>1</v>
      </c>
      <c r="Z115">
        <f ca="1">IF(Table1[[#This Row],[Gender]]="Female",1,0)</f>
        <v>0</v>
      </c>
      <c r="AB115" s="6"/>
      <c r="AF115" s="5">
        <f t="shared" ca="1" si="62"/>
        <v>0</v>
      </c>
      <c r="AM115">
        <f t="shared" ca="1" si="63"/>
        <v>0</v>
      </c>
      <c r="AN115">
        <f t="shared" ca="1" si="64"/>
        <v>1</v>
      </c>
      <c r="AO115">
        <f t="shared" ca="1" si="65"/>
        <v>0</v>
      </c>
      <c r="AP115">
        <f t="shared" ca="1" si="66"/>
        <v>0</v>
      </c>
      <c r="AQ115">
        <f t="shared" ca="1" si="67"/>
        <v>0</v>
      </c>
      <c r="AS115" s="6"/>
      <c r="AV115" s="5">
        <f ca="1">IF(Table1[[#This Row],[Total Debt Value]]&gt;$AW$3,1,0)</f>
        <v>0</v>
      </c>
      <c r="AZ115" s="6"/>
      <c r="BA115" s="5"/>
      <c r="BB115" s="17">
        <f t="shared" ca="1" si="71"/>
        <v>0.43745605853054459</v>
      </c>
      <c r="BC115">
        <f t="shared" ca="1" si="72"/>
        <v>0</v>
      </c>
      <c r="BD115" s="6"/>
      <c r="BF115" s="5">
        <f t="shared" ca="1" si="73"/>
        <v>0</v>
      </c>
      <c r="BG115">
        <f t="shared" ca="1" si="74"/>
        <v>0</v>
      </c>
      <c r="BH115">
        <f t="shared" ca="1" si="99"/>
        <v>0</v>
      </c>
      <c r="BI115">
        <f t="shared" ca="1" si="100"/>
        <v>0</v>
      </c>
      <c r="BJ115">
        <f t="shared" ca="1" si="101"/>
        <v>0</v>
      </c>
      <c r="BK115">
        <f t="shared" ca="1" si="102"/>
        <v>0</v>
      </c>
      <c r="BL115">
        <f t="shared" ca="1" si="103"/>
        <v>0</v>
      </c>
      <c r="BM115">
        <f t="shared" ca="1" si="104"/>
        <v>0</v>
      </c>
      <c r="BN115">
        <f t="shared" ca="1" si="105"/>
        <v>42265</v>
      </c>
      <c r="BO115">
        <f t="shared" ca="1" si="106"/>
        <v>0</v>
      </c>
      <c r="BP115">
        <f t="shared" ca="1" si="107"/>
        <v>0</v>
      </c>
      <c r="BR115" s="6"/>
      <c r="BT115" s="5">
        <f t="shared" ca="1" si="75"/>
        <v>0</v>
      </c>
      <c r="BU115">
        <f t="shared" ca="1" si="76"/>
        <v>0</v>
      </c>
      <c r="BV115">
        <f t="shared" ca="1" si="77"/>
        <v>42265</v>
      </c>
      <c r="BW115">
        <f t="shared" ca="1" si="78"/>
        <v>0</v>
      </c>
      <c r="BX115">
        <f t="shared" ca="1" si="79"/>
        <v>0</v>
      </c>
      <c r="BY115">
        <f t="shared" ca="1" si="80"/>
        <v>0</v>
      </c>
      <c r="CA115" s="6"/>
      <c r="CD115" s="5">
        <f ca="1">IF(Table1[[#This Row],[Total Debt Value]]&gt;Table1[[#This Row],[Income]],1,0)</f>
        <v>1</v>
      </c>
      <c r="CK115" s="6"/>
      <c r="CM115" s="5">
        <f ca="1">IF(Table1[[#This Row],[Total  Net Worth]]&gt;$CN$3,Table1[[#This Row],[Age]],0)</f>
        <v>26</v>
      </c>
      <c r="CN115" s="6"/>
    </row>
    <row r="116" spans="2:92" x14ac:dyDescent="0.25">
      <c r="B116">
        <f t="shared" ca="1" si="81"/>
        <v>2</v>
      </c>
      <c r="C116" t="str">
        <f t="shared" ca="1" si="82"/>
        <v>Female</v>
      </c>
      <c r="D116">
        <f t="shared" ca="1" si="83"/>
        <v>45</v>
      </c>
      <c r="E116">
        <f t="shared" ca="1" si="84"/>
        <v>4</v>
      </c>
      <c r="F116" t="str">
        <f t="shared" ca="1" si="68"/>
        <v>IT</v>
      </c>
      <c r="G116">
        <f t="shared" ca="1" si="85"/>
        <v>3</v>
      </c>
      <c r="H116" t="str">
        <f t="shared" ca="1" si="69"/>
        <v>University</v>
      </c>
      <c r="I116">
        <f t="shared" ca="1" si="86"/>
        <v>3</v>
      </c>
      <c r="J116">
        <f t="shared" ca="1" si="87"/>
        <v>0</v>
      </c>
      <c r="K116">
        <f t="shared" ca="1" si="88"/>
        <v>42265</v>
      </c>
      <c r="L116">
        <f t="shared" ca="1" si="89"/>
        <v>5</v>
      </c>
      <c r="M116" t="str">
        <f t="shared" ca="1" si="70"/>
        <v>Chitwan</v>
      </c>
      <c r="N116">
        <f t="shared" ca="1" si="92"/>
        <v>845300</v>
      </c>
      <c r="O116" s="1">
        <f t="shared" ca="1" si="90"/>
        <v>369781.60627586936</v>
      </c>
      <c r="P116" s="1">
        <f t="shared" ca="1" si="93"/>
        <v>0</v>
      </c>
      <c r="Q116">
        <f t="shared" ca="1" si="91"/>
        <v>0</v>
      </c>
      <c r="R116">
        <f t="shared" ca="1" si="94"/>
        <v>0</v>
      </c>
      <c r="S116" s="1">
        <f t="shared" ca="1" si="95"/>
        <v>32160.562489878866</v>
      </c>
      <c r="T116" s="1">
        <f t="shared" ca="1" si="96"/>
        <v>877460.56248987885</v>
      </c>
      <c r="U116" s="1">
        <f t="shared" ca="1" si="97"/>
        <v>369781.60627586936</v>
      </c>
      <c r="V116" s="1">
        <f t="shared" ca="1" si="98"/>
        <v>507678.95621400949</v>
      </c>
      <c r="Y116" s="5">
        <f ca="1">IF(Table1[[#This Row],[Gender]]="Male",1,0)</f>
        <v>0</v>
      </c>
      <c r="Z116">
        <f ca="1">IF(Table1[[#This Row],[Gender]]="Female",1,0)</f>
        <v>1</v>
      </c>
      <c r="AB116" s="6"/>
      <c r="AF116" s="5">
        <f t="shared" ca="1" si="62"/>
        <v>0</v>
      </c>
      <c r="AM116">
        <f t="shared" ca="1" si="63"/>
        <v>1</v>
      </c>
      <c r="AN116">
        <f t="shared" ca="1" si="64"/>
        <v>0</v>
      </c>
      <c r="AO116">
        <f t="shared" ca="1" si="65"/>
        <v>0</v>
      </c>
      <c r="AP116">
        <f t="shared" ca="1" si="66"/>
        <v>0</v>
      </c>
      <c r="AQ116">
        <f t="shared" ca="1" si="67"/>
        <v>0</v>
      </c>
      <c r="AS116" s="6"/>
      <c r="AV116" s="5">
        <f ca="1">IF(Table1[[#This Row],[Total Debt Value]]&gt;$AW$3,1,0)</f>
        <v>0</v>
      </c>
      <c r="AZ116" s="6"/>
      <c r="BA116" s="5"/>
      <c r="BB116" s="17">
        <f t="shared" ca="1" si="71"/>
        <v>0.99981494880045096</v>
      </c>
      <c r="BC116">
        <f t="shared" ca="1" si="72"/>
        <v>0</v>
      </c>
      <c r="BD116" s="6"/>
      <c r="BF116" s="5">
        <f t="shared" ca="1" si="73"/>
        <v>0</v>
      </c>
      <c r="BG116">
        <f t="shared" ca="1" si="74"/>
        <v>0</v>
      </c>
      <c r="BH116">
        <f t="shared" ca="1" si="99"/>
        <v>0</v>
      </c>
      <c r="BI116">
        <f t="shared" ca="1" si="100"/>
        <v>0</v>
      </c>
      <c r="BJ116">
        <f t="shared" ca="1" si="101"/>
        <v>0</v>
      </c>
      <c r="BK116">
        <f t="shared" ca="1" si="102"/>
        <v>0</v>
      </c>
      <c r="BL116">
        <f t="shared" ca="1" si="103"/>
        <v>67271</v>
      </c>
      <c r="BM116">
        <f t="shared" ca="1" si="104"/>
        <v>0</v>
      </c>
      <c r="BN116">
        <f t="shared" ca="1" si="105"/>
        <v>0</v>
      </c>
      <c r="BO116">
        <f t="shared" ca="1" si="106"/>
        <v>0</v>
      </c>
      <c r="BP116">
        <f t="shared" ca="1" si="107"/>
        <v>0</v>
      </c>
      <c r="BR116" s="6"/>
      <c r="BT116" s="5">
        <f t="shared" ca="1" si="75"/>
        <v>0</v>
      </c>
      <c r="BU116">
        <f t="shared" ca="1" si="76"/>
        <v>0</v>
      </c>
      <c r="BV116">
        <f t="shared" ca="1" si="77"/>
        <v>0</v>
      </c>
      <c r="BW116">
        <f t="shared" ca="1" si="78"/>
        <v>0</v>
      </c>
      <c r="BX116">
        <f t="shared" ca="1" si="79"/>
        <v>0</v>
      </c>
      <c r="BY116">
        <f t="shared" ca="1" si="80"/>
        <v>67271</v>
      </c>
      <c r="CA116" s="6"/>
      <c r="CD116" s="5">
        <f ca="1">IF(Table1[[#This Row],[Total Debt Value]]&gt;Table1[[#This Row],[Income]],1,0)</f>
        <v>1</v>
      </c>
      <c r="CK116" s="6"/>
      <c r="CM116" s="5">
        <f ca="1">IF(Table1[[#This Row],[Total  Net Worth]]&gt;$CN$3,Table1[[#This Row],[Age]],0)</f>
        <v>45</v>
      </c>
      <c r="CN116" s="6"/>
    </row>
    <row r="117" spans="2:92" x14ac:dyDescent="0.25">
      <c r="B117">
        <f t="shared" ca="1" si="81"/>
        <v>1</v>
      </c>
      <c r="C117" t="str">
        <f t="shared" ca="1" si="82"/>
        <v>Male</v>
      </c>
      <c r="D117">
        <f t="shared" ca="1" si="83"/>
        <v>28</v>
      </c>
      <c r="E117">
        <f t="shared" ca="1" si="84"/>
        <v>3</v>
      </c>
      <c r="F117" t="str">
        <f t="shared" ca="1" si="68"/>
        <v>Teaching</v>
      </c>
      <c r="G117">
        <f t="shared" ca="1" si="85"/>
        <v>4</v>
      </c>
      <c r="H117" t="str">
        <f t="shared" ca="1" si="69"/>
        <v>Technical</v>
      </c>
      <c r="I117">
        <f t="shared" ca="1" si="86"/>
        <v>1</v>
      </c>
      <c r="J117">
        <f t="shared" ca="1" si="87"/>
        <v>2</v>
      </c>
      <c r="K117">
        <f t="shared" ca="1" si="88"/>
        <v>67271</v>
      </c>
      <c r="L117">
        <f t="shared" ca="1" si="89"/>
        <v>9</v>
      </c>
      <c r="M117" t="str">
        <f t="shared" ca="1" si="70"/>
        <v>Bhaktapur</v>
      </c>
      <c r="N117">
        <f t="shared" ca="1" si="92"/>
        <v>1479962</v>
      </c>
      <c r="O117" s="1">
        <f t="shared" ca="1" si="90"/>
        <v>1479688.1312566129</v>
      </c>
      <c r="P117" s="1">
        <f t="shared" ca="1" si="93"/>
        <v>58566.462337403325</v>
      </c>
      <c r="Q117">
        <f t="shared" ca="1" si="91"/>
        <v>1125</v>
      </c>
      <c r="R117">
        <f t="shared" ca="1" si="94"/>
        <v>0</v>
      </c>
      <c r="S117" s="1">
        <f t="shared" ca="1" si="95"/>
        <v>20907.334662450437</v>
      </c>
      <c r="T117" s="1">
        <f t="shared" ca="1" si="96"/>
        <v>1559435.7969998538</v>
      </c>
      <c r="U117" s="1">
        <f t="shared" ca="1" si="97"/>
        <v>1480813.1312566129</v>
      </c>
      <c r="V117" s="1">
        <f t="shared" ca="1" si="98"/>
        <v>78622.665743240854</v>
      </c>
      <c r="Y117" s="5">
        <f ca="1">IF(Table1[[#This Row],[Gender]]="Male",1,0)</f>
        <v>1</v>
      </c>
      <c r="Z117">
        <f ca="1">IF(Table1[[#This Row],[Gender]]="Female",1,0)</f>
        <v>0</v>
      </c>
      <c r="AB117" s="6"/>
      <c r="AF117" s="5">
        <f t="shared" ca="1" si="62"/>
        <v>0</v>
      </c>
      <c r="AM117">
        <f t="shared" ca="1" si="63"/>
        <v>0</v>
      </c>
      <c r="AN117">
        <f t="shared" ca="1" si="64"/>
        <v>0</v>
      </c>
      <c r="AO117">
        <f t="shared" ca="1" si="65"/>
        <v>0</v>
      </c>
      <c r="AP117">
        <f t="shared" ca="1" si="66"/>
        <v>1</v>
      </c>
      <c r="AQ117">
        <f t="shared" ca="1" si="67"/>
        <v>0</v>
      </c>
      <c r="AS117" s="6"/>
      <c r="AV117" s="5">
        <f ca="1">IF(Table1[[#This Row],[Total Debt Value]]&gt;$AW$3,1,0)</f>
        <v>1</v>
      </c>
      <c r="AZ117" s="6"/>
      <c r="BA117" s="5"/>
      <c r="BB117" s="17">
        <f t="shared" ca="1" si="71"/>
        <v>0.13747176627944768</v>
      </c>
      <c r="BC117">
        <f t="shared" ca="1" si="72"/>
        <v>1</v>
      </c>
      <c r="BD117" s="6"/>
      <c r="BF117" s="5">
        <f t="shared" ca="1" si="73"/>
        <v>0</v>
      </c>
      <c r="BG117">
        <f t="shared" ca="1" si="74"/>
        <v>0</v>
      </c>
      <c r="BH117">
        <f t="shared" ca="1" si="99"/>
        <v>0</v>
      </c>
      <c r="BI117">
        <f t="shared" ca="1" si="100"/>
        <v>0</v>
      </c>
      <c r="BJ117">
        <f t="shared" ca="1" si="101"/>
        <v>0</v>
      </c>
      <c r="BK117">
        <f t="shared" ca="1" si="102"/>
        <v>0</v>
      </c>
      <c r="BL117">
        <f t="shared" ca="1" si="103"/>
        <v>42498</v>
      </c>
      <c r="BM117">
        <f t="shared" ca="1" si="104"/>
        <v>0</v>
      </c>
      <c r="BN117">
        <f t="shared" ca="1" si="105"/>
        <v>0</v>
      </c>
      <c r="BO117">
        <f t="shared" ca="1" si="106"/>
        <v>0</v>
      </c>
      <c r="BP117">
        <f t="shared" ca="1" si="107"/>
        <v>0</v>
      </c>
      <c r="BR117" s="6"/>
      <c r="BT117" s="5">
        <f t="shared" ca="1" si="75"/>
        <v>0</v>
      </c>
      <c r="BU117">
        <f t="shared" ca="1" si="76"/>
        <v>0</v>
      </c>
      <c r="BV117">
        <f t="shared" ca="1" si="77"/>
        <v>0</v>
      </c>
      <c r="BW117">
        <f t="shared" ca="1" si="78"/>
        <v>0</v>
      </c>
      <c r="BX117">
        <f t="shared" ca="1" si="79"/>
        <v>42498</v>
      </c>
      <c r="BY117">
        <f t="shared" ca="1" si="80"/>
        <v>0</v>
      </c>
      <c r="CA117" s="6"/>
      <c r="CD117" s="5">
        <f ca="1">IF(Table1[[#This Row],[Total Debt Value]]&gt;Table1[[#This Row],[Income]],1,0)</f>
        <v>1</v>
      </c>
      <c r="CK117" s="6"/>
      <c r="CM117" s="5">
        <f ca="1">IF(Table1[[#This Row],[Total  Net Worth]]&gt;$CN$3,Table1[[#This Row],[Age]],0)</f>
        <v>0</v>
      </c>
      <c r="CN117" s="6"/>
    </row>
    <row r="118" spans="2:92" x14ac:dyDescent="0.25">
      <c r="B118">
        <f t="shared" ca="1" si="81"/>
        <v>2</v>
      </c>
      <c r="C118" t="str">
        <f t="shared" ca="1" si="82"/>
        <v>Female</v>
      </c>
      <c r="D118">
        <f t="shared" ca="1" si="83"/>
        <v>41</v>
      </c>
      <c r="E118">
        <f t="shared" ca="1" si="84"/>
        <v>5</v>
      </c>
      <c r="F118" t="str">
        <f t="shared" ca="1" si="68"/>
        <v>Genral Work</v>
      </c>
      <c r="G118">
        <f t="shared" ca="1" si="85"/>
        <v>5</v>
      </c>
      <c r="H118" t="str">
        <f t="shared" ca="1" si="69"/>
        <v>Others</v>
      </c>
      <c r="I118">
        <f t="shared" ca="1" si="86"/>
        <v>2</v>
      </c>
      <c r="J118">
        <f t="shared" ca="1" si="87"/>
        <v>2</v>
      </c>
      <c r="K118">
        <f t="shared" ca="1" si="88"/>
        <v>42498</v>
      </c>
      <c r="L118">
        <f t="shared" ca="1" si="89"/>
        <v>9</v>
      </c>
      <c r="M118" t="str">
        <f t="shared" ca="1" si="70"/>
        <v>Bhaktapur</v>
      </c>
      <c r="N118">
        <f t="shared" ca="1" si="92"/>
        <v>722466</v>
      </c>
      <c r="O118" s="1">
        <f t="shared" ca="1" si="90"/>
        <v>99318.677096847445</v>
      </c>
      <c r="P118" s="1">
        <f t="shared" ca="1" si="93"/>
        <v>60635.886176794411</v>
      </c>
      <c r="Q118">
        <f t="shared" ca="1" si="91"/>
        <v>59300</v>
      </c>
      <c r="R118">
        <f t="shared" ca="1" si="94"/>
        <v>0</v>
      </c>
      <c r="S118" s="1">
        <f t="shared" ca="1" si="95"/>
        <v>7047.4408226539363</v>
      </c>
      <c r="T118" s="1">
        <f t="shared" ca="1" si="96"/>
        <v>790149.32699944836</v>
      </c>
      <c r="U118" s="1">
        <f t="shared" ca="1" si="97"/>
        <v>158618.67709684744</v>
      </c>
      <c r="V118" s="1">
        <f t="shared" ca="1" si="98"/>
        <v>631530.64990260091</v>
      </c>
      <c r="Y118" s="5">
        <f ca="1">IF(Table1[[#This Row],[Gender]]="Male",1,0)</f>
        <v>0</v>
      </c>
      <c r="Z118">
        <f ca="1">IF(Table1[[#This Row],[Gender]]="Female",1,0)</f>
        <v>1</v>
      </c>
      <c r="AB118" s="6"/>
      <c r="AF118" s="5">
        <f t="shared" ca="1" si="62"/>
        <v>0</v>
      </c>
      <c r="AM118">
        <f t="shared" ca="1" si="63"/>
        <v>0</v>
      </c>
      <c r="AN118">
        <f t="shared" ca="1" si="64"/>
        <v>1</v>
      </c>
      <c r="AO118">
        <f t="shared" ca="1" si="65"/>
        <v>0</v>
      </c>
      <c r="AP118">
        <f t="shared" ca="1" si="66"/>
        <v>0</v>
      </c>
      <c r="AQ118">
        <f t="shared" ca="1" si="67"/>
        <v>0</v>
      </c>
      <c r="AS118" s="6"/>
      <c r="AV118" s="5">
        <f ca="1">IF(Table1[[#This Row],[Total Debt Value]]&gt;$AW$3,1,0)</f>
        <v>0</v>
      </c>
      <c r="AZ118" s="6"/>
      <c r="BA118" s="5"/>
      <c r="BB118" s="17">
        <f t="shared" ca="1" si="71"/>
        <v>0.44383674979876775</v>
      </c>
      <c r="BC118">
        <f t="shared" ca="1" si="72"/>
        <v>0</v>
      </c>
      <c r="BD118" s="6"/>
      <c r="BF118" s="5">
        <f t="shared" ca="1" si="73"/>
        <v>84055</v>
      </c>
      <c r="BG118">
        <f t="shared" ca="1" si="74"/>
        <v>0</v>
      </c>
      <c r="BH118">
        <f t="shared" ca="1" si="99"/>
        <v>0</v>
      </c>
      <c r="BI118">
        <f t="shared" ca="1" si="100"/>
        <v>0</v>
      </c>
      <c r="BJ118">
        <f t="shared" ca="1" si="101"/>
        <v>0</v>
      </c>
      <c r="BK118">
        <f t="shared" ca="1" si="102"/>
        <v>0</v>
      </c>
      <c r="BL118">
        <f t="shared" ca="1" si="103"/>
        <v>0</v>
      </c>
      <c r="BM118">
        <f t="shared" ca="1" si="104"/>
        <v>0</v>
      </c>
      <c r="BN118">
        <f t="shared" ca="1" si="105"/>
        <v>0</v>
      </c>
      <c r="BO118">
        <f t="shared" ca="1" si="106"/>
        <v>0</v>
      </c>
      <c r="BP118">
        <f t="shared" ca="1" si="107"/>
        <v>0</v>
      </c>
      <c r="BR118" s="6"/>
      <c r="BT118" s="5">
        <f t="shared" ca="1" si="75"/>
        <v>0</v>
      </c>
      <c r="BU118">
        <f t="shared" ca="1" si="76"/>
        <v>0</v>
      </c>
      <c r="BV118">
        <f t="shared" ca="1" si="77"/>
        <v>84055</v>
      </c>
      <c r="BW118">
        <f t="shared" ca="1" si="78"/>
        <v>0</v>
      </c>
      <c r="BX118">
        <f t="shared" ca="1" si="79"/>
        <v>0</v>
      </c>
      <c r="BY118">
        <f t="shared" ca="1" si="80"/>
        <v>0</v>
      </c>
      <c r="CA118" s="6"/>
      <c r="CD118" s="5">
        <f ca="1">IF(Table1[[#This Row],[Total Debt Value]]&gt;Table1[[#This Row],[Income]],1,0)</f>
        <v>1</v>
      </c>
      <c r="CK118" s="6"/>
      <c r="CM118" s="5">
        <f ca="1">IF(Table1[[#This Row],[Total  Net Worth]]&gt;$CN$3,Table1[[#This Row],[Age]],0)</f>
        <v>41</v>
      </c>
      <c r="CN118" s="6"/>
    </row>
    <row r="119" spans="2:92" x14ac:dyDescent="0.25">
      <c r="B119">
        <f t="shared" ca="1" si="81"/>
        <v>2</v>
      </c>
      <c r="C119" t="str">
        <f t="shared" ca="1" si="82"/>
        <v>Female</v>
      </c>
      <c r="D119">
        <f t="shared" ca="1" si="83"/>
        <v>38</v>
      </c>
      <c r="E119">
        <f t="shared" ca="1" si="84"/>
        <v>4</v>
      </c>
      <c r="F119" t="str">
        <f t="shared" ca="1" si="68"/>
        <v>IT</v>
      </c>
      <c r="G119">
        <f t="shared" ca="1" si="85"/>
        <v>3</v>
      </c>
      <c r="H119" t="str">
        <f t="shared" ca="1" si="69"/>
        <v>University</v>
      </c>
      <c r="I119">
        <f t="shared" ca="1" si="86"/>
        <v>3</v>
      </c>
      <c r="J119">
        <f t="shared" ca="1" si="87"/>
        <v>1</v>
      </c>
      <c r="K119">
        <f t="shared" ca="1" si="88"/>
        <v>84055</v>
      </c>
      <c r="L119">
        <f t="shared" ca="1" si="89"/>
        <v>1</v>
      </c>
      <c r="M119" t="str">
        <f t="shared" ca="1" si="70"/>
        <v>Kathmandu</v>
      </c>
      <c r="N119">
        <f t="shared" ca="1" si="92"/>
        <v>1512990</v>
      </c>
      <c r="O119" s="1">
        <f t="shared" ca="1" si="90"/>
        <v>671520.56407803763</v>
      </c>
      <c r="P119" s="1">
        <f t="shared" ca="1" si="93"/>
        <v>8405.7482439681899</v>
      </c>
      <c r="Q119">
        <f t="shared" ca="1" si="91"/>
        <v>1543</v>
      </c>
      <c r="R119">
        <f t="shared" ca="1" si="94"/>
        <v>168110</v>
      </c>
      <c r="S119" s="1">
        <f t="shared" ca="1" si="95"/>
        <v>12983.0262455396</v>
      </c>
      <c r="T119" s="1">
        <f t="shared" ca="1" si="96"/>
        <v>1534378.7744895078</v>
      </c>
      <c r="U119" s="1">
        <f t="shared" ca="1" si="97"/>
        <v>841173.56407803763</v>
      </c>
      <c r="V119" s="1">
        <f t="shared" ca="1" si="98"/>
        <v>693205.21041147015</v>
      </c>
      <c r="Y119" s="5">
        <f ca="1">IF(Table1[[#This Row],[Gender]]="Male",1,0)</f>
        <v>0</v>
      </c>
      <c r="Z119">
        <f ca="1">IF(Table1[[#This Row],[Gender]]="Female",1,0)</f>
        <v>1</v>
      </c>
      <c r="AB119" s="6"/>
      <c r="AF119" s="5">
        <f t="shared" ca="1" si="62"/>
        <v>0</v>
      </c>
      <c r="AM119">
        <f t="shared" ca="1" si="63"/>
        <v>1</v>
      </c>
      <c r="AN119">
        <f t="shared" ca="1" si="64"/>
        <v>0</v>
      </c>
      <c r="AO119">
        <f t="shared" ca="1" si="65"/>
        <v>0</v>
      </c>
      <c r="AP119">
        <f t="shared" ca="1" si="66"/>
        <v>0</v>
      </c>
      <c r="AQ119">
        <f t="shared" ca="1" si="67"/>
        <v>0</v>
      </c>
      <c r="AS119" s="6"/>
      <c r="AV119" s="5">
        <f ca="1">IF(Table1[[#This Row],[Total Debt Value]]&gt;$AW$3,1,0)</f>
        <v>1</v>
      </c>
      <c r="AZ119" s="6"/>
      <c r="BA119" s="5"/>
      <c r="BB119" s="17">
        <f t="shared" ca="1" si="71"/>
        <v>3.969393004409083E-2</v>
      </c>
      <c r="BC119">
        <f t="shared" ca="1" si="72"/>
        <v>1</v>
      </c>
      <c r="BD119" s="6"/>
      <c r="BF119" s="5">
        <f t="shared" ca="1" si="73"/>
        <v>90514</v>
      </c>
      <c r="BG119">
        <f t="shared" ca="1" si="74"/>
        <v>0</v>
      </c>
      <c r="BH119">
        <f t="shared" ca="1" si="99"/>
        <v>0</v>
      </c>
      <c r="BI119">
        <f t="shared" ca="1" si="100"/>
        <v>0</v>
      </c>
      <c r="BJ119">
        <f t="shared" ca="1" si="101"/>
        <v>0</v>
      </c>
      <c r="BK119">
        <f t="shared" ca="1" si="102"/>
        <v>0</v>
      </c>
      <c r="BL119">
        <f t="shared" ca="1" si="103"/>
        <v>0</v>
      </c>
      <c r="BM119">
        <f t="shared" ca="1" si="104"/>
        <v>0</v>
      </c>
      <c r="BN119">
        <f t="shared" ca="1" si="105"/>
        <v>0</v>
      </c>
      <c r="BO119">
        <f t="shared" ca="1" si="106"/>
        <v>0</v>
      </c>
      <c r="BP119">
        <f t="shared" ca="1" si="107"/>
        <v>0</v>
      </c>
      <c r="BR119" s="6"/>
      <c r="BT119" s="5">
        <f t="shared" ca="1" si="75"/>
        <v>0</v>
      </c>
      <c r="BU119">
        <f t="shared" ca="1" si="76"/>
        <v>0</v>
      </c>
      <c r="BV119">
        <f t="shared" ca="1" si="77"/>
        <v>0</v>
      </c>
      <c r="BW119">
        <f t="shared" ca="1" si="78"/>
        <v>0</v>
      </c>
      <c r="BX119">
        <f t="shared" ca="1" si="79"/>
        <v>0</v>
      </c>
      <c r="BY119">
        <f t="shared" ca="1" si="80"/>
        <v>90514</v>
      </c>
      <c r="CA119" s="6"/>
      <c r="CD119" s="5">
        <f ca="1">IF(Table1[[#This Row],[Total Debt Value]]&gt;Table1[[#This Row],[Income]],1,0)</f>
        <v>1</v>
      </c>
      <c r="CK119" s="6"/>
      <c r="CM119" s="5">
        <f ca="1">IF(Table1[[#This Row],[Total  Net Worth]]&gt;$CN$3,Table1[[#This Row],[Age]],0)</f>
        <v>38</v>
      </c>
      <c r="CN119" s="6"/>
    </row>
    <row r="120" spans="2:92" x14ac:dyDescent="0.25">
      <c r="B120">
        <f t="shared" ca="1" si="81"/>
        <v>2</v>
      </c>
      <c r="C120" t="str">
        <f t="shared" ca="1" si="82"/>
        <v>Female</v>
      </c>
      <c r="D120">
        <f t="shared" ca="1" si="83"/>
        <v>25</v>
      </c>
      <c r="E120">
        <f t="shared" ca="1" si="84"/>
        <v>3</v>
      </c>
      <c r="F120" t="str">
        <f t="shared" ca="1" si="68"/>
        <v>Teaching</v>
      </c>
      <c r="G120">
        <f t="shared" ca="1" si="85"/>
        <v>3</v>
      </c>
      <c r="H120" t="str">
        <f t="shared" ca="1" si="69"/>
        <v>University</v>
      </c>
      <c r="I120">
        <f t="shared" ca="1" si="86"/>
        <v>2</v>
      </c>
      <c r="J120">
        <f t="shared" ca="1" si="87"/>
        <v>0</v>
      </c>
      <c r="K120">
        <f t="shared" ca="1" si="88"/>
        <v>90514</v>
      </c>
      <c r="L120">
        <f t="shared" ca="1" si="89"/>
        <v>1</v>
      </c>
      <c r="M120" t="str">
        <f t="shared" ca="1" si="70"/>
        <v>Kathmandu</v>
      </c>
      <c r="N120">
        <f t="shared" ca="1" si="92"/>
        <v>1719766</v>
      </c>
      <c r="O120" s="1">
        <f t="shared" ca="1" si="90"/>
        <v>68264.271296205916</v>
      </c>
      <c r="P120" s="1">
        <f t="shared" ca="1" si="93"/>
        <v>0</v>
      </c>
      <c r="Q120">
        <f t="shared" ca="1" si="91"/>
        <v>0</v>
      </c>
      <c r="R120">
        <f t="shared" ca="1" si="94"/>
        <v>181028</v>
      </c>
      <c r="S120" s="1">
        <f t="shared" ca="1" si="95"/>
        <v>124000.14865666497</v>
      </c>
      <c r="T120" s="1">
        <f t="shared" ca="1" si="96"/>
        <v>1843766.1486566649</v>
      </c>
      <c r="U120" s="1">
        <f t="shared" ca="1" si="97"/>
        <v>249292.27129620593</v>
      </c>
      <c r="V120" s="1">
        <f t="shared" ca="1" si="98"/>
        <v>1594473.877360459</v>
      </c>
      <c r="Y120" s="5">
        <f ca="1">IF(Table1[[#This Row],[Gender]]="Male",1,0)</f>
        <v>0</v>
      </c>
      <c r="Z120">
        <f ca="1">IF(Table1[[#This Row],[Gender]]="Female",1,0)</f>
        <v>1</v>
      </c>
      <c r="AB120" s="6"/>
      <c r="AF120" s="5">
        <f t="shared" ca="1" si="62"/>
        <v>0</v>
      </c>
      <c r="AM120">
        <f t="shared" ca="1" si="63"/>
        <v>0</v>
      </c>
      <c r="AN120">
        <f t="shared" ca="1" si="64"/>
        <v>0</v>
      </c>
      <c r="AO120">
        <f t="shared" ca="1" si="65"/>
        <v>1</v>
      </c>
      <c r="AP120">
        <f t="shared" ca="1" si="66"/>
        <v>0</v>
      </c>
      <c r="AQ120">
        <f t="shared" ca="1" si="67"/>
        <v>0</v>
      </c>
      <c r="AS120" s="6"/>
      <c r="AV120" s="5">
        <f ca="1">IF(Table1[[#This Row],[Total Debt Value]]&gt;$AW$3,1,0)</f>
        <v>0</v>
      </c>
      <c r="AZ120" s="6"/>
      <c r="BA120" s="5"/>
      <c r="BB120" s="17">
        <f t="shared" ca="1" si="71"/>
        <v>0.46253423995346876</v>
      </c>
      <c r="BC120">
        <f t="shared" ca="1" si="72"/>
        <v>0</v>
      </c>
      <c r="BD120" s="6"/>
      <c r="BF120" s="5">
        <f t="shared" ca="1" si="73"/>
        <v>0</v>
      </c>
      <c r="BG120">
        <f t="shared" ca="1" si="74"/>
        <v>0</v>
      </c>
      <c r="BH120">
        <f t="shared" ca="1" si="99"/>
        <v>0</v>
      </c>
      <c r="BI120">
        <f t="shared" ca="1" si="100"/>
        <v>41059</v>
      </c>
      <c r="BJ120">
        <f t="shared" ca="1" si="101"/>
        <v>0</v>
      </c>
      <c r="BK120">
        <f t="shared" ca="1" si="102"/>
        <v>0</v>
      </c>
      <c r="BL120">
        <f t="shared" ca="1" si="103"/>
        <v>0</v>
      </c>
      <c r="BM120">
        <f t="shared" ca="1" si="104"/>
        <v>0</v>
      </c>
      <c r="BN120">
        <f t="shared" ca="1" si="105"/>
        <v>0</v>
      </c>
      <c r="BO120">
        <f t="shared" ca="1" si="106"/>
        <v>0</v>
      </c>
      <c r="BP120">
        <f t="shared" ca="1" si="107"/>
        <v>0</v>
      </c>
      <c r="BR120" s="6"/>
      <c r="BT120" s="5">
        <f t="shared" ca="1" si="75"/>
        <v>0</v>
      </c>
      <c r="BU120">
        <f t="shared" ca="1" si="76"/>
        <v>0</v>
      </c>
      <c r="BV120">
        <f t="shared" ca="1" si="77"/>
        <v>0</v>
      </c>
      <c r="BW120">
        <f t="shared" ca="1" si="78"/>
        <v>41059</v>
      </c>
      <c r="BX120">
        <f t="shared" ca="1" si="79"/>
        <v>0</v>
      </c>
      <c r="BY120">
        <f t="shared" ca="1" si="80"/>
        <v>0</v>
      </c>
      <c r="CA120" s="6"/>
      <c r="CD120" s="5">
        <f ca="1">IF(Table1[[#This Row],[Total Debt Value]]&gt;Table1[[#This Row],[Income]],1,0)</f>
        <v>1</v>
      </c>
      <c r="CK120" s="6"/>
      <c r="CM120" s="5">
        <f ca="1">IF(Table1[[#This Row],[Total  Net Worth]]&gt;$CN$3,Table1[[#This Row],[Age]],0)</f>
        <v>25</v>
      </c>
      <c r="CN120" s="6"/>
    </row>
    <row r="121" spans="2:92" x14ac:dyDescent="0.25">
      <c r="B121">
        <f t="shared" ca="1" si="81"/>
        <v>1</v>
      </c>
      <c r="C121" t="str">
        <f t="shared" ca="1" si="82"/>
        <v>Male</v>
      </c>
      <c r="D121">
        <f t="shared" ca="1" si="83"/>
        <v>38</v>
      </c>
      <c r="E121">
        <f t="shared" ca="1" si="84"/>
        <v>2</v>
      </c>
      <c r="F121" t="str">
        <f t="shared" ca="1" si="68"/>
        <v>Construction</v>
      </c>
      <c r="G121">
        <f t="shared" ca="1" si="85"/>
        <v>1</v>
      </c>
      <c r="H121" t="str">
        <f t="shared" ca="1" si="69"/>
        <v>High School</v>
      </c>
      <c r="I121">
        <f t="shared" ca="1" si="86"/>
        <v>0</v>
      </c>
      <c r="J121">
        <f t="shared" ca="1" si="87"/>
        <v>1</v>
      </c>
      <c r="K121">
        <f t="shared" ca="1" si="88"/>
        <v>41059</v>
      </c>
      <c r="L121">
        <f t="shared" ca="1" si="89"/>
        <v>3</v>
      </c>
      <c r="M121" t="str">
        <f t="shared" ca="1" si="70"/>
        <v>Pokhara</v>
      </c>
      <c r="N121">
        <f t="shared" ca="1" si="92"/>
        <v>821180</v>
      </c>
      <c r="O121" s="1">
        <f t="shared" ca="1" si="90"/>
        <v>379823.86716498947</v>
      </c>
      <c r="P121" s="1">
        <f t="shared" ca="1" si="93"/>
        <v>25599.744789856952</v>
      </c>
      <c r="Q121">
        <f t="shared" ca="1" si="91"/>
        <v>24335</v>
      </c>
      <c r="R121">
        <f t="shared" ca="1" si="94"/>
        <v>82118</v>
      </c>
      <c r="S121" s="1">
        <f t="shared" ca="1" si="95"/>
        <v>22781.887802785794</v>
      </c>
      <c r="T121" s="1">
        <f t="shared" ca="1" si="96"/>
        <v>869561.6325926428</v>
      </c>
      <c r="U121" s="1">
        <f t="shared" ca="1" si="97"/>
        <v>486276.86716498947</v>
      </c>
      <c r="V121" s="1">
        <f t="shared" ca="1" si="98"/>
        <v>383284.76542765333</v>
      </c>
      <c r="Y121" s="5">
        <f ca="1">IF(Table1[[#This Row],[Gender]]="Male",1,0)</f>
        <v>1</v>
      </c>
      <c r="Z121">
        <f ca="1">IF(Table1[[#This Row],[Gender]]="Female",1,0)</f>
        <v>0</v>
      </c>
      <c r="AB121" s="6"/>
      <c r="AF121" s="5">
        <f t="shared" ca="1" si="62"/>
        <v>0</v>
      </c>
      <c r="AM121">
        <f t="shared" ca="1" si="63"/>
        <v>1</v>
      </c>
      <c r="AN121">
        <f t="shared" ca="1" si="64"/>
        <v>0</v>
      </c>
      <c r="AO121">
        <f t="shared" ca="1" si="65"/>
        <v>0</v>
      </c>
      <c r="AP121">
        <f t="shared" ca="1" si="66"/>
        <v>0</v>
      </c>
      <c r="AQ121">
        <f t="shared" ca="1" si="67"/>
        <v>0</v>
      </c>
      <c r="AS121" s="6"/>
      <c r="AV121" s="5">
        <f ca="1">IF(Table1[[#This Row],[Total Debt Value]]&gt;$AW$3,1,0)</f>
        <v>0</v>
      </c>
      <c r="AZ121" s="6"/>
      <c r="BA121" s="5"/>
      <c r="BB121" s="17">
        <f t="shared" ca="1" si="71"/>
        <v>0.44632692536120183</v>
      </c>
      <c r="BC121">
        <f t="shared" ca="1" si="72"/>
        <v>0</v>
      </c>
      <c r="BD121" s="6"/>
      <c r="BF121" s="5">
        <f t="shared" ca="1" si="73"/>
        <v>73580</v>
      </c>
      <c r="BG121">
        <f t="shared" ca="1" si="74"/>
        <v>0</v>
      </c>
      <c r="BH121">
        <f t="shared" ca="1" si="99"/>
        <v>0</v>
      </c>
      <c r="BI121">
        <f t="shared" ca="1" si="100"/>
        <v>0</v>
      </c>
      <c r="BJ121">
        <f t="shared" ca="1" si="101"/>
        <v>0</v>
      </c>
      <c r="BK121">
        <f t="shared" ca="1" si="102"/>
        <v>0</v>
      </c>
      <c r="BL121">
        <f t="shared" ca="1" si="103"/>
        <v>0</v>
      </c>
      <c r="BM121">
        <f t="shared" ca="1" si="104"/>
        <v>0</v>
      </c>
      <c r="BN121">
        <f t="shared" ca="1" si="105"/>
        <v>0</v>
      </c>
      <c r="BO121">
        <f t="shared" ca="1" si="106"/>
        <v>0</v>
      </c>
      <c r="BP121">
        <f t="shared" ca="1" si="107"/>
        <v>0</v>
      </c>
      <c r="BR121" s="6"/>
      <c r="BT121" s="5">
        <f t="shared" ca="1" si="75"/>
        <v>0</v>
      </c>
      <c r="BU121">
        <f t="shared" ca="1" si="76"/>
        <v>0</v>
      </c>
      <c r="BV121">
        <f t="shared" ca="1" si="77"/>
        <v>0</v>
      </c>
      <c r="BW121">
        <f t="shared" ca="1" si="78"/>
        <v>0</v>
      </c>
      <c r="BX121">
        <f t="shared" ca="1" si="79"/>
        <v>0</v>
      </c>
      <c r="BY121">
        <f t="shared" ca="1" si="80"/>
        <v>73580</v>
      </c>
      <c r="CA121" s="6"/>
      <c r="CD121" s="5">
        <f ca="1">IF(Table1[[#This Row],[Total Debt Value]]&gt;Table1[[#This Row],[Income]],1,0)</f>
        <v>1</v>
      </c>
      <c r="CK121" s="6"/>
      <c r="CM121" s="5">
        <f ca="1">IF(Table1[[#This Row],[Total  Net Worth]]&gt;$CN$3,Table1[[#This Row],[Age]],0)</f>
        <v>0</v>
      </c>
      <c r="CN121" s="6"/>
    </row>
    <row r="122" spans="2:92" x14ac:dyDescent="0.25">
      <c r="B122">
        <f t="shared" ca="1" si="81"/>
        <v>1</v>
      </c>
      <c r="C122" t="str">
        <f t="shared" ca="1" si="82"/>
        <v>Male</v>
      </c>
      <c r="D122">
        <f t="shared" ca="1" si="83"/>
        <v>36</v>
      </c>
      <c r="E122">
        <f t="shared" ca="1" si="84"/>
        <v>3</v>
      </c>
      <c r="F122" t="str">
        <f t="shared" ca="1" si="68"/>
        <v>Teaching</v>
      </c>
      <c r="G122">
        <f t="shared" ca="1" si="85"/>
        <v>5</v>
      </c>
      <c r="H122" t="str">
        <f t="shared" ca="1" si="69"/>
        <v>Others</v>
      </c>
      <c r="I122">
        <f t="shared" ca="1" si="86"/>
        <v>2</v>
      </c>
      <c r="J122">
        <f t="shared" ca="1" si="87"/>
        <v>2</v>
      </c>
      <c r="K122">
        <f t="shared" ca="1" si="88"/>
        <v>73580</v>
      </c>
      <c r="L122">
        <f t="shared" ca="1" si="89"/>
        <v>1</v>
      </c>
      <c r="M122" t="str">
        <f t="shared" ca="1" si="70"/>
        <v>Kathmandu</v>
      </c>
      <c r="N122">
        <f t="shared" ca="1" si="92"/>
        <v>1398020</v>
      </c>
      <c r="O122" s="1">
        <f t="shared" ca="1" si="90"/>
        <v>623973.96819346736</v>
      </c>
      <c r="P122" s="1">
        <f t="shared" ca="1" si="93"/>
        <v>105429.94543404953</v>
      </c>
      <c r="Q122">
        <f t="shared" ca="1" si="91"/>
        <v>93401</v>
      </c>
      <c r="R122">
        <f t="shared" ca="1" si="94"/>
        <v>147160</v>
      </c>
      <c r="S122" s="1">
        <f t="shared" ca="1" si="95"/>
        <v>46372.554062486146</v>
      </c>
      <c r="T122" s="1">
        <f t="shared" ca="1" si="96"/>
        <v>1549822.4994965356</v>
      </c>
      <c r="U122" s="1">
        <f t="shared" ca="1" si="97"/>
        <v>864534.96819346736</v>
      </c>
      <c r="V122" s="1">
        <f t="shared" ca="1" si="98"/>
        <v>685287.53130306827</v>
      </c>
      <c r="Y122" s="5">
        <f ca="1">IF(Table1[[#This Row],[Gender]]="Male",1,0)</f>
        <v>1</v>
      </c>
      <c r="Z122">
        <f ca="1">IF(Table1[[#This Row],[Gender]]="Female",1,0)</f>
        <v>0</v>
      </c>
      <c r="AB122" s="6"/>
      <c r="AF122" s="5">
        <f t="shared" ca="1" si="62"/>
        <v>0</v>
      </c>
      <c r="AM122">
        <f t="shared" ca="1" si="63"/>
        <v>0</v>
      </c>
      <c r="AN122">
        <f t="shared" ca="1" si="64"/>
        <v>0</v>
      </c>
      <c r="AO122">
        <f t="shared" ca="1" si="65"/>
        <v>0</v>
      </c>
      <c r="AP122">
        <f t="shared" ca="1" si="66"/>
        <v>1</v>
      </c>
      <c r="AQ122">
        <f t="shared" ca="1" si="67"/>
        <v>0</v>
      </c>
      <c r="AS122" s="6"/>
      <c r="AV122" s="5">
        <f ca="1">IF(Table1[[#This Row],[Total Debt Value]]&gt;$AW$3,1,0)</f>
        <v>1</v>
      </c>
      <c r="AZ122" s="6"/>
      <c r="BA122" s="5"/>
      <c r="BB122" s="17">
        <f t="shared" ca="1" si="71"/>
        <v>0.28304757473706177</v>
      </c>
      <c r="BC122">
        <f t="shared" ca="1" si="72"/>
        <v>1</v>
      </c>
      <c r="BD122" s="6"/>
      <c r="BF122" s="5">
        <f t="shared" ca="1" si="73"/>
        <v>0</v>
      </c>
      <c r="BG122">
        <f t="shared" ca="1" si="74"/>
        <v>0</v>
      </c>
      <c r="BH122">
        <f t="shared" ca="1" si="99"/>
        <v>0</v>
      </c>
      <c r="BI122">
        <f t="shared" ca="1" si="100"/>
        <v>0</v>
      </c>
      <c r="BJ122">
        <f t="shared" ca="1" si="101"/>
        <v>0</v>
      </c>
      <c r="BK122">
        <f t="shared" ca="1" si="102"/>
        <v>0</v>
      </c>
      <c r="BL122">
        <f t="shared" ca="1" si="103"/>
        <v>0</v>
      </c>
      <c r="BM122">
        <f t="shared" ca="1" si="104"/>
        <v>0</v>
      </c>
      <c r="BN122">
        <f t="shared" ca="1" si="105"/>
        <v>0</v>
      </c>
      <c r="BO122">
        <f t="shared" ca="1" si="106"/>
        <v>0</v>
      </c>
      <c r="BP122">
        <f t="shared" ca="1" si="107"/>
        <v>26004</v>
      </c>
      <c r="BR122" s="6"/>
      <c r="BT122" s="5">
        <f t="shared" ca="1" si="75"/>
        <v>0</v>
      </c>
      <c r="BU122">
        <f t="shared" ca="1" si="76"/>
        <v>0</v>
      </c>
      <c r="BV122">
        <f t="shared" ca="1" si="77"/>
        <v>0</v>
      </c>
      <c r="BW122">
        <f t="shared" ca="1" si="78"/>
        <v>0</v>
      </c>
      <c r="BX122">
        <f t="shared" ca="1" si="79"/>
        <v>26004</v>
      </c>
      <c r="BY122">
        <f t="shared" ca="1" si="80"/>
        <v>0</v>
      </c>
      <c r="CA122" s="6"/>
      <c r="CD122" s="5">
        <f ca="1">IF(Table1[[#This Row],[Total Debt Value]]&gt;Table1[[#This Row],[Income]],1,0)</f>
        <v>1</v>
      </c>
      <c r="CK122" s="6"/>
      <c r="CM122" s="5">
        <f ca="1">IF(Table1[[#This Row],[Total  Net Worth]]&gt;$CN$3,Table1[[#This Row],[Age]],0)</f>
        <v>36</v>
      </c>
      <c r="CN122" s="6"/>
    </row>
    <row r="123" spans="2:92" x14ac:dyDescent="0.25">
      <c r="B123">
        <f t="shared" ca="1" si="81"/>
        <v>2</v>
      </c>
      <c r="C123" t="str">
        <f t="shared" ca="1" si="82"/>
        <v>Female</v>
      </c>
      <c r="D123">
        <f t="shared" ca="1" si="83"/>
        <v>36</v>
      </c>
      <c r="E123">
        <f t="shared" ca="1" si="84"/>
        <v>5</v>
      </c>
      <c r="F123" t="str">
        <f t="shared" ca="1" si="68"/>
        <v>Genral Work</v>
      </c>
      <c r="G123">
        <f t="shared" ca="1" si="85"/>
        <v>3</v>
      </c>
      <c r="H123" t="str">
        <f t="shared" ca="1" si="69"/>
        <v>University</v>
      </c>
      <c r="I123">
        <f t="shared" ca="1" si="86"/>
        <v>3</v>
      </c>
      <c r="J123">
        <f t="shared" ca="1" si="87"/>
        <v>1</v>
      </c>
      <c r="K123">
        <f t="shared" ca="1" si="88"/>
        <v>26004</v>
      </c>
      <c r="L123">
        <f t="shared" ca="1" si="89"/>
        <v>2</v>
      </c>
      <c r="M123" t="str">
        <f t="shared" ca="1" si="70"/>
        <v>Birgunj</v>
      </c>
      <c r="N123">
        <f t="shared" ca="1" si="92"/>
        <v>520080</v>
      </c>
      <c r="O123" s="1">
        <f t="shared" ca="1" si="90"/>
        <v>147207.38266925109</v>
      </c>
      <c r="P123" s="1">
        <f t="shared" ca="1" si="93"/>
        <v>6769.5238601151486</v>
      </c>
      <c r="Q123">
        <f t="shared" ca="1" si="91"/>
        <v>966</v>
      </c>
      <c r="R123">
        <f t="shared" ca="1" si="94"/>
        <v>0</v>
      </c>
      <c r="S123" s="1">
        <f t="shared" ca="1" si="95"/>
        <v>23921.128652886608</v>
      </c>
      <c r="T123" s="1">
        <f t="shared" ca="1" si="96"/>
        <v>550770.6525130017</v>
      </c>
      <c r="U123" s="1">
        <f t="shared" ca="1" si="97"/>
        <v>148173.38266925109</v>
      </c>
      <c r="V123" s="1">
        <f t="shared" ca="1" si="98"/>
        <v>402597.26984375063</v>
      </c>
      <c r="Y123" s="5">
        <f ca="1">IF(Table1[[#This Row],[Gender]]="Male",1,0)</f>
        <v>0</v>
      </c>
      <c r="Z123">
        <f ca="1">IF(Table1[[#This Row],[Gender]]="Female",1,0)</f>
        <v>1</v>
      </c>
      <c r="AB123" s="6"/>
      <c r="AF123" s="5">
        <f t="shared" ca="1" si="62"/>
        <v>0</v>
      </c>
      <c r="AM123">
        <f t="shared" ca="1" si="63"/>
        <v>1</v>
      </c>
      <c r="AN123">
        <f t="shared" ca="1" si="64"/>
        <v>0</v>
      </c>
      <c r="AO123">
        <f t="shared" ca="1" si="65"/>
        <v>0</v>
      </c>
      <c r="AP123">
        <f t="shared" ca="1" si="66"/>
        <v>0</v>
      </c>
      <c r="AQ123">
        <f t="shared" ca="1" si="67"/>
        <v>0</v>
      </c>
      <c r="AS123" s="6"/>
      <c r="AV123" s="5">
        <f ca="1">IF(Table1[[#This Row],[Total Debt Value]]&gt;$AW$3,1,0)</f>
        <v>0</v>
      </c>
      <c r="AZ123" s="6"/>
      <c r="BA123" s="5"/>
      <c r="BB123" s="17">
        <f t="shared" ca="1" si="71"/>
        <v>0.84581605323394027</v>
      </c>
      <c r="BC123">
        <f t="shared" ca="1" si="72"/>
        <v>0</v>
      </c>
      <c r="BD123" s="6"/>
      <c r="BF123" s="5">
        <f t="shared" ca="1" si="73"/>
        <v>0</v>
      </c>
      <c r="BG123">
        <f t="shared" ca="1" si="74"/>
        <v>0</v>
      </c>
      <c r="BH123">
        <f t="shared" ca="1" si="99"/>
        <v>0</v>
      </c>
      <c r="BI123">
        <f t="shared" ca="1" si="100"/>
        <v>0</v>
      </c>
      <c r="BJ123">
        <f t="shared" ca="1" si="101"/>
        <v>0</v>
      </c>
      <c r="BK123">
        <f t="shared" ca="1" si="102"/>
        <v>0</v>
      </c>
      <c r="BL123">
        <f t="shared" ca="1" si="103"/>
        <v>0</v>
      </c>
      <c r="BM123">
        <f t="shared" ca="1" si="104"/>
        <v>49403</v>
      </c>
      <c r="BN123">
        <f t="shared" ca="1" si="105"/>
        <v>0</v>
      </c>
      <c r="BO123">
        <f t="shared" ca="1" si="106"/>
        <v>0</v>
      </c>
      <c r="BP123">
        <f t="shared" ca="1" si="107"/>
        <v>0</v>
      </c>
      <c r="BR123" s="6"/>
      <c r="BT123" s="5">
        <f t="shared" ca="1" si="75"/>
        <v>0</v>
      </c>
      <c r="BU123">
        <f t="shared" ca="1" si="76"/>
        <v>0</v>
      </c>
      <c r="BV123">
        <f t="shared" ca="1" si="77"/>
        <v>0</v>
      </c>
      <c r="BW123">
        <f t="shared" ca="1" si="78"/>
        <v>0</v>
      </c>
      <c r="BX123">
        <f t="shared" ca="1" si="79"/>
        <v>0</v>
      </c>
      <c r="BY123">
        <f t="shared" ca="1" si="80"/>
        <v>49403</v>
      </c>
      <c r="CA123" s="6"/>
      <c r="CD123" s="5">
        <f ca="1">IF(Table1[[#This Row],[Total Debt Value]]&gt;Table1[[#This Row],[Income]],1,0)</f>
        <v>1</v>
      </c>
      <c r="CK123" s="6"/>
      <c r="CM123" s="5">
        <f ca="1">IF(Table1[[#This Row],[Total  Net Worth]]&gt;$CN$3,Table1[[#This Row],[Age]],0)</f>
        <v>0</v>
      </c>
      <c r="CN123" s="6"/>
    </row>
    <row r="124" spans="2:92" x14ac:dyDescent="0.25">
      <c r="B124">
        <f t="shared" ca="1" si="81"/>
        <v>2</v>
      </c>
      <c r="C124" t="str">
        <f t="shared" ca="1" si="82"/>
        <v>Female</v>
      </c>
      <c r="D124">
        <f t="shared" ca="1" si="83"/>
        <v>30</v>
      </c>
      <c r="E124">
        <f t="shared" ca="1" si="84"/>
        <v>3</v>
      </c>
      <c r="F124" t="str">
        <f t="shared" ca="1" si="68"/>
        <v>Teaching</v>
      </c>
      <c r="G124">
        <f t="shared" ca="1" si="85"/>
        <v>4</v>
      </c>
      <c r="H124" t="str">
        <f t="shared" ca="1" si="69"/>
        <v>Technical</v>
      </c>
      <c r="I124">
        <f t="shared" ca="1" si="86"/>
        <v>1</v>
      </c>
      <c r="J124">
        <f t="shared" ca="1" si="87"/>
        <v>2</v>
      </c>
      <c r="K124">
        <f t="shared" ca="1" si="88"/>
        <v>49403</v>
      </c>
      <c r="L124">
        <f t="shared" ca="1" si="89"/>
        <v>10</v>
      </c>
      <c r="M124" t="str">
        <f t="shared" ca="1" si="70"/>
        <v>Lalitpur</v>
      </c>
      <c r="N124">
        <f t="shared" ca="1" si="92"/>
        <v>1037463</v>
      </c>
      <c r="O124" s="1">
        <f t="shared" ca="1" si="90"/>
        <v>877502.86003624334</v>
      </c>
      <c r="P124" s="1">
        <f t="shared" ca="1" si="93"/>
        <v>83879.199663230611</v>
      </c>
      <c r="Q124">
        <f t="shared" ca="1" si="91"/>
        <v>74616</v>
      </c>
      <c r="R124">
        <f t="shared" ca="1" si="94"/>
        <v>98806</v>
      </c>
      <c r="S124" s="1">
        <f t="shared" ca="1" si="95"/>
        <v>32795.633239471412</v>
      </c>
      <c r="T124" s="1">
        <f t="shared" ca="1" si="96"/>
        <v>1154137.832902702</v>
      </c>
      <c r="U124" s="1">
        <f t="shared" ca="1" si="97"/>
        <v>1050924.8600362432</v>
      </c>
      <c r="V124" s="1">
        <f t="shared" ca="1" si="98"/>
        <v>103212.97286645882</v>
      </c>
      <c r="Y124" s="5">
        <f ca="1">IF(Table1[[#This Row],[Gender]]="Male",1,0)</f>
        <v>0</v>
      </c>
      <c r="Z124">
        <f ca="1">IF(Table1[[#This Row],[Gender]]="Female",1,0)</f>
        <v>1</v>
      </c>
      <c r="AB124" s="6"/>
      <c r="AF124" s="5">
        <f t="shared" ca="1" si="62"/>
        <v>0</v>
      </c>
      <c r="AM124">
        <f t="shared" ca="1" si="63"/>
        <v>0</v>
      </c>
      <c r="AN124">
        <f t="shared" ca="1" si="64"/>
        <v>0</v>
      </c>
      <c r="AO124">
        <f t="shared" ca="1" si="65"/>
        <v>0</v>
      </c>
      <c r="AP124">
        <f t="shared" ca="1" si="66"/>
        <v>1</v>
      </c>
      <c r="AQ124">
        <f t="shared" ca="1" si="67"/>
        <v>0</v>
      </c>
      <c r="AS124" s="6"/>
      <c r="AV124" s="5">
        <f ca="1">IF(Table1[[#This Row],[Total Debt Value]]&gt;$AW$3,1,0)</f>
        <v>1</v>
      </c>
      <c r="AZ124" s="6"/>
      <c r="BA124" s="5"/>
      <c r="BB124" s="17">
        <f t="shared" ca="1" si="71"/>
        <v>7.0024308960648374E-2</v>
      </c>
      <c r="BC124">
        <f t="shared" ca="1" si="72"/>
        <v>1</v>
      </c>
      <c r="BD124" s="6"/>
      <c r="BF124" s="5">
        <f t="shared" ca="1" si="73"/>
        <v>0</v>
      </c>
      <c r="BG124">
        <f t="shared" ca="1" si="74"/>
        <v>0</v>
      </c>
      <c r="BH124">
        <f t="shared" ca="1" si="99"/>
        <v>0</v>
      </c>
      <c r="BI124">
        <f t="shared" ca="1" si="100"/>
        <v>0</v>
      </c>
      <c r="BJ124">
        <f t="shared" ca="1" si="101"/>
        <v>0</v>
      </c>
      <c r="BK124">
        <f t="shared" ca="1" si="102"/>
        <v>76044</v>
      </c>
      <c r="BL124">
        <f t="shared" ca="1" si="103"/>
        <v>0</v>
      </c>
      <c r="BM124">
        <f t="shared" ca="1" si="104"/>
        <v>0</v>
      </c>
      <c r="BN124">
        <f t="shared" ca="1" si="105"/>
        <v>0</v>
      </c>
      <c r="BO124">
        <f t="shared" ca="1" si="106"/>
        <v>0</v>
      </c>
      <c r="BP124">
        <f t="shared" ca="1" si="107"/>
        <v>0</v>
      </c>
      <c r="BR124" s="6"/>
      <c r="BT124" s="5">
        <f t="shared" ca="1" si="75"/>
        <v>0</v>
      </c>
      <c r="BU124">
        <f t="shared" ca="1" si="76"/>
        <v>0</v>
      </c>
      <c r="BV124">
        <f t="shared" ca="1" si="77"/>
        <v>0</v>
      </c>
      <c r="BW124">
        <f t="shared" ca="1" si="78"/>
        <v>0</v>
      </c>
      <c r="BX124">
        <f t="shared" ca="1" si="79"/>
        <v>76044</v>
      </c>
      <c r="BY124">
        <f t="shared" ca="1" si="80"/>
        <v>0</v>
      </c>
      <c r="CA124" s="6"/>
      <c r="CD124" s="5">
        <f ca="1">IF(Table1[[#This Row],[Total Debt Value]]&gt;Table1[[#This Row],[Income]],1,0)</f>
        <v>1</v>
      </c>
      <c r="CK124" s="6"/>
      <c r="CM124" s="5">
        <f ca="1">IF(Table1[[#This Row],[Total  Net Worth]]&gt;$CN$3,Table1[[#This Row],[Age]],0)</f>
        <v>0</v>
      </c>
      <c r="CN124" s="6"/>
    </row>
    <row r="125" spans="2:92" x14ac:dyDescent="0.25">
      <c r="B125">
        <f t="shared" ca="1" si="81"/>
        <v>1</v>
      </c>
      <c r="C125" t="str">
        <f t="shared" ca="1" si="82"/>
        <v>Male</v>
      </c>
      <c r="D125">
        <f t="shared" ca="1" si="83"/>
        <v>45</v>
      </c>
      <c r="E125">
        <f t="shared" ca="1" si="84"/>
        <v>5</v>
      </c>
      <c r="F125" t="str">
        <f t="shared" ca="1" si="68"/>
        <v>Genral Work</v>
      </c>
      <c r="G125">
        <f t="shared" ca="1" si="85"/>
        <v>5</v>
      </c>
      <c r="H125" t="str">
        <f t="shared" ca="1" si="69"/>
        <v>Others</v>
      </c>
      <c r="I125">
        <f t="shared" ca="1" si="86"/>
        <v>2</v>
      </c>
      <c r="J125">
        <f t="shared" ca="1" si="87"/>
        <v>0</v>
      </c>
      <c r="K125">
        <f t="shared" ca="1" si="88"/>
        <v>76044</v>
      </c>
      <c r="L125">
        <f t="shared" ca="1" si="89"/>
        <v>11</v>
      </c>
      <c r="M125" t="str">
        <f t="shared" ca="1" si="70"/>
        <v>Kavre</v>
      </c>
      <c r="N125">
        <f t="shared" ca="1" si="92"/>
        <v>1292748</v>
      </c>
      <c r="O125" s="1">
        <f t="shared" ca="1" si="90"/>
        <v>90523.78536026027</v>
      </c>
      <c r="P125" s="1">
        <f t="shared" ca="1" si="93"/>
        <v>0</v>
      </c>
      <c r="Q125">
        <f t="shared" ca="1" si="91"/>
        <v>0</v>
      </c>
      <c r="R125">
        <f t="shared" ca="1" si="94"/>
        <v>0</v>
      </c>
      <c r="S125" s="1">
        <f t="shared" ca="1" si="95"/>
        <v>11062.846832092522</v>
      </c>
      <c r="T125" s="1">
        <f t="shared" ca="1" si="96"/>
        <v>1303810.8468320926</v>
      </c>
      <c r="U125" s="1">
        <f t="shared" ca="1" si="97"/>
        <v>90523.78536026027</v>
      </c>
      <c r="V125" s="1">
        <f t="shared" ca="1" si="98"/>
        <v>1213287.0614718325</v>
      </c>
      <c r="Y125" s="5">
        <f ca="1">IF(Table1[[#This Row],[Gender]]="Male",1,0)</f>
        <v>1</v>
      </c>
      <c r="Z125">
        <f ca="1">IF(Table1[[#This Row],[Gender]]="Female",1,0)</f>
        <v>0</v>
      </c>
      <c r="AB125" s="6"/>
      <c r="AF125" s="5">
        <f t="shared" ca="1" si="62"/>
        <v>0</v>
      </c>
      <c r="AM125">
        <f t="shared" ca="1" si="63"/>
        <v>1</v>
      </c>
      <c r="AN125">
        <f t="shared" ca="1" si="64"/>
        <v>0</v>
      </c>
      <c r="AO125">
        <f t="shared" ca="1" si="65"/>
        <v>0</v>
      </c>
      <c r="AP125">
        <f t="shared" ca="1" si="66"/>
        <v>0</v>
      </c>
      <c r="AQ125">
        <f t="shared" ca="1" si="67"/>
        <v>0</v>
      </c>
      <c r="AS125" s="6"/>
      <c r="AV125" s="5">
        <f ca="1">IF(Table1[[#This Row],[Total Debt Value]]&gt;$AW$3,1,0)</f>
        <v>0</v>
      </c>
      <c r="AZ125" s="6"/>
      <c r="BA125" s="5"/>
      <c r="BB125" s="17">
        <f t="shared" ca="1" si="71"/>
        <v>9.7338963886442809E-2</v>
      </c>
      <c r="BC125">
        <f t="shared" ca="1" si="72"/>
        <v>1</v>
      </c>
      <c r="BD125" s="6"/>
      <c r="BF125" s="5">
        <f t="shared" ca="1" si="73"/>
        <v>0</v>
      </c>
      <c r="BG125">
        <f t="shared" ca="1" si="74"/>
        <v>59606</v>
      </c>
      <c r="BH125">
        <f t="shared" ca="1" si="99"/>
        <v>0</v>
      </c>
      <c r="BI125">
        <f t="shared" ca="1" si="100"/>
        <v>0</v>
      </c>
      <c r="BJ125">
        <f t="shared" ca="1" si="101"/>
        <v>0</v>
      </c>
      <c r="BK125">
        <f t="shared" ca="1" si="102"/>
        <v>0</v>
      </c>
      <c r="BL125">
        <f t="shared" ca="1" si="103"/>
        <v>0</v>
      </c>
      <c r="BM125">
        <f t="shared" ca="1" si="104"/>
        <v>0</v>
      </c>
      <c r="BN125">
        <f t="shared" ca="1" si="105"/>
        <v>0</v>
      </c>
      <c r="BO125">
        <f t="shared" ca="1" si="106"/>
        <v>0</v>
      </c>
      <c r="BP125">
        <f t="shared" ca="1" si="107"/>
        <v>0</v>
      </c>
      <c r="BR125" s="6"/>
      <c r="BT125" s="5">
        <f t="shared" ca="1" si="75"/>
        <v>0</v>
      </c>
      <c r="BU125">
        <f t="shared" ca="1" si="76"/>
        <v>0</v>
      </c>
      <c r="BV125">
        <f t="shared" ca="1" si="77"/>
        <v>0</v>
      </c>
      <c r="BW125">
        <f t="shared" ca="1" si="78"/>
        <v>0</v>
      </c>
      <c r="BX125">
        <f t="shared" ca="1" si="79"/>
        <v>0</v>
      </c>
      <c r="BY125">
        <f t="shared" ca="1" si="80"/>
        <v>59606</v>
      </c>
      <c r="CA125" s="6"/>
      <c r="CD125" s="5">
        <f ca="1">IF(Table1[[#This Row],[Total Debt Value]]&gt;Table1[[#This Row],[Income]],1,0)</f>
        <v>1</v>
      </c>
      <c r="CK125" s="6"/>
      <c r="CM125" s="5">
        <f ca="1">IF(Table1[[#This Row],[Total  Net Worth]]&gt;$CN$3,Table1[[#This Row],[Age]],0)</f>
        <v>45</v>
      </c>
      <c r="CN125" s="6"/>
    </row>
    <row r="126" spans="2:92" x14ac:dyDescent="0.25">
      <c r="B126">
        <f t="shared" ca="1" si="81"/>
        <v>2</v>
      </c>
      <c r="C126" t="str">
        <f t="shared" ca="1" si="82"/>
        <v>Female</v>
      </c>
      <c r="D126">
        <f t="shared" ca="1" si="83"/>
        <v>34</v>
      </c>
      <c r="E126">
        <f t="shared" ca="1" si="84"/>
        <v>3</v>
      </c>
      <c r="F126" t="str">
        <f t="shared" ca="1" si="68"/>
        <v>Teaching</v>
      </c>
      <c r="G126">
        <f t="shared" ca="1" si="85"/>
        <v>3</v>
      </c>
      <c r="H126" t="str">
        <f t="shared" ca="1" si="69"/>
        <v>University</v>
      </c>
      <c r="I126">
        <f t="shared" ca="1" si="86"/>
        <v>1</v>
      </c>
      <c r="J126">
        <f t="shared" ca="1" si="87"/>
        <v>0</v>
      </c>
      <c r="K126">
        <f t="shared" ca="1" si="88"/>
        <v>59606</v>
      </c>
      <c r="L126">
        <f t="shared" ca="1" si="89"/>
        <v>8</v>
      </c>
      <c r="M126" t="str">
        <f t="shared" ca="1" si="70"/>
        <v>Itahari</v>
      </c>
      <c r="N126">
        <f t="shared" ca="1" si="92"/>
        <v>1072908</v>
      </c>
      <c r="O126" s="1">
        <f t="shared" ca="1" si="90"/>
        <v>104435.75306547558</v>
      </c>
      <c r="P126" s="1">
        <f t="shared" ca="1" si="93"/>
        <v>0</v>
      </c>
      <c r="Q126">
        <f t="shared" ca="1" si="91"/>
        <v>0</v>
      </c>
      <c r="R126">
        <f t="shared" ca="1" si="94"/>
        <v>0</v>
      </c>
      <c r="S126" s="1">
        <f t="shared" ca="1" si="95"/>
        <v>63817.539411161692</v>
      </c>
      <c r="T126" s="1">
        <f t="shared" ca="1" si="96"/>
        <v>1136725.5394111618</v>
      </c>
      <c r="U126" s="1">
        <f t="shared" ca="1" si="97"/>
        <v>104435.75306547558</v>
      </c>
      <c r="V126" s="1">
        <f t="shared" ca="1" si="98"/>
        <v>1032289.7863456862</v>
      </c>
      <c r="Y126" s="5">
        <f ca="1">IF(Table1[[#This Row],[Gender]]="Male",1,0)</f>
        <v>0</v>
      </c>
      <c r="Z126">
        <f ca="1">IF(Table1[[#This Row],[Gender]]="Female",1,0)</f>
        <v>1</v>
      </c>
      <c r="AB126" s="6"/>
      <c r="AF126" s="5">
        <f t="shared" ca="1" si="62"/>
        <v>0</v>
      </c>
      <c r="AM126">
        <f t="shared" ca="1" si="63"/>
        <v>0</v>
      </c>
      <c r="AN126">
        <f t="shared" ca="1" si="64"/>
        <v>1</v>
      </c>
      <c r="AO126">
        <f t="shared" ca="1" si="65"/>
        <v>0</v>
      </c>
      <c r="AP126">
        <f t="shared" ca="1" si="66"/>
        <v>0</v>
      </c>
      <c r="AQ126">
        <f t="shared" ca="1" si="67"/>
        <v>0</v>
      </c>
      <c r="AS126" s="6"/>
      <c r="AV126" s="5">
        <f ca="1">IF(Table1[[#This Row],[Total Debt Value]]&gt;$AW$3,1,0)</f>
        <v>0</v>
      </c>
      <c r="AZ126" s="6"/>
      <c r="BA126" s="5"/>
      <c r="BB126" s="17">
        <f t="shared" ca="1" si="71"/>
        <v>0.5799593167798951</v>
      </c>
      <c r="BC126">
        <f t="shared" ca="1" si="72"/>
        <v>0</v>
      </c>
      <c r="BD126" s="6"/>
      <c r="BF126" s="5">
        <f t="shared" ca="1" si="73"/>
        <v>0</v>
      </c>
      <c r="BG126">
        <f t="shared" ca="1" si="74"/>
        <v>0</v>
      </c>
      <c r="BH126">
        <f t="shared" ca="1" si="99"/>
        <v>0</v>
      </c>
      <c r="BI126">
        <f t="shared" ca="1" si="100"/>
        <v>0</v>
      </c>
      <c r="BJ126">
        <f t="shared" ca="1" si="101"/>
        <v>72770</v>
      </c>
      <c r="BK126">
        <f t="shared" ca="1" si="102"/>
        <v>0</v>
      </c>
      <c r="BL126">
        <f t="shared" ca="1" si="103"/>
        <v>0</v>
      </c>
      <c r="BM126">
        <f t="shared" ca="1" si="104"/>
        <v>0</v>
      </c>
      <c r="BN126">
        <f t="shared" ca="1" si="105"/>
        <v>0</v>
      </c>
      <c r="BO126">
        <f t="shared" ca="1" si="106"/>
        <v>0</v>
      </c>
      <c r="BP126">
        <f t="shared" ca="1" si="107"/>
        <v>0</v>
      </c>
      <c r="BR126" s="6"/>
      <c r="BT126" s="5">
        <f t="shared" ca="1" si="75"/>
        <v>0</v>
      </c>
      <c r="BU126">
        <f t="shared" ca="1" si="76"/>
        <v>0</v>
      </c>
      <c r="BV126">
        <f t="shared" ca="1" si="77"/>
        <v>72770</v>
      </c>
      <c r="BW126">
        <f t="shared" ca="1" si="78"/>
        <v>0</v>
      </c>
      <c r="BX126">
        <f t="shared" ca="1" si="79"/>
        <v>0</v>
      </c>
      <c r="BY126">
        <f t="shared" ca="1" si="80"/>
        <v>0</v>
      </c>
      <c r="CA126" s="6"/>
      <c r="CD126" s="5">
        <f ca="1">IF(Table1[[#This Row],[Total Debt Value]]&gt;Table1[[#This Row],[Income]],1,0)</f>
        <v>1</v>
      </c>
      <c r="CK126" s="6"/>
      <c r="CM126" s="5">
        <f ca="1">IF(Table1[[#This Row],[Total  Net Worth]]&gt;$CN$3,Table1[[#This Row],[Age]],0)</f>
        <v>34</v>
      </c>
      <c r="CN126" s="6"/>
    </row>
    <row r="127" spans="2:92" x14ac:dyDescent="0.25">
      <c r="B127">
        <f t="shared" ca="1" si="81"/>
        <v>2</v>
      </c>
      <c r="C127" t="str">
        <f t="shared" ca="1" si="82"/>
        <v>Female</v>
      </c>
      <c r="D127">
        <f t="shared" ca="1" si="83"/>
        <v>26</v>
      </c>
      <c r="E127">
        <f t="shared" ca="1" si="84"/>
        <v>4</v>
      </c>
      <c r="F127" t="str">
        <f t="shared" ca="1" si="68"/>
        <v>IT</v>
      </c>
      <c r="G127">
        <f t="shared" ca="1" si="85"/>
        <v>1</v>
      </c>
      <c r="H127" t="str">
        <f t="shared" ca="1" si="69"/>
        <v>High School</v>
      </c>
      <c r="I127">
        <f t="shared" ca="1" si="86"/>
        <v>0</v>
      </c>
      <c r="J127">
        <f t="shared" ca="1" si="87"/>
        <v>2</v>
      </c>
      <c r="K127">
        <f t="shared" ca="1" si="88"/>
        <v>72770</v>
      </c>
      <c r="L127">
        <f t="shared" ca="1" si="89"/>
        <v>6</v>
      </c>
      <c r="M127" t="str">
        <f t="shared" ca="1" si="70"/>
        <v>Dharan</v>
      </c>
      <c r="N127">
        <f t="shared" ca="1" si="92"/>
        <v>1455400</v>
      </c>
      <c r="O127" s="1">
        <f t="shared" ca="1" si="90"/>
        <v>844072.78964145936</v>
      </c>
      <c r="P127" s="1">
        <f t="shared" ca="1" si="93"/>
        <v>77389.381721569487</v>
      </c>
      <c r="Q127">
        <f t="shared" ca="1" si="91"/>
        <v>46960</v>
      </c>
      <c r="R127">
        <f t="shared" ca="1" si="94"/>
        <v>0</v>
      </c>
      <c r="S127" s="1">
        <f t="shared" ca="1" si="95"/>
        <v>98858.295639170479</v>
      </c>
      <c r="T127" s="1">
        <f t="shared" ca="1" si="96"/>
        <v>1631647.67736074</v>
      </c>
      <c r="U127" s="1">
        <f t="shared" ca="1" si="97"/>
        <v>891032.78964145936</v>
      </c>
      <c r="V127" s="1">
        <f t="shared" ca="1" si="98"/>
        <v>740614.88771928067</v>
      </c>
      <c r="Y127" s="5">
        <f ca="1">IF(Table1[[#This Row],[Gender]]="Male",1,0)</f>
        <v>0</v>
      </c>
      <c r="Z127">
        <f ca="1">IF(Table1[[#This Row],[Gender]]="Female",1,0)</f>
        <v>1</v>
      </c>
      <c r="AB127" s="6"/>
      <c r="AF127" s="5">
        <f t="shared" ca="1" si="62"/>
        <v>0</v>
      </c>
      <c r="AM127">
        <f t="shared" ca="1" si="63"/>
        <v>1</v>
      </c>
      <c r="AN127">
        <f t="shared" ca="1" si="64"/>
        <v>0</v>
      </c>
      <c r="AO127">
        <f t="shared" ca="1" si="65"/>
        <v>0</v>
      </c>
      <c r="AP127">
        <f t="shared" ca="1" si="66"/>
        <v>0</v>
      </c>
      <c r="AQ127">
        <f t="shared" ca="1" si="67"/>
        <v>0</v>
      </c>
      <c r="AS127" s="6"/>
      <c r="AV127" s="5">
        <f ca="1">IF(Table1[[#This Row],[Total Debt Value]]&gt;$AW$3,1,0)</f>
        <v>1</v>
      </c>
      <c r="AZ127" s="6"/>
      <c r="BA127" s="5"/>
      <c r="BB127" s="17">
        <f t="shared" ca="1" si="71"/>
        <v>0.62830948287734789</v>
      </c>
      <c r="BC127">
        <f t="shared" ca="1" si="72"/>
        <v>0</v>
      </c>
      <c r="BD127" s="6"/>
      <c r="BF127" s="5">
        <f t="shared" ca="1" si="73"/>
        <v>0</v>
      </c>
      <c r="BG127">
        <f t="shared" ca="1" si="74"/>
        <v>0</v>
      </c>
      <c r="BH127">
        <f t="shared" ca="1" si="99"/>
        <v>0</v>
      </c>
      <c r="BI127">
        <f t="shared" ca="1" si="100"/>
        <v>0</v>
      </c>
      <c r="BJ127">
        <f t="shared" ca="1" si="101"/>
        <v>0</v>
      </c>
      <c r="BK127">
        <f t="shared" ca="1" si="102"/>
        <v>0</v>
      </c>
      <c r="BL127">
        <f t="shared" ca="1" si="103"/>
        <v>0</v>
      </c>
      <c r="BM127">
        <f t="shared" ca="1" si="104"/>
        <v>0</v>
      </c>
      <c r="BN127">
        <f t="shared" ca="1" si="105"/>
        <v>81552</v>
      </c>
      <c r="BO127">
        <f t="shared" ca="1" si="106"/>
        <v>0</v>
      </c>
      <c r="BP127">
        <f t="shared" ca="1" si="107"/>
        <v>0</v>
      </c>
      <c r="BR127" s="6"/>
      <c r="BT127" s="5">
        <f t="shared" ca="1" si="75"/>
        <v>0</v>
      </c>
      <c r="BU127">
        <f t="shared" ca="1" si="76"/>
        <v>0</v>
      </c>
      <c r="BV127">
        <f t="shared" ca="1" si="77"/>
        <v>0</v>
      </c>
      <c r="BW127">
        <f t="shared" ca="1" si="78"/>
        <v>0</v>
      </c>
      <c r="BX127">
        <f t="shared" ca="1" si="79"/>
        <v>0</v>
      </c>
      <c r="BY127">
        <f t="shared" ca="1" si="80"/>
        <v>81552</v>
      </c>
      <c r="CA127" s="6"/>
      <c r="CD127" s="5">
        <f ca="1">IF(Table1[[#This Row],[Total Debt Value]]&gt;Table1[[#This Row],[Income]],1,0)</f>
        <v>1</v>
      </c>
      <c r="CK127" s="6"/>
      <c r="CM127" s="5">
        <f ca="1">IF(Table1[[#This Row],[Total  Net Worth]]&gt;$CN$3,Table1[[#This Row],[Age]],0)</f>
        <v>26</v>
      </c>
      <c r="CN127" s="6"/>
    </row>
    <row r="128" spans="2:92" x14ac:dyDescent="0.25">
      <c r="B128">
        <f t="shared" ca="1" si="81"/>
        <v>2</v>
      </c>
      <c r="C128" t="str">
        <f t="shared" ca="1" si="82"/>
        <v>Female</v>
      </c>
      <c r="D128">
        <f t="shared" ca="1" si="83"/>
        <v>40</v>
      </c>
      <c r="E128">
        <f t="shared" ca="1" si="84"/>
        <v>3</v>
      </c>
      <c r="F128" t="str">
        <f t="shared" ca="1" si="68"/>
        <v>Teaching</v>
      </c>
      <c r="G128">
        <f t="shared" ca="1" si="85"/>
        <v>4</v>
      </c>
      <c r="H128" t="str">
        <f t="shared" ca="1" si="69"/>
        <v>Technical</v>
      </c>
      <c r="I128">
        <f t="shared" ca="1" si="86"/>
        <v>1</v>
      </c>
      <c r="J128">
        <f t="shared" ca="1" si="87"/>
        <v>1</v>
      </c>
      <c r="K128">
        <f t="shared" ca="1" si="88"/>
        <v>81552</v>
      </c>
      <c r="L128">
        <f t="shared" ca="1" si="89"/>
        <v>5</v>
      </c>
      <c r="M128" t="str">
        <f t="shared" ca="1" si="70"/>
        <v>Chitwan</v>
      </c>
      <c r="N128">
        <f t="shared" ca="1" si="92"/>
        <v>1549488</v>
      </c>
      <c r="O128" s="1">
        <f t="shared" ca="1" si="90"/>
        <v>973558.00400465599</v>
      </c>
      <c r="P128" s="1">
        <f t="shared" ca="1" si="93"/>
        <v>72002.244886075787</v>
      </c>
      <c r="Q128">
        <f t="shared" ca="1" si="91"/>
        <v>68597</v>
      </c>
      <c r="R128">
        <f t="shared" ca="1" si="94"/>
        <v>0</v>
      </c>
      <c r="S128" s="1">
        <f t="shared" ca="1" si="95"/>
        <v>67387.757628971493</v>
      </c>
      <c r="T128" s="1">
        <f t="shared" ca="1" si="96"/>
        <v>1688878.0025150473</v>
      </c>
      <c r="U128" s="1">
        <f t="shared" ca="1" si="97"/>
        <v>1042155.004004656</v>
      </c>
      <c r="V128" s="1">
        <f t="shared" ca="1" si="98"/>
        <v>646722.99851039134</v>
      </c>
      <c r="Y128" s="5">
        <f ca="1">IF(Table1[[#This Row],[Gender]]="Male",1,0)</f>
        <v>0</v>
      </c>
      <c r="Z128">
        <f ca="1">IF(Table1[[#This Row],[Gender]]="Female",1,0)</f>
        <v>1</v>
      </c>
      <c r="AB128" s="6"/>
      <c r="AF128" s="5">
        <f t="shared" ca="1" si="62"/>
        <v>0</v>
      </c>
      <c r="AM128">
        <f t="shared" ca="1" si="63"/>
        <v>0</v>
      </c>
      <c r="AN128">
        <f t="shared" ca="1" si="64"/>
        <v>0</v>
      </c>
      <c r="AO128">
        <f t="shared" ca="1" si="65"/>
        <v>0</v>
      </c>
      <c r="AP128">
        <f t="shared" ca="1" si="66"/>
        <v>0</v>
      </c>
      <c r="AQ128">
        <f t="shared" ca="1" si="67"/>
        <v>1</v>
      </c>
      <c r="AS128" s="6"/>
      <c r="AV128" s="5">
        <f ca="1">IF(Table1[[#This Row],[Total Debt Value]]&gt;$AW$3,1,0)</f>
        <v>1</v>
      </c>
      <c r="AZ128" s="6"/>
      <c r="BA128" s="5"/>
      <c r="BB128" s="17">
        <f t="shared" ca="1" si="71"/>
        <v>0.64446262502018514</v>
      </c>
      <c r="BC128">
        <f t="shared" ca="1" si="72"/>
        <v>0</v>
      </c>
      <c r="BD128" s="6"/>
      <c r="BF128" s="5">
        <f t="shared" ca="1" si="73"/>
        <v>0</v>
      </c>
      <c r="BG128">
        <f t="shared" ca="1" si="74"/>
        <v>0</v>
      </c>
      <c r="BH128">
        <f t="shared" ca="1" si="99"/>
        <v>0</v>
      </c>
      <c r="BI128">
        <f t="shared" ca="1" si="100"/>
        <v>0</v>
      </c>
      <c r="BJ128">
        <f t="shared" ca="1" si="101"/>
        <v>0</v>
      </c>
      <c r="BK128">
        <f t="shared" ca="1" si="102"/>
        <v>0</v>
      </c>
      <c r="BL128">
        <f t="shared" ca="1" si="103"/>
        <v>0</v>
      </c>
      <c r="BM128">
        <f t="shared" ca="1" si="104"/>
        <v>51907</v>
      </c>
      <c r="BN128">
        <f t="shared" ca="1" si="105"/>
        <v>0</v>
      </c>
      <c r="BO128">
        <f t="shared" ca="1" si="106"/>
        <v>0</v>
      </c>
      <c r="BP128">
        <f t="shared" ca="1" si="107"/>
        <v>0</v>
      </c>
      <c r="BR128" s="6"/>
      <c r="BT128" s="5">
        <f t="shared" ca="1" si="75"/>
        <v>0</v>
      </c>
      <c r="BU128">
        <f t="shared" ca="1" si="76"/>
        <v>51907</v>
      </c>
      <c r="BV128">
        <f t="shared" ca="1" si="77"/>
        <v>0</v>
      </c>
      <c r="BW128">
        <f t="shared" ca="1" si="78"/>
        <v>0</v>
      </c>
      <c r="BX128">
        <f t="shared" ca="1" si="79"/>
        <v>0</v>
      </c>
      <c r="BY128">
        <f t="shared" ca="1" si="80"/>
        <v>0</v>
      </c>
      <c r="CA128" s="6"/>
      <c r="CD128" s="5">
        <f ca="1">IF(Table1[[#This Row],[Total Debt Value]]&gt;Table1[[#This Row],[Income]],1,0)</f>
        <v>1</v>
      </c>
      <c r="CK128" s="6"/>
      <c r="CM128" s="5">
        <f ca="1">IF(Table1[[#This Row],[Total  Net Worth]]&gt;$CN$3,Table1[[#This Row],[Age]],0)</f>
        <v>40</v>
      </c>
      <c r="CN128" s="6"/>
    </row>
    <row r="129" spans="2:92" x14ac:dyDescent="0.25">
      <c r="B129">
        <f t="shared" ca="1" si="81"/>
        <v>2</v>
      </c>
      <c r="C129" t="str">
        <f t="shared" ca="1" si="82"/>
        <v>Female</v>
      </c>
      <c r="D129">
        <f t="shared" ca="1" si="83"/>
        <v>25</v>
      </c>
      <c r="E129">
        <f t="shared" ca="1" si="84"/>
        <v>6</v>
      </c>
      <c r="F129" t="str">
        <f t="shared" ca="1" si="68"/>
        <v>Agriculture</v>
      </c>
      <c r="G129">
        <f t="shared" ca="1" si="85"/>
        <v>4</v>
      </c>
      <c r="H129" t="str">
        <f t="shared" ca="1" si="69"/>
        <v>Technical</v>
      </c>
      <c r="I129">
        <f t="shared" ca="1" si="86"/>
        <v>2</v>
      </c>
      <c r="J129">
        <f t="shared" ca="1" si="87"/>
        <v>1</v>
      </c>
      <c r="K129">
        <f t="shared" ca="1" si="88"/>
        <v>51907</v>
      </c>
      <c r="L129">
        <f t="shared" ca="1" si="89"/>
        <v>10</v>
      </c>
      <c r="M129" t="str">
        <f t="shared" ca="1" si="70"/>
        <v>Lalitpur</v>
      </c>
      <c r="N129">
        <f t="shared" ca="1" si="92"/>
        <v>1090047</v>
      </c>
      <c r="O129" s="1">
        <f t="shared" ca="1" si="90"/>
        <v>702494.55101537774</v>
      </c>
      <c r="P129" s="1">
        <f t="shared" ca="1" si="93"/>
        <v>32784.944703529574</v>
      </c>
      <c r="Q129">
        <f t="shared" ca="1" si="91"/>
        <v>16364</v>
      </c>
      <c r="R129">
        <f t="shared" ca="1" si="94"/>
        <v>0</v>
      </c>
      <c r="S129" s="1">
        <f t="shared" ca="1" si="95"/>
        <v>73252.523093463358</v>
      </c>
      <c r="T129" s="1">
        <f t="shared" ca="1" si="96"/>
        <v>1196084.467796993</v>
      </c>
      <c r="U129" s="1">
        <f t="shared" ca="1" si="97"/>
        <v>718858.55101537774</v>
      </c>
      <c r="V129" s="1">
        <f t="shared" ca="1" si="98"/>
        <v>477225.91678161523</v>
      </c>
      <c r="Y129" s="5">
        <f ca="1">IF(Table1[[#This Row],[Gender]]="Male",1,0)</f>
        <v>0</v>
      </c>
      <c r="Z129">
        <f ca="1">IF(Table1[[#This Row],[Gender]]="Female",1,0)</f>
        <v>1</v>
      </c>
      <c r="AB129" s="6"/>
      <c r="AF129" s="5">
        <f t="shared" ca="1" si="62"/>
        <v>1</v>
      </c>
      <c r="AM129">
        <f t="shared" ca="1" si="63"/>
        <v>0</v>
      </c>
      <c r="AN129">
        <f t="shared" ca="1" si="64"/>
        <v>0</v>
      </c>
      <c r="AO129">
        <f t="shared" ca="1" si="65"/>
        <v>0</v>
      </c>
      <c r="AP129">
        <f t="shared" ca="1" si="66"/>
        <v>0</v>
      </c>
      <c r="AQ129">
        <f t="shared" ca="1" si="67"/>
        <v>0</v>
      </c>
      <c r="AS129" s="6"/>
      <c r="AV129" s="5">
        <f ca="1">IF(Table1[[#This Row],[Total Debt Value]]&gt;$AW$3,1,0)</f>
        <v>1</v>
      </c>
      <c r="AZ129" s="6"/>
      <c r="BA129" s="5"/>
      <c r="BB129" s="17">
        <f t="shared" ca="1" si="71"/>
        <v>9.943819483865024E-2</v>
      </c>
      <c r="BC129">
        <f t="shared" ca="1" si="72"/>
        <v>1</v>
      </c>
      <c r="BD129" s="6"/>
      <c r="BF129" s="5">
        <f t="shared" ca="1" si="73"/>
        <v>0</v>
      </c>
      <c r="BG129">
        <f t="shared" ca="1" si="74"/>
        <v>0</v>
      </c>
      <c r="BH129">
        <f t="shared" ca="1" si="99"/>
        <v>0</v>
      </c>
      <c r="BI129">
        <f t="shared" ca="1" si="100"/>
        <v>0</v>
      </c>
      <c r="BJ129">
        <f t="shared" ca="1" si="101"/>
        <v>92933</v>
      </c>
      <c r="BK129">
        <f t="shared" ca="1" si="102"/>
        <v>0</v>
      </c>
      <c r="BL129">
        <f t="shared" ca="1" si="103"/>
        <v>0</v>
      </c>
      <c r="BM129">
        <f t="shared" ca="1" si="104"/>
        <v>0</v>
      </c>
      <c r="BN129">
        <f t="shared" ca="1" si="105"/>
        <v>0</v>
      </c>
      <c r="BO129">
        <f t="shared" ca="1" si="106"/>
        <v>0</v>
      </c>
      <c r="BP129">
        <f t="shared" ca="1" si="107"/>
        <v>0</v>
      </c>
      <c r="BR129" s="6"/>
      <c r="BT129" s="5">
        <f t="shared" ca="1" si="75"/>
        <v>92933</v>
      </c>
      <c r="BU129">
        <f t="shared" ca="1" si="76"/>
        <v>0</v>
      </c>
      <c r="BV129">
        <f t="shared" ca="1" si="77"/>
        <v>0</v>
      </c>
      <c r="BW129">
        <f t="shared" ca="1" si="78"/>
        <v>0</v>
      </c>
      <c r="BX129">
        <f t="shared" ca="1" si="79"/>
        <v>0</v>
      </c>
      <c r="BY129">
        <f t="shared" ca="1" si="80"/>
        <v>0</v>
      </c>
      <c r="CA129" s="6"/>
      <c r="CD129" s="5">
        <f ca="1">IF(Table1[[#This Row],[Total Debt Value]]&gt;Table1[[#This Row],[Income]],1,0)</f>
        <v>1</v>
      </c>
      <c r="CK129" s="6"/>
      <c r="CM129" s="5">
        <f ca="1">IF(Table1[[#This Row],[Total  Net Worth]]&gt;$CN$3,Table1[[#This Row],[Age]],0)</f>
        <v>0</v>
      </c>
      <c r="CN129" s="6"/>
    </row>
    <row r="130" spans="2:92" x14ac:dyDescent="0.25">
      <c r="B130">
        <f t="shared" ca="1" si="81"/>
        <v>1</v>
      </c>
      <c r="C130" t="str">
        <f t="shared" ca="1" si="82"/>
        <v>Male</v>
      </c>
      <c r="D130">
        <f t="shared" ca="1" si="83"/>
        <v>33</v>
      </c>
      <c r="E130">
        <f t="shared" ca="1" si="84"/>
        <v>1</v>
      </c>
      <c r="F130" t="str">
        <f t="shared" ca="1" si="68"/>
        <v>Health</v>
      </c>
      <c r="G130">
        <f t="shared" ca="1" si="85"/>
        <v>3</v>
      </c>
      <c r="H130" t="str">
        <f t="shared" ca="1" si="69"/>
        <v>University</v>
      </c>
      <c r="I130">
        <f t="shared" ca="1" si="86"/>
        <v>3</v>
      </c>
      <c r="J130">
        <f t="shared" ca="1" si="87"/>
        <v>1</v>
      </c>
      <c r="K130">
        <f t="shared" ca="1" si="88"/>
        <v>92933</v>
      </c>
      <c r="L130">
        <f t="shared" ca="1" si="89"/>
        <v>6</v>
      </c>
      <c r="M130" t="str">
        <f t="shared" ca="1" si="70"/>
        <v>Dharan</v>
      </c>
      <c r="N130">
        <f t="shared" ca="1" si="92"/>
        <v>1579861</v>
      </c>
      <c r="O130" s="1">
        <f t="shared" ca="1" si="90"/>
        <v>157098.5259359848</v>
      </c>
      <c r="P130" s="1">
        <f t="shared" ca="1" si="93"/>
        <v>50264.252680299942</v>
      </c>
      <c r="Q130">
        <f t="shared" ca="1" si="91"/>
        <v>5677</v>
      </c>
      <c r="R130">
        <f t="shared" ca="1" si="94"/>
        <v>0</v>
      </c>
      <c r="S130" s="1">
        <f t="shared" ca="1" si="95"/>
        <v>19809.017902523192</v>
      </c>
      <c r="T130" s="1">
        <f t="shared" ca="1" si="96"/>
        <v>1649934.2705828233</v>
      </c>
      <c r="U130" s="1">
        <f t="shared" ca="1" si="97"/>
        <v>162775.5259359848</v>
      </c>
      <c r="V130" s="1">
        <f t="shared" ca="1" si="98"/>
        <v>1487158.7446468384</v>
      </c>
      <c r="Y130" s="5">
        <f ca="1">IF(Table1[[#This Row],[Gender]]="Male",1,0)</f>
        <v>1</v>
      </c>
      <c r="Z130">
        <f ca="1">IF(Table1[[#This Row],[Gender]]="Female",1,0)</f>
        <v>0</v>
      </c>
      <c r="AB130" s="6"/>
      <c r="AF130" s="5">
        <f t="shared" ca="1" si="62"/>
        <v>0</v>
      </c>
      <c r="AM130">
        <f t="shared" ca="1" si="63"/>
        <v>0</v>
      </c>
      <c r="AN130">
        <f t="shared" ca="1" si="64"/>
        <v>0</v>
      </c>
      <c r="AO130">
        <f t="shared" ca="1" si="65"/>
        <v>0</v>
      </c>
      <c r="AP130">
        <f t="shared" ca="1" si="66"/>
        <v>0</v>
      </c>
      <c r="AQ130">
        <f t="shared" ca="1" si="67"/>
        <v>1</v>
      </c>
      <c r="AS130" s="6"/>
      <c r="AV130" s="5">
        <f ca="1">IF(Table1[[#This Row],[Total Debt Value]]&gt;$AW$3,1,0)</f>
        <v>0</v>
      </c>
      <c r="AZ130" s="6"/>
      <c r="BA130" s="5"/>
      <c r="BB130" s="17">
        <f t="shared" ca="1" si="71"/>
        <v>0.48853553773092562</v>
      </c>
      <c r="BC130">
        <f t="shared" ca="1" si="72"/>
        <v>0</v>
      </c>
      <c r="BD130" s="6"/>
      <c r="BF130" s="5">
        <f t="shared" ca="1" si="73"/>
        <v>0</v>
      </c>
      <c r="BG130">
        <f t="shared" ca="1" si="74"/>
        <v>0</v>
      </c>
      <c r="BH130">
        <f t="shared" ca="1" si="99"/>
        <v>0</v>
      </c>
      <c r="BI130">
        <f t="shared" ca="1" si="100"/>
        <v>0</v>
      </c>
      <c r="BJ130">
        <f t="shared" ca="1" si="101"/>
        <v>0</v>
      </c>
      <c r="BK130">
        <f t="shared" ca="1" si="102"/>
        <v>0</v>
      </c>
      <c r="BL130">
        <f t="shared" ca="1" si="103"/>
        <v>26097</v>
      </c>
      <c r="BM130">
        <f t="shared" ca="1" si="104"/>
        <v>0</v>
      </c>
      <c r="BN130">
        <f t="shared" ca="1" si="105"/>
        <v>0</v>
      </c>
      <c r="BO130">
        <f t="shared" ca="1" si="106"/>
        <v>0</v>
      </c>
      <c r="BP130">
        <f t="shared" ca="1" si="107"/>
        <v>0</v>
      </c>
      <c r="BR130" s="6"/>
      <c r="BT130" s="5">
        <f t="shared" ca="1" si="75"/>
        <v>0</v>
      </c>
      <c r="BU130">
        <f t="shared" ca="1" si="76"/>
        <v>26097</v>
      </c>
      <c r="BV130">
        <f t="shared" ca="1" si="77"/>
        <v>0</v>
      </c>
      <c r="BW130">
        <f t="shared" ca="1" si="78"/>
        <v>0</v>
      </c>
      <c r="BX130">
        <f t="shared" ca="1" si="79"/>
        <v>0</v>
      </c>
      <c r="BY130">
        <f t="shared" ca="1" si="80"/>
        <v>0</v>
      </c>
      <c r="CA130" s="6"/>
      <c r="CD130" s="5">
        <f ca="1">IF(Table1[[#This Row],[Total Debt Value]]&gt;Table1[[#This Row],[Income]],1,0)</f>
        <v>1</v>
      </c>
      <c r="CK130" s="6"/>
      <c r="CM130" s="5">
        <f ca="1">IF(Table1[[#This Row],[Total  Net Worth]]&gt;$CN$3,Table1[[#This Row],[Age]],0)</f>
        <v>33</v>
      </c>
      <c r="CN130" s="6"/>
    </row>
    <row r="131" spans="2:92" x14ac:dyDescent="0.25">
      <c r="B131">
        <f t="shared" ca="1" si="81"/>
        <v>1</v>
      </c>
      <c r="C131" t="str">
        <f t="shared" ca="1" si="82"/>
        <v>Male</v>
      </c>
      <c r="D131">
        <f t="shared" ca="1" si="83"/>
        <v>27</v>
      </c>
      <c r="E131">
        <f t="shared" ca="1" si="84"/>
        <v>6</v>
      </c>
      <c r="F131" t="str">
        <f t="shared" ca="1" si="68"/>
        <v>Agriculture</v>
      </c>
      <c r="G131">
        <f t="shared" ca="1" si="85"/>
        <v>2</v>
      </c>
      <c r="H131" t="str">
        <f t="shared" ca="1" si="69"/>
        <v>College</v>
      </c>
      <c r="I131">
        <f t="shared" ca="1" si="86"/>
        <v>2</v>
      </c>
      <c r="J131">
        <f t="shared" ca="1" si="87"/>
        <v>0</v>
      </c>
      <c r="K131">
        <f t="shared" ca="1" si="88"/>
        <v>26097</v>
      </c>
      <c r="L131">
        <f t="shared" ca="1" si="89"/>
        <v>9</v>
      </c>
      <c r="M131" t="str">
        <f t="shared" ca="1" si="70"/>
        <v>Bhaktapur</v>
      </c>
      <c r="N131">
        <f t="shared" ca="1" si="92"/>
        <v>495843</v>
      </c>
      <c r="O131" s="1">
        <f t="shared" ca="1" si="90"/>
        <v>242236.92663511535</v>
      </c>
      <c r="P131" s="1">
        <f t="shared" ca="1" si="93"/>
        <v>0</v>
      </c>
      <c r="Q131">
        <f t="shared" ca="1" si="91"/>
        <v>0</v>
      </c>
      <c r="R131">
        <f t="shared" ca="1" si="94"/>
        <v>0</v>
      </c>
      <c r="S131" s="1">
        <f t="shared" ca="1" si="95"/>
        <v>34464.969347798011</v>
      </c>
      <c r="T131" s="1">
        <f t="shared" ca="1" si="96"/>
        <v>530307.96934779803</v>
      </c>
      <c r="U131" s="1">
        <f t="shared" ca="1" si="97"/>
        <v>242236.92663511535</v>
      </c>
      <c r="V131" s="1">
        <f t="shared" ca="1" si="98"/>
        <v>288071.04271268268</v>
      </c>
      <c r="Y131" s="5">
        <f ca="1">IF(Table1[[#This Row],[Gender]]="Male",1,0)</f>
        <v>1</v>
      </c>
      <c r="Z131">
        <f ca="1">IF(Table1[[#This Row],[Gender]]="Female",1,0)</f>
        <v>0</v>
      </c>
      <c r="AB131" s="6"/>
      <c r="AF131" s="5">
        <f t="shared" ref="AF131:AF194" ca="1" si="108">IF(F132="Health",1,0)</f>
        <v>0</v>
      </c>
      <c r="AM131">
        <f t="shared" ref="AM131:AM194" ca="1" si="109">IF(F132="Teaching",1,0)</f>
        <v>0</v>
      </c>
      <c r="AN131">
        <f t="shared" ref="AN131:AN194" ca="1" si="110">IF(F132="IT",1,0)</f>
        <v>0</v>
      </c>
      <c r="AO131">
        <f t="shared" ref="AO131:AO194" ca="1" si="111">IF(F132="Construction",1,0)</f>
        <v>0</v>
      </c>
      <c r="AP131">
        <f t="shared" ref="AP131:AP194" ca="1" si="112">IF(F132="Genral Work",1,0)</f>
        <v>0</v>
      </c>
      <c r="AQ131">
        <f t="shared" ref="AQ131:AQ194" ca="1" si="113">IF(F132="Agriculture",1,0)</f>
        <v>1</v>
      </c>
      <c r="AS131" s="6"/>
      <c r="AV131" s="5">
        <f ca="1">IF(Table1[[#This Row],[Total Debt Value]]&gt;$AW$3,1,0)</f>
        <v>0</v>
      </c>
      <c r="AZ131" s="6"/>
      <c r="BA131" s="5"/>
      <c r="BB131" s="17">
        <f t="shared" ca="1" si="71"/>
        <v>0.43567341352076983</v>
      </c>
      <c r="BC131">
        <f t="shared" ca="1" si="72"/>
        <v>0</v>
      </c>
      <c r="BD131" s="6"/>
      <c r="BF131" s="5">
        <f t="shared" ca="1" si="73"/>
        <v>0</v>
      </c>
      <c r="BG131">
        <f t="shared" ca="1" si="74"/>
        <v>0</v>
      </c>
      <c r="BH131">
        <f t="shared" ca="1" si="99"/>
        <v>81201</v>
      </c>
      <c r="BI131">
        <f t="shared" ca="1" si="100"/>
        <v>0</v>
      </c>
      <c r="BJ131">
        <f t="shared" ca="1" si="101"/>
        <v>0</v>
      </c>
      <c r="BK131">
        <f t="shared" ca="1" si="102"/>
        <v>0</v>
      </c>
      <c r="BL131">
        <f t="shared" ca="1" si="103"/>
        <v>0</v>
      </c>
      <c r="BM131">
        <f t="shared" ca="1" si="104"/>
        <v>0</v>
      </c>
      <c r="BN131">
        <f t="shared" ca="1" si="105"/>
        <v>0</v>
      </c>
      <c r="BO131">
        <f t="shared" ca="1" si="106"/>
        <v>0</v>
      </c>
      <c r="BP131">
        <f t="shared" ca="1" si="107"/>
        <v>0</v>
      </c>
      <c r="BR131" s="6"/>
      <c r="BT131" s="5">
        <f t="shared" ca="1" si="75"/>
        <v>0</v>
      </c>
      <c r="BU131">
        <f t="shared" ca="1" si="76"/>
        <v>81201</v>
      </c>
      <c r="BV131">
        <f t="shared" ca="1" si="77"/>
        <v>0</v>
      </c>
      <c r="BW131">
        <f t="shared" ca="1" si="78"/>
        <v>0</v>
      </c>
      <c r="BX131">
        <f t="shared" ca="1" si="79"/>
        <v>0</v>
      </c>
      <c r="BY131">
        <f t="shared" ca="1" si="80"/>
        <v>0</v>
      </c>
      <c r="CA131" s="6"/>
      <c r="CD131" s="5">
        <f ca="1">IF(Table1[[#This Row],[Total Debt Value]]&gt;Table1[[#This Row],[Income]],1,0)</f>
        <v>1</v>
      </c>
      <c r="CK131" s="6"/>
      <c r="CM131" s="5">
        <f ca="1">IF(Table1[[#This Row],[Total  Net Worth]]&gt;$CN$3,Table1[[#This Row],[Age]],0)</f>
        <v>0</v>
      </c>
      <c r="CN131" s="6"/>
    </row>
    <row r="132" spans="2:92" x14ac:dyDescent="0.25">
      <c r="B132">
        <f t="shared" ca="1" si="81"/>
        <v>1</v>
      </c>
      <c r="C132" t="str">
        <f t="shared" ca="1" si="82"/>
        <v>Male</v>
      </c>
      <c r="D132">
        <f t="shared" ca="1" si="83"/>
        <v>43</v>
      </c>
      <c r="E132">
        <f t="shared" ca="1" si="84"/>
        <v>6</v>
      </c>
      <c r="F132" t="str">
        <f t="shared" ref="F132:F195" ca="1" si="114">VLOOKUP(E132,$AH$3:$AI$8,2)</f>
        <v>Agriculture</v>
      </c>
      <c r="G132">
        <f t="shared" ca="1" si="85"/>
        <v>5</v>
      </c>
      <c r="H132" t="str">
        <f t="shared" ref="H132:H195" ca="1" si="115">VLOOKUP(G132,$AJ$3:$AK$7,2)</f>
        <v>Others</v>
      </c>
      <c r="I132">
        <f t="shared" ca="1" si="86"/>
        <v>3</v>
      </c>
      <c r="J132">
        <f t="shared" ca="1" si="87"/>
        <v>0</v>
      </c>
      <c r="K132">
        <f t="shared" ca="1" si="88"/>
        <v>81201</v>
      </c>
      <c r="L132">
        <f t="shared" ca="1" si="89"/>
        <v>4</v>
      </c>
      <c r="M132" t="str">
        <f t="shared" ref="M132:M195" ca="1" si="116">VLOOKUP(L132,$AH$11:$AI$21,2)</f>
        <v>Biratnagar</v>
      </c>
      <c r="N132">
        <f t="shared" ca="1" si="92"/>
        <v>1624020</v>
      </c>
      <c r="O132" s="1">
        <f t="shared" ca="1" si="90"/>
        <v>707542.3370260006</v>
      </c>
      <c r="P132" s="1">
        <f t="shared" ca="1" si="93"/>
        <v>0</v>
      </c>
      <c r="Q132">
        <f t="shared" ca="1" si="91"/>
        <v>0</v>
      </c>
      <c r="R132">
        <f t="shared" ca="1" si="94"/>
        <v>0</v>
      </c>
      <c r="S132" s="1">
        <f t="shared" ca="1" si="95"/>
        <v>52601.092399404202</v>
      </c>
      <c r="T132" s="1">
        <f t="shared" ca="1" si="96"/>
        <v>1676621.0923994042</v>
      </c>
      <c r="U132" s="1">
        <f t="shared" ca="1" si="97"/>
        <v>707542.3370260006</v>
      </c>
      <c r="V132" s="1">
        <f t="shared" ca="1" si="98"/>
        <v>969078.75537340355</v>
      </c>
      <c r="Y132" s="5">
        <f ca="1">IF(Table1[[#This Row],[Gender]]="Male",1,0)</f>
        <v>1</v>
      </c>
      <c r="Z132">
        <f ca="1">IF(Table1[[#This Row],[Gender]]="Female",1,0)</f>
        <v>0</v>
      </c>
      <c r="AB132" s="6"/>
      <c r="AF132" s="5">
        <f t="shared" ca="1" si="108"/>
        <v>0</v>
      </c>
      <c r="AM132">
        <f t="shared" ca="1" si="109"/>
        <v>0</v>
      </c>
      <c r="AN132">
        <f t="shared" ca="1" si="110"/>
        <v>1</v>
      </c>
      <c r="AO132">
        <f t="shared" ca="1" si="111"/>
        <v>0</v>
      </c>
      <c r="AP132">
        <f t="shared" ca="1" si="112"/>
        <v>0</v>
      </c>
      <c r="AQ132">
        <f t="shared" ca="1" si="113"/>
        <v>0</v>
      </c>
      <c r="AS132" s="6"/>
      <c r="AV132" s="5">
        <f ca="1">IF(Table1[[#This Row],[Total Debt Value]]&gt;$AW$3,1,0)</f>
        <v>1</v>
      </c>
      <c r="AZ132" s="6"/>
      <c r="BA132" s="5"/>
      <c r="BB132" s="17">
        <f t="shared" ref="BB132:BB195" ca="1" si="117">O133/N133</f>
        <v>0.53119264409816402</v>
      </c>
      <c r="BC132">
        <f t="shared" ref="BC132:BC195" ca="1" si="118">IF(BB132&lt;$BD$2,1,0)</f>
        <v>0</v>
      </c>
      <c r="BD132" s="6"/>
      <c r="BF132" s="5">
        <f t="shared" ref="BF132:BF195" ca="1" si="119">IF(M133="Kathmandu",K133,0)</f>
        <v>0</v>
      </c>
      <c r="BG132">
        <f t="shared" ref="BG132:BG195" ca="1" si="120">IF(M133="Itahari",K133,0)</f>
        <v>0</v>
      </c>
      <c r="BH132">
        <f t="shared" ca="1" si="99"/>
        <v>0</v>
      </c>
      <c r="BI132">
        <f t="shared" ca="1" si="100"/>
        <v>40803</v>
      </c>
      <c r="BJ132">
        <f t="shared" ca="1" si="101"/>
        <v>0</v>
      </c>
      <c r="BK132">
        <f t="shared" ca="1" si="102"/>
        <v>0</v>
      </c>
      <c r="BL132">
        <f t="shared" ca="1" si="103"/>
        <v>0</v>
      </c>
      <c r="BM132">
        <f t="shared" ca="1" si="104"/>
        <v>0</v>
      </c>
      <c r="BN132">
        <f t="shared" ca="1" si="105"/>
        <v>0</v>
      </c>
      <c r="BO132">
        <f t="shared" ca="1" si="106"/>
        <v>0</v>
      </c>
      <c r="BP132">
        <f t="shared" ca="1" si="107"/>
        <v>0</v>
      </c>
      <c r="BR132" s="6"/>
      <c r="BT132" s="5">
        <f t="shared" ref="BT132:BT195" ca="1" si="121">IF(F133="Health",K133,0)</f>
        <v>0</v>
      </c>
      <c r="BU132">
        <f t="shared" ref="BU132:BU195" ca="1" si="122">IF(F133="Agriculture",K133,0)</f>
        <v>0</v>
      </c>
      <c r="BV132">
        <f t="shared" ref="BV132:BV195" ca="1" si="123">IF(F133="IT",K133,0)</f>
        <v>40803</v>
      </c>
      <c r="BW132">
        <f t="shared" ref="BW132:BW195" ca="1" si="124">IF(F133="Construction",K133,0)</f>
        <v>0</v>
      </c>
      <c r="BX132">
        <f t="shared" ref="BX132:BX195" ca="1" si="125">IF(F133="Genral Work",K133,0)</f>
        <v>0</v>
      </c>
      <c r="BY132">
        <f t="shared" ref="BY132:BY195" ca="1" si="126">IF(F133="Teaching",K133,0)</f>
        <v>0</v>
      </c>
      <c r="CA132" s="6"/>
      <c r="CD132" s="5">
        <f ca="1">IF(Table1[[#This Row],[Total Debt Value]]&gt;Table1[[#This Row],[Income]],1,0)</f>
        <v>1</v>
      </c>
      <c r="CK132" s="6"/>
      <c r="CM132" s="5">
        <f ca="1">IF(Table1[[#This Row],[Total  Net Worth]]&gt;$CN$3,Table1[[#This Row],[Age]],0)</f>
        <v>43</v>
      </c>
      <c r="CN132" s="6"/>
    </row>
    <row r="133" spans="2:92" x14ac:dyDescent="0.25">
      <c r="B133">
        <f t="shared" ref="B133:B196" ca="1" si="127">RANDBETWEEN(1,2)</f>
        <v>2</v>
      </c>
      <c r="C133" t="str">
        <f t="shared" ref="C133:C196" ca="1" si="128">IF(B133=1,"Male","Female")</f>
        <v>Female</v>
      </c>
      <c r="D133">
        <f t="shared" ref="D133:D196" ca="1" si="129">RANDBETWEEN(25,45)</f>
        <v>40</v>
      </c>
      <c r="E133">
        <f t="shared" ref="E133:E196" ca="1" si="130">RANDBETWEEN(1,6)</f>
        <v>4</v>
      </c>
      <c r="F133" t="str">
        <f t="shared" ca="1" si="114"/>
        <v>IT</v>
      </c>
      <c r="G133">
        <f t="shared" ref="G133:G196" ca="1" si="131">RANDBETWEEN(1,5)</f>
        <v>5</v>
      </c>
      <c r="H133" t="str">
        <f t="shared" ca="1" si="115"/>
        <v>Others</v>
      </c>
      <c r="I133">
        <f t="shared" ref="I133:I196" ca="1" si="132">RANDBETWEEN(0,3)</f>
        <v>3</v>
      </c>
      <c r="J133">
        <f t="shared" ref="J133:J196" ca="1" si="133">RANDBETWEEN(0,2)</f>
        <v>1</v>
      </c>
      <c r="K133">
        <f t="shared" ref="K133:K196" ca="1" si="134">RANDBETWEEN(25000,100000)</f>
        <v>40803</v>
      </c>
      <c r="L133">
        <f t="shared" ref="L133:L196" ca="1" si="135">RANDBETWEEN(1,11)</f>
        <v>3</v>
      </c>
      <c r="M133" t="str">
        <f t="shared" ca="1" si="116"/>
        <v>Pokhara</v>
      </c>
      <c r="N133">
        <f t="shared" ca="1" si="92"/>
        <v>693651</v>
      </c>
      <c r="O133" s="1">
        <f t="shared" ref="O133:O196" ca="1" si="136">RAND()*N133</f>
        <v>368462.30877133558</v>
      </c>
      <c r="P133" s="1">
        <f t="shared" ca="1" si="93"/>
        <v>16779.705912497098</v>
      </c>
      <c r="Q133">
        <f t="shared" ref="Q133:Q196" ca="1" si="137">RANDBETWEEN(0,P133)</f>
        <v>10799</v>
      </c>
      <c r="R133">
        <f t="shared" ca="1" si="94"/>
        <v>81606</v>
      </c>
      <c r="S133" s="1">
        <f t="shared" ca="1" si="95"/>
        <v>40320.315081728397</v>
      </c>
      <c r="T133" s="1">
        <f t="shared" ca="1" si="96"/>
        <v>750751.02099422552</v>
      </c>
      <c r="U133" s="1">
        <f t="shared" ca="1" si="97"/>
        <v>460867.30877133558</v>
      </c>
      <c r="V133" s="1">
        <f t="shared" ca="1" si="98"/>
        <v>289883.71222288994</v>
      </c>
      <c r="Y133" s="5">
        <f ca="1">IF(Table1[[#This Row],[Gender]]="Male",1,0)</f>
        <v>0</v>
      </c>
      <c r="Z133">
        <f ca="1">IF(Table1[[#This Row],[Gender]]="Female",1,0)</f>
        <v>1</v>
      </c>
      <c r="AB133" s="6"/>
      <c r="AF133" s="5">
        <f t="shared" ca="1" si="108"/>
        <v>0</v>
      </c>
      <c r="AM133">
        <f t="shared" ca="1" si="109"/>
        <v>0</v>
      </c>
      <c r="AN133">
        <f t="shared" ca="1" si="110"/>
        <v>0</v>
      </c>
      <c r="AO133">
        <f t="shared" ca="1" si="111"/>
        <v>0</v>
      </c>
      <c r="AP133">
        <f t="shared" ca="1" si="112"/>
        <v>1</v>
      </c>
      <c r="AQ133">
        <f t="shared" ca="1" si="113"/>
        <v>0</v>
      </c>
      <c r="AS133" s="6"/>
      <c r="AV133" s="5">
        <f ca="1">IF(Table1[[#This Row],[Total Debt Value]]&gt;$AW$3,1,0)</f>
        <v>0</v>
      </c>
      <c r="AZ133" s="6"/>
      <c r="BA133" s="5"/>
      <c r="BB133" s="17">
        <f t="shared" ca="1" si="117"/>
        <v>2.4850031277908746E-3</v>
      </c>
      <c r="BC133">
        <f t="shared" ca="1" si="118"/>
        <v>1</v>
      </c>
      <c r="BD133" s="6"/>
      <c r="BF133" s="5">
        <f t="shared" ca="1" si="119"/>
        <v>0</v>
      </c>
      <c r="BG133">
        <f t="shared" ca="1" si="120"/>
        <v>0</v>
      </c>
      <c r="BH133">
        <f t="shared" ca="1" si="99"/>
        <v>0</v>
      </c>
      <c r="BI133">
        <f t="shared" ca="1" si="100"/>
        <v>0</v>
      </c>
      <c r="BJ133">
        <f t="shared" ca="1" si="101"/>
        <v>0</v>
      </c>
      <c r="BK133">
        <f t="shared" ca="1" si="102"/>
        <v>97483</v>
      </c>
      <c r="BL133">
        <f t="shared" ca="1" si="103"/>
        <v>0</v>
      </c>
      <c r="BM133">
        <f t="shared" ca="1" si="104"/>
        <v>0</v>
      </c>
      <c r="BN133">
        <f t="shared" ca="1" si="105"/>
        <v>0</v>
      </c>
      <c r="BO133">
        <f t="shared" ca="1" si="106"/>
        <v>0</v>
      </c>
      <c r="BP133">
        <f t="shared" ca="1" si="107"/>
        <v>0</v>
      </c>
      <c r="BR133" s="6"/>
      <c r="BT133" s="5">
        <f t="shared" ca="1" si="121"/>
        <v>0</v>
      </c>
      <c r="BU133">
        <f t="shared" ca="1" si="122"/>
        <v>0</v>
      </c>
      <c r="BV133">
        <f t="shared" ca="1" si="123"/>
        <v>0</v>
      </c>
      <c r="BW133">
        <f t="shared" ca="1" si="124"/>
        <v>0</v>
      </c>
      <c r="BX133">
        <f t="shared" ca="1" si="125"/>
        <v>97483</v>
      </c>
      <c r="BY133">
        <f t="shared" ca="1" si="126"/>
        <v>0</v>
      </c>
      <c r="CA133" s="6"/>
      <c r="CD133" s="5">
        <f ca="1">IF(Table1[[#This Row],[Total Debt Value]]&gt;Table1[[#This Row],[Income]],1,0)</f>
        <v>1</v>
      </c>
      <c r="CK133" s="6"/>
      <c r="CM133" s="5">
        <f ca="1">IF(Table1[[#This Row],[Total  Net Worth]]&gt;$CN$3,Table1[[#This Row],[Age]],0)</f>
        <v>0</v>
      </c>
      <c r="CN133" s="6"/>
    </row>
    <row r="134" spans="2:92" x14ac:dyDescent="0.25">
      <c r="B134">
        <f t="shared" ca="1" si="127"/>
        <v>1</v>
      </c>
      <c r="C134" t="str">
        <f t="shared" ca="1" si="128"/>
        <v>Male</v>
      </c>
      <c r="D134">
        <f t="shared" ca="1" si="129"/>
        <v>31</v>
      </c>
      <c r="E134">
        <f t="shared" ca="1" si="130"/>
        <v>5</v>
      </c>
      <c r="F134" t="str">
        <f t="shared" ca="1" si="114"/>
        <v>Genral Work</v>
      </c>
      <c r="G134">
        <f t="shared" ca="1" si="131"/>
        <v>1</v>
      </c>
      <c r="H134" t="str">
        <f t="shared" ca="1" si="115"/>
        <v>High School</v>
      </c>
      <c r="I134">
        <f t="shared" ca="1" si="132"/>
        <v>3</v>
      </c>
      <c r="J134">
        <f t="shared" ca="1" si="133"/>
        <v>0</v>
      </c>
      <c r="K134">
        <f t="shared" ca="1" si="134"/>
        <v>97483</v>
      </c>
      <c r="L134">
        <f t="shared" ca="1" si="135"/>
        <v>11</v>
      </c>
      <c r="M134" t="str">
        <f t="shared" ca="1" si="116"/>
        <v>Kavre</v>
      </c>
      <c r="N134">
        <f t="shared" ca="1" si="92"/>
        <v>2047143</v>
      </c>
      <c r="O134" s="1">
        <f t="shared" ca="1" si="136"/>
        <v>5087.1567580351948</v>
      </c>
      <c r="P134" s="1">
        <f t="shared" ca="1" si="93"/>
        <v>0</v>
      </c>
      <c r="Q134">
        <f t="shared" ca="1" si="137"/>
        <v>0</v>
      </c>
      <c r="R134">
        <f t="shared" ca="1" si="94"/>
        <v>0</v>
      </c>
      <c r="S134" s="1">
        <f t="shared" ca="1" si="95"/>
        <v>142741.39359700703</v>
      </c>
      <c r="T134" s="1">
        <f t="shared" ca="1" si="96"/>
        <v>2189884.3935970068</v>
      </c>
      <c r="U134" s="1">
        <f t="shared" ca="1" si="97"/>
        <v>5087.1567580351948</v>
      </c>
      <c r="V134" s="1">
        <f t="shared" ca="1" si="98"/>
        <v>2184797.2368389717</v>
      </c>
      <c r="Y134" s="5">
        <f ca="1">IF(Table1[[#This Row],[Gender]]="Male",1,0)</f>
        <v>1</v>
      </c>
      <c r="Z134">
        <f ca="1">IF(Table1[[#This Row],[Gender]]="Female",1,0)</f>
        <v>0</v>
      </c>
      <c r="AB134" s="6"/>
      <c r="AF134" s="5">
        <f t="shared" ca="1" si="108"/>
        <v>0</v>
      </c>
      <c r="AM134">
        <f t="shared" ca="1" si="109"/>
        <v>0</v>
      </c>
      <c r="AN134">
        <f t="shared" ca="1" si="110"/>
        <v>0</v>
      </c>
      <c r="AO134">
        <f t="shared" ca="1" si="111"/>
        <v>0</v>
      </c>
      <c r="AP134">
        <f t="shared" ca="1" si="112"/>
        <v>1</v>
      </c>
      <c r="AQ134">
        <f t="shared" ca="1" si="113"/>
        <v>0</v>
      </c>
      <c r="AS134" s="6"/>
      <c r="AV134" s="5">
        <f ca="1">IF(Table1[[#This Row],[Total Debt Value]]&gt;$AW$3,1,0)</f>
        <v>0</v>
      </c>
      <c r="AZ134" s="6"/>
      <c r="BA134" s="5"/>
      <c r="BB134" s="17">
        <f t="shared" ca="1" si="117"/>
        <v>0.18630109509996062</v>
      </c>
      <c r="BC134">
        <f t="shared" ca="1" si="118"/>
        <v>1</v>
      </c>
      <c r="BD134" s="6"/>
      <c r="BF134" s="5">
        <f t="shared" ca="1" si="119"/>
        <v>0</v>
      </c>
      <c r="BG134">
        <f t="shared" ca="1" si="120"/>
        <v>0</v>
      </c>
      <c r="BH134">
        <f t="shared" ca="1" si="99"/>
        <v>0</v>
      </c>
      <c r="BI134">
        <f t="shared" ca="1" si="100"/>
        <v>94472</v>
      </c>
      <c r="BJ134">
        <f t="shared" ca="1" si="101"/>
        <v>0</v>
      </c>
      <c r="BK134">
        <f t="shared" ca="1" si="102"/>
        <v>0</v>
      </c>
      <c r="BL134">
        <f t="shared" ca="1" si="103"/>
        <v>0</v>
      </c>
      <c r="BM134">
        <f t="shared" ca="1" si="104"/>
        <v>0</v>
      </c>
      <c r="BN134">
        <f t="shared" ca="1" si="105"/>
        <v>0</v>
      </c>
      <c r="BO134">
        <f t="shared" ca="1" si="106"/>
        <v>0</v>
      </c>
      <c r="BP134">
        <f t="shared" ca="1" si="107"/>
        <v>0</v>
      </c>
      <c r="BR134" s="6"/>
      <c r="BT134" s="5">
        <f t="shared" ca="1" si="121"/>
        <v>0</v>
      </c>
      <c r="BU134">
        <f t="shared" ca="1" si="122"/>
        <v>0</v>
      </c>
      <c r="BV134">
        <f t="shared" ca="1" si="123"/>
        <v>0</v>
      </c>
      <c r="BW134">
        <f t="shared" ca="1" si="124"/>
        <v>0</v>
      </c>
      <c r="BX134">
        <f t="shared" ca="1" si="125"/>
        <v>94472</v>
      </c>
      <c r="BY134">
        <f t="shared" ca="1" si="126"/>
        <v>0</v>
      </c>
      <c r="CA134" s="6"/>
      <c r="CD134" s="5">
        <f ca="1">IF(Table1[[#This Row],[Total Debt Value]]&gt;Table1[[#This Row],[Income]],1,0)</f>
        <v>0</v>
      </c>
      <c r="CK134" s="6"/>
      <c r="CM134" s="5">
        <f ca="1">IF(Table1[[#This Row],[Total  Net Worth]]&gt;$CN$3,Table1[[#This Row],[Age]],0)</f>
        <v>31</v>
      </c>
      <c r="CN134" s="6"/>
    </row>
    <row r="135" spans="2:92" x14ac:dyDescent="0.25">
      <c r="B135">
        <f t="shared" ca="1" si="127"/>
        <v>1</v>
      </c>
      <c r="C135" t="str">
        <f t="shared" ca="1" si="128"/>
        <v>Male</v>
      </c>
      <c r="D135">
        <f t="shared" ca="1" si="129"/>
        <v>39</v>
      </c>
      <c r="E135">
        <f t="shared" ca="1" si="130"/>
        <v>5</v>
      </c>
      <c r="F135" t="str">
        <f t="shared" ca="1" si="114"/>
        <v>Genral Work</v>
      </c>
      <c r="G135">
        <f t="shared" ca="1" si="131"/>
        <v>3</v>
      </c>
      <c r="H135" t="str">
        <f t="shared" ca="1" si="115"/>
        <v>University</v>
      </c>
      <c r="I135">
        <f t="shared" ca="1" si="132"/>
        <v>1</v>
      </c>
      <c r="J135">
        <f t="shared" ca="1" si="133"/>
        <v>2</v>
      </c>
      <c r="K135">
        <f t="shared" ca="1" si="134"/>
        <v>94472</v>
      </c>
      <c r="L135">
        <f t="shared" ca="1" si="135"/>
        <v>3</v>
      </c>
      <c r="M135" t="str">
        <f t="shared" ca="1" si="116"/>
        <v>Pokhara</v>
      </c>
      <c r="N135">
        <f t="shared" ca="1" si="92"/>
        <v>2078384</v>
      </c>
      <c r="O135" s="1">
        <f t="shared" ca="1" si="136"/>
        <v>387205.21523823653</v>
      </c>
      <c r="P135" s="1">
        <f t="shared" ca="1" si="93"/>
        <v>169791.77741566283</v>
      </c>
      <c r="Q135">
        <f t="shared" ca="1" si="137"/>
        <v>20024</v>
      </c>
      <c r="R135">
        <f t="shared" ca="1" si="94"/>
        <v>188944</v>
      </c>
      <c r="S135" s="1">
        <f t="shared" ca="1" si="95"/>
        <v>111213.38383496804</v>
      </c>
      <c r="T135" s="1">
        <f t="shared" ca="1" si="96"/>
        <v>2359389.1612506309</v>
      </c>
      <c r="U135" s="1">
        <f t="shared" ca="1" si="97"/>
        <v>596173.21523823659</v>
      </c>
      <c r="V135" s="1">
        <f t="shared" ca="1" si="98"/>
        <v>1763215.9460123943</v>
      </c>
      <c r="Y135" s="5">
        <f ca="1">IF(Table1[[#This Row],[Gender]]="Male",1,0)</f>
        <v>1</v>
      </c>
      <c r="Z135">
        <f ca="1">IF(Table1[[#This Row],[Gender]]="Female",1,0)</f>
        <v>0</v>
      </c>
      <c r="AB135" s="6"/>
      <c r="AF135" s="5">
        <f t="shared" ca="1" si="108"/>
        <v>0</v>
      </c>
      <c r="AM135">
        <f t="shared" ca="1" si="109"/>
        <v>1</v>
      </c>
      <c r="AN135">
        <f t="shared" ca="1" si="110"/>
        <v>0</v>
      </c>
      <c r="AO135">
        <f t="shared" ca="1" si="111"/>
        <v>0</v>
      </c>
      <c r="AP135">
        <f t="shared" ca="1" si="112"/>
        <v>0</v>
      </c>
      <c r="AQ135">
        <f t="shared" ca="1" si="113"/>
        <v>0</v>
      </c>
      <c r="AS135" s="6"/>
      <c r="AV135" s="5">
        <f ca="1">IF(Table1[[#This Row],[Total Debt Value]]&gt;$AW$3,1,0)</f>
        <v>1</v>
      </c>
      <c r="AZ135" s="6"/>
      <c r="BA135" s="5"/>
      <c r="BB135" s="17">
        <f t="shared" ca="1" si="117"/>
        <v>0.65842519527388488</v>
      </c>
      <c r="BC135">
        <f t="shared" ca="1" si="118"/>
        <v>0</v>
      </c>
      <c r="BD135" s="6"/>
      <c r="BF135" s="5">
        <f t="shared" ca="1" si="119"/>
        <v>0</v>
      </c>
      <c r="BG135">
        <f t="shared" ca="1" si="120"/>
        <v>0</v>
      </c>
      <c r="BH135">
        <f t="shared" ca="1" si="99"/>
        <v>0</v>
      </c>
      <c r="BI135">
        <f t="shared" ca="1" si="100"/>
        <v>72062</v>
      </c>
      <c r="BJ135">
        <f t="shared" ca="1" si="101"/>
        <v>0</v>
      </c>
      <c r="BK135">
        <f t="shared" ca="1" si="102"/>
        <v>0</v>
      </c>
      <c r="BL135">
        <f t="shared" ca="1" si="103"/>
        <v>0</v>
      </c>
      <c r="BM135">
        <f t="shared" ca="1" si="104"/>
        <v>0</v>
      </c>
      <c r="BN135">
        <f t="shared" ca="1" si="105"/>
        <v>0</v>
      </c>
      <c r="BO135">
        <f t="shared" ca="1" si="106"/>
        <v>0</v>
      </c>
      <c r="BP135">
        <f t="shared" ca="1" si="107"/>
        <v>0</v>
      </c>
      <c r="BR135" s="6"/>
      <c r="BT135" s="5">
        <f t="shared" ca="1" si="121"/>
        <v>0</v>
      </c>
      <c r="BU135">
        <f t="shared" ca="1" si="122"/>
        <v>0</v>
      </c>
      <c r="BV135">
        <f t="shared" ca="1" si="123"/>
        <v>0</v>
      </c>
      <c r="BW135">
        <f t="shared" ca="1" si="124"/>
        <v>0</v>
      </c>
      <c r="BX135">
        <f t="shared" ca="1" si="125"/>
        <v>0</v>
      </c>
      <c r="BY135">
        <f t="shared" ca="1" si="126"/>
        <v>72062</v>
      </c>
      <c r="CA135" s="6"/>
      <c r="CD135" s="5">
        <f ca="1">IF(Table1[[#This Row],[Total Debt Value]]&gt;Table1[[#This Row],[Income]],1,0)</f>
        <v>1</v>
      </c>
      <c r="CK135" s="6"/>
      <c r="CM135" s="5">
        <f ca="1">IF(Table1[[#This Row],[Total  Net Worth]]&gt;$CN$3,Table1[[#This Row],[Age]],0)</f>
        <v>39</v>
      </c>
      <c r="CN135" s="6"/>
    </row>
    <row r="136" spans="2:92" x14ac:dyDescent="0.25">
      <c r="B136">
        <f t="shared" ca="1" si="127"/>
        <v>2</v>
      </c>
      <c r="C136" t="str">
        <f t="shared" ca="1" si="128"/>
        <v>Female</v>
      </c>
      <c r="D136">
        <f t="shared" ca="1" si="129"/>
        <v>28</v>
      </c>
      <c r="E136">
        <f t="shared" ca="1" si="130"/>
        <v>3</v>
      </c>
      <c r="F136" t="str">
        <f t="shared" ca="1" si="114"/>
        <v>Teaching</v>
      </c>
      <c r="G136">
        <f t="shared" ca="1" si="131"/>
        <v>2</v>
      </c>
      <c r="H136" t="str">
        <f t="shared" ca="1" si="115"/>
        <v>College</v>
      </c>
      <c r="I136">
        <f t="shared" ca="1" si="132"/>
        <v>0</v>
      </c>
      <c r="J136">
        <f t="shared" ca="1" si="133"/>
        <v>0</v>
      </c>
      <c r="K136">
        <f t="shared" ca="1" si="134"/>
        <v>72062</v>
      </c>
      <c r="L136">
        <f t="shared" ca="1" si="135"/>
        <v>3</v>
      </c>
      <c r="M136" t="str">
        <f t="shared" ca="1" si="116"/>
        <v>Pokhara</v>
      </c>
      <c r="N136">
        <f t="shared" ca="1" si="92"/>
        <v>1513302</v>
      </c>
      <c r="O136" s="1">
        <f t="shared" ca="1" si="136"/>
        <v>996396.16485836054</v>
      </c>
      <c r="P136" s="1">
        <f t="shared" ca="1" si="93"/>
        <v>0</v>
      </c>
      <c r="Q136">
        <f t="shared" ca="1" si="137"/>
        <v>0</v>
      </c>
      <c r="R136">
        <f t="shared" ca="1" si="94"/>
        <v>0</v>
      </c>
      <c r="S136" s="1">
        <f t="shared" ca="1" si="95"/>
        <v>39374.40465275789</v>
      </c>
      <c r="T136" s="1">
        <f t="shared" ca="1" si="96"/>
        <v>1552676.4046527578</v>
      </c>
      <c r="U136" s="1">
        <f t="shared" ca="1" si="97"/>
        <v>996396.16485836054</v>
      </c>
      <c r="V136" s="1">
        <f t="shared" ca="1" si="98"/>
        <v>556280.23979439726</v>
      </c>
      <c r="Y136" s="5">
        <f ca="1">IF(Table1[[#This Row],[Gender]]="Male",1,0)</f>
        <v>0</v>
      </c>
      <c r="Z136">
        <f ca="1">IF(Table1[[#This Row],[Gender]]="Female",1,0)</f>
        <v>1</v>
      </c>
      <c r="AB136" s="6"/>
      <c r="AF136" s="5">
        <f t="shared" ca="1" si="108"/>
        <v>0</v>
      </c>
      <c r="AM136">
        <f t="shared" ca="1" si="109"/>
        <v>0</v>
      </c>
      <c r="AN136">
        <f t="shared" ca="1" si="110"/>
        <v>0</v>
      </c>
      <c r="AO136">
        <f t="shared" ca="1" si="111"/>
        <v>0</v>
      </c>
      <c r="AP136">
        <f t="shared" ca="1" si="112"/>
        <v>1</v>
      </c>
      <c r="AQ136">
        <f t="shared" ca="1" si="113"/>
        <v>0</v>
      </c>
      <c r="AS136" s="6"/>
      <c r="AV136" s="5">
        <f ca="1">IF(Table1[[#This Row],[Total Debt Value]]&gt;$AW$3,1,0)</f>
        <v>1</v>
      </c>
      <c r="AZ136" s="6"/>
      <c r="BA136" s="5"/>
      <c r="BB136" s="17">
        <f t="shared" ca="1" si="117"/>
        <v>0.6163760533991739</v>
      </c>
      <c r="BC136">
        <f t="shared" ca="1" si="118"/>
        <v>0</v>
      </c>
      <c r="BD136" s="6"/>
      <c r="BF136" s="5">
        <f t="shared" ca="1" si="119"/>
        <v>0</v>
      </c>
      <c r="BG136">
        <f t="shared" ca="1" si="120"/>
        <v>0</v>
      </c>
      <c r="BH136">
        <f t="shared" ca="1" si="99"/>
        <v>0</v>
      </c>
      <c r="BI136">
        <f t="shared" ca="1" si="100"/>
        <v>27111</v>
      </c>
      <c r="BJ136">
        <f t="shared" ca="1" si="101"/>
        <v>0</v>
      </c>
      <c r="BK136">
        <f t="shared" ca="1" si="102"/>
        <v>0</v>
      </c>
      <c r="BL136">
        <f t="shared" ca="1" si="103"/>
        <v>0</v>
      </c>
      <c r="BM136">
        <f t="shared" ca="1" si="104"/>
        <v>0</v>
      </c>
      <c r="BN136">
        <f t="shared" ca="1" si="105"/>
        <v>0</v>
      </c>
      <c r="BO136">
        <f t="shared" ca="1" si="106"/>
        <v>0</v>
      </c>
      <c r="BP136">
        <f t="shared" ca="1" si="107"/>
        <v>0</v>
      </c>
      <c r="BR136" s="6"/>
      <c r="BT136" s="5">
        <f t="shared" ca="1" si="121"/>
        <v>0</v>
      </c>
      <c r="BU136">
        <f t="shared" ca="1" si="122"/>
        <v>0</v>
      </c>
      <c r="BV136">
        <f t="shared" ca="1" si="123"/>
        <v>0</v>
      </c>
      <c r="BW136">
        <f t="shared" ca="1" si="124"/>
        <v>0</v>
      </c>
      <c r="BX136">
        <f t="shared" ca="1" si="125"/>
        <v>27111</v>
      </c>
      <c r="BY136">
        <f t="shared" ca="1" si="126"/>
        <v>0</v>
      </c>
      <c r="CA136" s="6"/>
      <c r="CD136" s="5">
        <f ca="1">IF(Table1[[#This Row],[Total Debt Value]]&gt;Table1[[#This Row],[Income]],1,0)</f>
        <v>1</v>
      </c>
      <c r="CK136" s="6"/>
      <c r="CM136" s="5">
        <f ca="1">IF(Table1[[#This Row],[Total  Net Worth]]&gt;$CN$3,Table1[[#This Row],[Age]],0)</f>
        <v>28</v>
      </c>
      <c r="CN136" s="6"/>
    </row>
    <row r="137" spans="2:92" x14ac:dyDescent="0.25">
      <c r="B137">
        <f t="shared" ca="1" si="127"/>
        <v>1</v>
      </c>
      <c r="C137" t="str">
        <f t="shared" ca="1" si="128"/>
        <v>Male</v>
      </c>
      <c r="D137">
        <f t="shared" ca="1" si="129"/>
        <v>33</v>
      </c>
      <c r="E137">
        <f t="shared" ca="1" si="130"/>
        <v>5</v>
      </c>
      <c r="F137" t="str">
        <f t="shared" ca="1" si="114"/>
        <v>Genral Work</v>
      </c>
      <c r="G137">
        <f t="shared" ca="1" si="131"/>
        <v>4</v>
      </c>
      <c r="H137" t="str">
        <f t="shared" ca="1" si="115"/>
        <v>Technical</v>
      </c>
      <c r="I137">
        <f t="shared" ca="1" si="132"/>
        <v>1</v>
      </c>
      <c r="J137">
        <f t="shared" ca="1" si="133"/>
        <v>2</v>
      </c>
      <c r="K137">
        <f t="shared" ca="1" si="134"/>
        <v>27111</v>
      </c>
      <c r="L137">
        <f t="shared" ca="1" si="135"/>
        <v>3</v>
      </c>
      <c r="M137" t="str">
        <f t="shared" ca="1" si="116"/>
        <v>Pokhara</v>
      </c>
      <c r="N137">
        <f t="shared" ca="1" si="92"/>
        <v>569331</v>
      </c>
      <c r="O137" s="1">
        <f t="shared" ca="1" si="136"/>
        <v>350921.99485780508</v>
      </c>
      <c r="P137" s="1">
        <f t="shared" ca="1" si="93"/>
        <v>37906.566979675583</v>
      </c>
      <c r="Q137">
        <f t="shared" ca="1" si="137"/>
        <v>13694</v>
      </c>
      <c r="R137">
        <f t="shared" ca="1" si="94"/>
        <v>54222</v>
      </c>
      <c r="S137" s="1">
        <f t="shared" ca="1" si="95"/>
        <v>4642.2827501112397</v>
      </c>
      <c r="T137" s="1">
        <f t="shared" ca="1" si="96"/>
        <v>611879.84972978674</v>
      </c>
      <c r="U137" s="1">
        <f t="shared" ca="1" si="97"/>
        <v>418837.99485780508</v>
      </c>
      <c r="V137" s="1">
        <f t="shared" ca="1" si="98"/>
        <v>193041.85487198166</v>
      </c>
      <c r="Y137" s="5">
        <f ca="1">IF(Table1[[#This Row],[Gender]]="Male",1,0)</f>
        <v>1</v>
      </c>
      <c r="Z137">
        <f ca="1">IF(Table1[[#This Row],[Gender]]="Female",1,0)</f>
        <v>0</v>
      </c>
      <c r="AB137" s="6"/>
      <c r="AF137" s="5">
        <f t="shared" ca="1" si="108"/>
        <v>0</v>
      </c>
      <c r="AM137">
        <f t="shared" ca="1" si="109"/>
        <v>0</v>
      </c>
      <c r="AN137">
        <f t="shared" ca="1" si="110"/>
        <v>0</v>
      </c>
      <c r="AO137">
        <f t="shared" ca="1" si="111"/>
        <v>0</v>
      </c>
      <c r="AP137">
        <f t="shared" ca="1" si="112"/>
        <v>1</v>
      </c>
      <c r="AQ137">
        <f t="shared" ca="1" si="113"/>
        <v>0</v>
      </c>
      <c r="AS137" s="6"/>
      <c r="AV137" s="5">
        <f ca="1">IF(Table1[[#This Row],[Total Debt Value]]&gt;$AW$3,1,0)</f>
        <v>0</v>
      </c>
      <c r="AZ137" s="6"/>
      <c r="BA137" s="5"/>
      <c r="BB137" s="17">
        <f t="shared" ca="1" si="117"/>
        <v>0.17943880188896022</v>
      </c>
      <c r="BC137">
        <f t="shared" ca="1" si="118"/>
        <v>1</v>
      </c>
      <c r="BD137" s="6"/>
      <c r="BF137" s="5">
        <f t="shared" ca="1" si="119"/>
        <v>0</v>
      </c>
      <c r="BG137">
        <f t="shared" ca="1" si="120"/>
        <v>0</v>
      </c>
      <c r="BH137">
        <f t="shared" ca="1" si="99"/>
        <v>0</v>
      </c>
      <c r="BI137">
        <f t="shared" ca="1" si="100"/>
        <v>0</v>
      </c>
      <c r="BJ137">
        <f t="shared" ca="1" si="101"/>
        <v>0</v>
      </c>
      <c r="BK137">
        <f t="shared" ca="1" si="102"/>
        <v>0</v>
      </c>
      <c r="BL137">
        <f t="shared" ca="1" si="103"/>
        <v>0</v>
      </c>
      <c r="BM137">
        <f t="shared" ca="1" si="104"/>
        <v>0</v>
      </c>
      <c r="BN137">
        <f t="shared" ca="1" si="105"/>
        <v>64667</v>
      </c>
      <c r="BO137">
        <f t="shared" ca="1" si="106"/>
        <v>0</v>
      </c>
      <c r="BP137">
        <f t="shared" ca="1" si="107"/>
        <v>0</v>
      </c>
      <c r="BR137" s="6"/>
      <c r="BT137" s="5">
        <f t="shared" ca="1" si="121"/>
        <v>0</v>
      </c>
      <c r="BU137">
        <f t="shared" ca="1" si="122"/>
        <v>0</v>
      </c>
      <c r="BV137">
        <f t="shared" ca="1" si="123"/>
        <v>0</v>
      </c>
      <c r="BW137">
        <f t="shared" ca="1" si="124"/>
        <v>0</v>
      </c>
      <c r="BX137">
        <f t="shared" ca="1" si="125"/>
        <v>64667</v>
      </c>
      <c r="BY137">
        <f t="shared" ca="1" si="126"/>
        <v>0</v>
      </c>
      <c r="CA137" s="6"/>
      <c r="CD137" s="5">
        <f ca="1">IF(Table1[[#This Row],[Total Debt Value]]&gt;Table1[[#This Row],[Income]],1,0)</f>
        <v>1</v>
      </c>
      <c r="CK137" s="6"/>
      <c r="CM137" s="5">
        <f ca="1">IF(Table1[[#This Row],[Total  Net Worth]]&gt;$CN$3,Table1[[#This Row],[Age]],0)</f>
        <v>0</v>
      </c>
      <c r="CN137" s="6"/>
    </row>
    <row r="138" spans="2:92" x14ac:dyDescent="0.25">
      <c r="B138">
        <f t="shared" ca="1" si="127"/>
        <v>1</v>
      </c>
      <c r="C138" t="str">
        <f t="shared" ca="1" si="128"/>
        <v>Male</v>
      </c>
      <c r="D138">
        <f t="shared" ca="1" si="129"/>
        <v>35</v>
      </c>
      <c r="E138">
        <f t="shared" ca="1" si="130"/>
        <v>5</v>
      </c>
      <c r="F138" t="str">
        <f t="shared" ca="1" si="114"/>
        <v>Genral Work</v>
      </c>
      <c r="G138">
        <f t="shared" ca="1" si="131"/>
        <v>3</v>
      </c>
      <c r="H138" t="str">
        <f t="shared" ca="1" si="115"/>
        <v>University</v>
      </c>
      <c r="I138">
        <f t="shared" ca="1" si="132"/>
        <v>1</v>
      </c>
      <c r="J138">
        <f t="shared" ca="1" si="133"/>
        <v>1</v>
      </c>
      <c r="K138">
        <f t="shared" ca="1" si="134"/>
        <v>64667</v>
      </c>
      <c r="L138">
        <f t="shared" ca="1" si="135"/>
        <v>5</v>
      </c>
      <c r="M138" t="str">
        <f t="shared" ca="1" si="116"/>
        <v>Chitwan</v>
      </c>
      <c r="N138">
        <f t="shared" ca="1" si="92"/>
        <v>1422674</v>
      </c>
      <c r="O138" s="1">
        <f t="shared" ca="1" si="136"/>
        <v>255282.9180385746</v>
      </c>
      <c r="P138" s="1">
        <f t="shared" ca="1" si="93"/>
        <v>1772.6368732557307</v>
      </c>
      <c r="Q138">
        <f t="shared" ca="1" si="137"/>
        <v>1372</v>
      </c>
      <c r="R138">
        <f t="shared" ca="1" si="94"/>
        <v>0</v>
      </c>
      <c r="S138" s="1">
        <f t="shared" ca="1" si="95"/>
        <v>3074.23596015373</v>
      </c>
      <c r="T138" s="1">
        <f t="shared" ca="1" si="96"/>
        <v>1427520.8728334093</v>
      </c>
      <c r="U138" s="1">
        <f t="shared" ca="1" si="97"/>
        <v>256654.9180385746</v>
      </c>
      <c r="V138" s="1">
        <f t="shared" ca="1" si="98"/>
        <v>1170865.9547948348</v>
      </c>
      <c r="Y138" s="5">
        <f ca="1">IF(Table1[[#This Row],[Gender]]="Male",1,0)</f>
        <v>1</v>
      </c>
      <c r="Z138">
        <f ca="1">IF(Table1[[#This Row],[Gender]]="Female",1,0)</f>
        <v>0</v>
      </c>
      <c r="AB138" s="6"/>
      <c r="AF138" s="5">
        <f t="shared" ca="1" si="108"/>
        <v>1</v>
      </c>
      <c r="AM138">
        <f t="shared" ca="1" si="109"/>
        <v>0</v>
      </c>
      <c r="AN138">
        <f t="shared" ca="1" si="110"/>
        <v>0</v>
      </c>
      <c r="AO138">
        <f t="shared" ca="1" si="111"/>
        <v>0</v>
      </c>
      <c r="AP138">
        <f t="shared" ca="1" si="112"/>
        <v>0</v>
      </c>
      <c r="AQ138">
        <f t="shared" ca="1" si="113"/>
        <v>0</v>
      </c>
      <c r="AS138" s="6"/>
      <c r="AV138" s="5">
        <f ca="1">IF(Table1[[#This Row],[Total Debt Value]]&gt;$AW$3,1,0)</f>
        <v>0</v>
      </c>
      <c r="AZ138" s="6"/>
      <c r="BA138" s="5"/>
      <c r="BB138" s="17">
        <f t="shared" ca="1" si="117"/>
        <v>0.76302253210078175</v>
      </c>
      <c r="BC138">
        <f t="shared" ca="1" si="118"/>
        <v>0</v>
      </c>
      <c r="BD138" s="6"/>
      <c r="BF138" s="5">
        <f t="shared" ca="1" si="119"/>
        <v>0</v>
      </c>
      <c r="BG138">
        <f t="shared" ca="1" si="120"/>
        <v>86444</v>
      </c>
      <c r="BH138">
        <f t="shared" ca="1" si="99"/>
        <v>0</v>
      </c>
      <c r="BI138">
        <f t="shared" ca="1" si="100"/>
        <v>0</v>
      </c>
      <c r="BJ138">
        <f t="shared" ca="1" si="101"/>
        <v>0</v>
      </c>
      <c r="BK138">
        <f t="shared" ca="1" si="102"/>
        <v>0</v>
      </c>
      <c r="BL138">
        <f t="shared" ca="1" si="103"/>
        <v>0</v>
      </c>
      <c r="BM138">
        <f t="shared" ca="1" si="104"/>
        <v>0</v>
      </c>
      <c r="BN138">
        <f t="shared" ca="1" si="105"/>
        <v>0</v>
      </c>
      <c r="BO138">
        <f t="shared" ca="1" si="106"/>
        <v>0</v>
      </c>
      <c r="BP138">
        <f t="shared" ca="1" si="107"/>
        <v>0</v>
      </c>
      <c r="BR138" s="6"/>
      <c r="BT138" s="5">
        <f t="shared" ca="1" si="121"/>
        <v>86444</v>
      </c>
      <c r="BU138">
        <f t="shared" ca="1" si="122"/>
        <v>0</v>
      </c>
      <c r="BV138">
        <f t="shared" ca="1" si="123"/>
        <v>0</v>
      </c>
      <c r="BW138">
        <f t="shared" ca="1" si="124"/>
        <v>0</v>
      </c>
      <c r="BX138">
        <f t="shared" ca="1" si="125"/>
        <v>0</v>
      </c>
      <c r="BY138">
        <f t="shared" ca="1" si="126"/>
        <v>0</v>
      </c>
      <c r="CA138" s="6"/>
      <c r="CD138" s="5">
        <f ca="1">IF(Table1[[#This Row],[Total Debt Value]]&gt;Table1[[#This Row],[Income]],1,0)</f>
        <v>1</v>
      </c>
      <c r="CK138" s="6"/>
      <c r="CM138" s="5">
        <f ca="1">IF(Table1[[#This Row],[Total  Net Worth]]&gt;$CN$3,Table1[[#This Row],[Age]],0)</f>
        <v>35</v>
      </c>
      <c r="CN138" s="6"/>
    </row>
    <row r="139" spans="2:92" x14ac:dyDescent="0.25">
      <c r="B139">
        <f t="shared" ca="1" si="127"/>
        <v>1</v>
      </c>
      <c r="C139" t="str">
        <f t="shared" ca="1" si="128"/>
        <v>Male</v>
      </c>
      <c r="D139">
        <f t="shared" ca="1" si="129"/>
        <v>44</v>
      </c>
      <c r="E139">
        <f t="shared" ca="1" si="130"/>
        <v>1</v>
      </c>
      <c r="F139" t="str">
        <f t="shared" ca="1" si="114"/>
        <v>Health</v>
      </c>
      <c r="G139">
        <f t="shared" ca="1" si="131"/>
        <v>4</v>
      </c>
      <c r="H139" t="str">
        <f t="shared" ca="1" si="115"/>
        <v>Technical</v>
      </c>
      <c r="I139">
        <f t="shared" ca="1" si="132"/>
        <v>2</v>
      </c>
      <c r="J139">
        <f t="shared" ca="1" si="133"/>
        <v>0</v>
      </c>
      <c r="K139">
        <f t="shared" ca="1" si="134"/>
        <v>86444</v>
      </c>
      <c r="L139">
        <f t="shared" ca="1" si="135"/>
        <v>8</v>
      </c>
      <c r="M139" t="str">
        <f t="shared" ca="1" si="116"/>
        <v>Itahari</v>
      </c>
      <c r="N139">
        <f t="shared" ca="1" si="92"/>
        <v>1555992</v>
      </c>
      <c r="O139" s="1">
        <f t="shared" ca="1" si="136"/>
        <v>1187256.9557685596</v>
      </c>
      <c r="P139" s="1">
        <f t="shared" ca="1" si="93"/>
        <v>0</v>
      </c>
      <c r="Q139">
        <f t="shared" ca="1" si="137"/>
        <v>0</v>
      </c>
      <c r="R139">
        <f t="shared" ca="1" si="94"/>
        <v>172888</v>
      </c>
      <c r="S139" s="1">
        <f t="shared" ca="1" si="95"/>
        <v>24059.753216541569</v>
      </c>
      <c r="T139" s="1">
        <f t="shared" ca="1" si="96"/>
        <v>1580051.7532165416</v>
      </c>
      <c r="U139" s="1">
        <f t="shared" ca="1" si="97"/>
        <v>1360144.9557685596</v>
      </c>
      <c r="V139" s="1">
        <f t="shared" ca="1" si="98"/>
        <v>219906.79744798201</v>
      </c>
      <c r="Y139" s="5">
        <f ca="1">IF(Table1[[#This Row],[Gender]]="Male",1,0)</f>
        <v>1</v>
      </c>
      <c r="Z139">
        <f ca="1">IF(Table1[[#This Row],[Gender]]="Female",1,0)</f>
        <v>0</v>
      </c>
      <c r="AB139" s="6"/>
      <c r="AF139" s="5">
        <f t="shared" ca="1" si="108"/>
        <v>0</v>
      </c>
      <c r="AM139">
        <f t="shared" ca="1" si="109"/>
        <v>0</v>
      </c>
      <c r="AN139">
        <f t="shared" ca="1" si="110"/>
        <v>0</v>
      </c>
      <c r="AO139">
        <f t="shared" ca="1" si="111"/>
        <v>1</v>
      </c>
      <c r="AP139">
        <f t="shared" ca="1" si="112"/>
        <v>0</v>
      </c>
      <c r="AQ139">
        <f t="shared" ca="1" si="113"/>
        <v>0</v>
      </c>
      <c r="AS139" s="6"/>
      <c r="AV139" s="5">
        <f ca="1">IF(Table1[[#This Row],[Total Debt Value]]&gt;$AW$3,1,0)</f>
        <v>1</v>
      </c>
      <c r="AZ139" s="6"/>
      <c r="BA139" s="5"/>
      <c r="BB139" s="17">
        <f t="shared" ca="1" si="117"/>
        <v>0.26208067739997387</v>
      </c>
      <c r="BC139">
        <f t="shared" ca="1" si="118"/>
        <v>1</v>
      </c>
      <c r="BD139" s="6"/>
      <c r="BF139" s="5">
        <f t="shared" ca="1" si="119"/>
        <v>0</v>
      </c>
      <c r="BG139">
        <f t="shared" ca="1" si="120"/>
        <v>0</v>
      </c>
      <c r="BH139">
        <f t="shared" ca="1" si="99"/>
        <v>0</v>
      </c>
      <c r="BI139">
        <f t="shared" ca="1" si="100"/>
        <v>0</v>
      </c>
      <c r="BJ139">
        <f t="shared" ca="1" si="101"/>
        <v>0</v>
      </c>
      <c r="BK139">
        <f t="shared" ca="1" si="102"/>
        <v>35284</v>
      </c>
      <c r="BL139">
        <f t="shared" ca="1" si="103"/>
        <v>0</v>
      </c>
      <c r="BM139">
        <f t="shared" ca="1" si="104"/>
        <v>0</v>
      </c>
      <c r="BN139">
        <f t="shared" ca="1" si="105"/>
        <v>0</v>
      </c>
      <c r="BO139">
        <f t="shared" ca="1" si="106"/>
        <v>0</v>
      </c>
      <c r="BP139">
        <f t="shared" ca="1" si="107"/>
        <v>0</v>
      </c>
      <c r="BR139" s="6"/>
      <c r="BT139" s="5">
        <f t="shared" ca="1" si="121"/>
        <v>0</v>
      </c>
      <c r="BU139">
        <f t="shared" ca="1" si="122"/>
        <v>0</v>
      </c>
      <c r="BV139">
        <f t="shared" ca="1" si="123"/>
        <v>0</v>
      </c>
      <c r="BW139">
        <f t="shared" ca="1" si="124"/>
        <v>35284</v>
      </c>
      <c r="BX139">
        <f t="shared" ca="1" si="125"/>
        <v>0</v>
      </c>
      <c r="BY139">
        <f t="shared" ca="1" si="126"/>
        <v>0</v>
      </c>
      <c r="CA139" s="6"/>
      <c r="CD139" s="5">
        <f ca="1">IF(Table1[[#This Row],[Total Debt Value]]&gt;Table1[[#This Row],[Income]],1,0)</f>
        <v>1</v>
      </c>
      <c r="CK139" s="6"/>
      <c r="CM139" s="5">
        <f ca="1">IF(Table1[[#This Row],[Total  Net Worth]]&gt;$CN$3,Table1[[#This Row],[Age]],0)</f>
        <v>0</v>
      </c>
      <c r="CN139" s="6"/>
    </row>
    <row r="140" spans="2:92" x14ac:dyDescent="0.25">
      <c r="B140">
        <f t="shared" ca="1" si="127"/>
        <v>1</v>
      </c>
      <c r="C140" t="str">
        <f t="shared" ca="1" si="128"/>
        <v>Male</v>
      </c>
      <c r="D140">
        <f t="shared" ca="1" si="129"/>
        <v>36</v>
      </c>
      <c r="E140">
        <f t="shared" ca="1" si="130"/>
        <v>2</v>
      </c>
      <c r="F140" t="str">
        <f t="shared" ca="1" si="114"/>
        <v>Construction</v>
      </c>
      <c r="G140">
        <f t="shared" ca="1" si="131"/>
        <v>4</v>
      </c>
      <c r="H140" t="str">
        <f t="shared" ca="1" si="115"/>
        <v>Technical</v>
      </c>
      <c r="I140">
        <f t="shared" ca="1" si="132"/>
        <v>3</v>
      </c>
      <c r="J140">
        <f t="shared" ca="1" si="133"/>
        <v>1</v>
      </c>
      <c r="K140">
        <f t="shared" ca="1" si="134"/>
        <v>35284</v>
      </c>
      <c r="L140">
        <f t="shared" ca="1" si="135"/>
        <v>11</v>
      </c>
      <c r="M140" t="str">
        <f t="shared" ca="1" si="116"/>
        <v>Kavre</v>
      </c>
      <c r="N140">
        <f t="shared" ca="1" si="92"/>
        <v>670396</v>
      </c>
      <c r="O140" s="1">
        <f t="shared" ca="1" si="136"/>
        <v>175697.83780623288</v>
      </c>
      <c r="P140" s="1">
        <f t="shared" ca="1" si="93"/>
        <v>34547.224430585884</v>
      </c>
      <c r="Q140">
        <f t="shared" ca="1" si="137"/>
        <v>13258</v>
      </c>
      <c r="R140">
        <f t="shared" ca="1" si="94"/>
        <v>70568</v>
      </c>
      <c r="S140" s="1">
        <f t="shared" ca="1" si="95"/>
        <v>47275.88655585004</v>
      </c>
      <c r="T140" s="1">
        <f t="shared" ca="1" si="96"/>
        <v>752219.1109864359</v>
      </c>
      <c r="U140" s="1">
        <f t="shared" ca="1" si="97"/>
        <v>259523.83780623288</v>
      </c>
      <c r="V140" s="1">
        <f t="shared" ca="1" si="98"/>
        <v>492695.27318020305</v>
      </c>
      <c r="Y140" s="5">
        <f ca="1">IF(Table1[[#This Row],[Gender]]="Male",1,0)</f>
        <v>1</v>
      </c>
      <c r="Z140">
        <f ca="1">IF(Table1[[#This Row],[Gender]]="Female",1,0)</f>
        <v>0</v>
      </c>
      <c r="AB140" s="6"/>
      <c r="AF140" s="5">
        <f t="shared" ca="1" si="108"/>
        <v>0</v>
      </c>
      <c r="AM140">
        <f t="shared" ca="1" si="109"/>
        <v>0</v>
      </c>
      <c r="AN140">
        <f t="shared" ca="1" si="110"/>
        <v>1</v>
      </c>
      <c r="AO140">
        <f t="shared" ca="1" si="111"/>
        <v>0</v>
      </c>
      <c r="AP140">
        <f t="shared" ca="1" si="112"/>
        <v>0</v>
      </c>
      <c r="AQ140">
        <f t="shared" ca="1" si="113"/>
        <v>0</v>
      </c>
      <c r="AS140" s="6"/>
      <c r="AV140" s="5">
        <f ca="1">IF(Table1[[#This Row],[Total Debt Value]]&gt;$AW$3,1,0)</f>
        <v>0</v>
      </c>
      <c r="AZ140" s="6"/>
      <c r="BA140" s="5"/>
      <c r="BB140" s="17">
        <f t="shared" ca="1" si="117"/>
        <v>0.32301521508688824</v>
      </c>
      <c r="BC140">
        <f t="shared" ca="1" si="118"/>
        <v>0</v>
      </c>
      <c r="BD140" s="6"/>
      <c r="BF140" s="5">
        <f t="shared" ca="1" si="119"/>
        <v>0</v>
      </c>
      <c r="BG140">
        <f t="shared" ca="1" si="120"/>
        <v>0</v>
      </c>
      <c r="BH140">
        <f t="shared" ca="1" si="99"/>
        <v>31287</v>
      </c>
      <c r="BI140">
        <f t="shared" ca="1" si="100"/>
        <v>0</v>
      </c>
      <c r="BJ140">
        <f t="shared" ca="1" si="101"/>
        <v>0</v>
      </c>
      <c r="BK140">
        <f t="shared" ca="1" si="102"/>
        <v>0</v>
      </c>
      <c r="BL140">
        <f t="shared" ca="1" si="103"/>
        <v>0</v>
      </c>
      <c r="BM140">
        <f t="shared" ca="1" si="104"/>
        <v>0</v>
      </c>
      <c r="BN140">
        <f t="shared" ca="1" si="105"/>
        <v>0</v>
      </c>
      <c r="BO140">
        <f t="shared" ca="1" si="106"/>
        <v>0</v>
      </c>
      <c r="BP140">
        <f t="shared" ca="1" si="107"/>
        <v>0</v>
      </c>
      <c r="BR140" s="6"/>
      <c r="BT140" s="5">
        <f t="shared" ca="1" si="121"/>
        <v>0</v>
      </c>
      <c r="BU140">
        <f t="shared" ca="1" si="122"/>
        <v>0</v>
      </c>
      <c r="BV140">
        <f t="shared" ca="1" si="123"/>
        <v>31287</v>
      </c>
      <c r="BW140">
        <f t="shared" ca="1" si="124"/>
        <v>0</v>
      </c>
      <c r="BX140">
        <f t="shared" ca="1" si="125"/>
        <v>0</v>
      </c>
      <c r="BY140">
        <f t="shared" ca="1" si="126"/>
        <v>0</v>
      </c>
      <c r="CA140" s="6"/>
      <c r="CD140" s="5">
        <f ca="1">IF(Table1[[#This Row],[Total Debt Value]]&gt;Table1[[#This Row],[Income]],1,0)</f>
        <v>1</v>
      </c>
      <c r="CK140" s="6"/>
      <c r="CM140" s="5">
        <f ca="1">IF(Table1[[#This Row],[Total  Net Worth]]&gt;$CN$3,Table1[[#This Row],[Age]],0)</f>
        <v>0</v>
      </c>
      <c r="CN140" s="6"/>
    </row>
    <row r="141" spans="2:92" x14ac:dyDescent="0.25">
      <c r="B141">
        <f t="shared" ca="1" si="127"/>
        <v>2</v>
      </c>
      <c r="C141" t="str">
        <f t="shared" ca="1" si="128"/>
        <v>Female</v>
      </c>
      <c r="D141">
        <f t="shared" ca="1" si="129"/>
        <v>25</v>
      </c>
      <c r="E141">
        <f t="shared" ca="1" si="130"/>
        <v>4</v>
      </c>
      <c r="F141" t="str">
        <f t="shared" ca="1" si="114"/>
        <v>IT</v>
      </c>
      <c r="G141">
        <f t="shared" ca="1" si="131"/>
        <v>3</v>
      </c>
      <c r="H141" t="str">
        <f t="shared" ca="1" si="115"/>
        <v>University</v>
      </c>
      <c r="I141">
        <f t="shared" ca="1" si="132"/>
        <v>0</v>
      </c>
      <c r="J141">
        <f t="shared" ca="1" si="133"/>
        <v>2</v>
      </c>
      <c r="K141">
        <f t="shared" ca="1" si="134"/>
        <v>31287</v>
      </c>
      <c r="L141">
        <f t="shared" ca="1" si="135"/>
        <v>4</v>
      </c>
      <c r="M141" t="str">
        <f t="shared" ca="1" si="116"/>
        <v>Biratnagar</v>
      </c>
      <c r="N141">
        <f t="shared" ca="1" si="92"/>
        <v>688314</v>
      </c>
      <c r="O141" s="1">
        <f t="shared" ca="1" si="136"/>
        <v>222335.89475731639</v>
      </c>
      <c r="P141" s="1">
        <f t="shared" ca="1" si="93"/>
        <v>7834.8014618103816</v>
      </c>
      <c r="Q141">
        <f t="shared" ca="1" si="137"/>
        <v>5847</v>
      </c>
      <c r="R141">
        <f t="shared" ca="1" si="94"/>
        <v>0</v>
      </c>
      <c r="S141" s="1">
        <f t="shared" ca="1" si="95"/>
        <v>14226.196763438564</v>
      </c>
      <c r="T141" s="1">
        <f t="shared" ca="1" si="96"/>
        <v>710374.99822524888</v>
      </c>
      <c r="U141" s="1">
        <f t="shared" ca="1" si="97"/>
        <v>228182.89475731639</v>
      </c>
      <c r="V141" s="1">
        <f t="shared" ca="1" si="98"/>
        <v>482192.10346793249</v>
      </c>
      <c r="Y141" s="5">
        <f ca="1">IF(Table1[[#This Row],[Gender]]="Male",1,0)</f>
        <v>0</v>
      </c>
      <c r="Z141">
        <f ca="1">IF(Table1[[#This Row],[Gender]]="Female",1,0)</f>
        <v>1</v>
      </c>
      <c r="AB141" s="6"/>
      <c r="AF141" s="5">
        <f t="shared" ca="1" si="108"/>
        <v>0</v>
      </c>
      <c r="AM141">
        <f t="shared" ca="1" si="109"/>
        <v>0</v>
      </c>
      <c r="AN141">
        <f t="shared" ca="1" si="110"/>
        <v>0</v>
      </c>
      <c r="AO141">
        <f t="shared" ca="1" si="111"/>
        <v>1</v>
      </c>
      <c r="AP141">
        <f t="shared" ca="1" si="112"/>
        <v>0</v>
      </c>
      <c r="AQ141">
        <f t="shared" ca="1" si="113"/>
        <v>0</v>
      </c>
      <c r="AS141" s="6"/>
      <c r="AV141" s="5">
        <f ca="1">IF(Table1[[#This Row],[Total Debt Value]]&gt;$AW$3,1,0)</f>
        <v>0</v>
      </c>
      <c r="AZ141" s="6"/>
      <c r="BA141" s="5"/>
      <c r="BB141" s="17">
        <f t="shared" ca="1" si="117"/>
        <v>0.90538612414827269</v>
      </c>
      <c r="BC141">
        <f t="shared" ca="1" si="118"/>
        <v>0</v>
      </c>
      <c r="BD141" s="6"/>
      <c r="BF141" s="5">
        <f t="shared" ca="1" si="119"/>
        <v>0</v>
      </c>
      <c r="BG141">
        <f t="shared" ca="1" si="120"/>
        <v>0</v>
      </c>
      <c r="BH141">
        <f t="shared" ca="1" si="99"/>
        <v>0</v>
      </c>
      <c r="BI141">
        <f t="shared" ca="1" si="100"/>
        <v>0</v>
      </c>
      <c r="BJ141">
        <f t="shared" ca="1" si="101"/>
        <v>0</v>
      </c>
      <c r="BK141">
        <f t="shared" ca="1" si="102"/>
        <v>0</v>
      </c>
      <c r="BL141">
        <f t="shared" ca="1" si="103"/>
        <v>0</v>
      </c>
      <c r="BM141">
        <f t="shared" ca="1" si="104"/>
        <v>45403</v>
      </c>
      <c r="BN141">
        <f t="shared" ca="1" si="105"/>
        <v>0</v>
      </c>
      <c r="BO141">
        <f t="shared" ca="1" si="106"/>
        <v>0</v>
      </c>
      <c r="BP141">
        <f t="shared" ca="1" si="107"/>
        <v>0</v>
      </c>
      <c r="BR141" s="6"/>
      <c r="BT141" s="5">
        <f t="shared" ca="1" si="121"/>
        <v>0</v>
      </c>
      <c r="BU141">
        <f t="shared" ca="1" si="122"/>
        <v>0</v>
      </c>
      <c r="BV141">
        <f t="shared" ca="1" si="123"/>
        <v>0</v>
      </c>
      <c r="BW141">
        <f t="shared" ca="1" si="124"/>
        <v>45403</v>
      </c>
      <c r="BX141">
        <f t="shared" ca="1" si="125"/>
        <v>0</v>
      </c>
      <c r="BY141">
        <f t="shared" ca="1" si="126"/>
        <v>0</v>
      </c>
      <c r="CA141" s="6"/>
      <c r="CD141" s="5">
        <f ca="1">IF(Table1[[#This Row],[Total Debt Value]]&gt;Table1[[#This Row],[Income]],1,0)</f>
        <v>1</v>
      </c>
      <c r="CK141" s="6"/>
      <c r="CM141" s="5">
        <f ca="1">IF(Table1[[#This Row],[Total  Net Worth]]&gt;$CN$3,Table1[[#This Row],[Age]],0)</f>
        <v>0</v>
      </c>
      <c r="CN141" s="6"/>
    </row>
    <row r="142" spans="2:92" x14ac:dyDescent="0.25">
      <c r="B142">
        <f t="shared" ca="1" si="127"/>
        <v>2</v>
      </c>
      <c r="C142" t="str">
        <f t="shared" ca="1" si="128"/>
        <v>Female</v>
      </c>
      <c r="D142">
        <f t="shared" ca="1" si="129"/>
        <v>44</v>
      </c>
      <c r="E142">
        <f t="shared" ca="1" si="130"/>
        <v>2</v>
      </c>
      <c r="F142" t="str">
        <f t="shared" ca="1" si="114"/>
        <v>Construction</v>
      </c>
      <c r="G142">
        <f t="shared" ca="1" si="131"/>
        <v>1</v>
      </c>
      <c r="H142" t="str">
        <f t="shared" ca="1" si="115"/>
        <v>High School</v>
      </c>
      <c r="I142">
        <f t="shared" ca="1" si="132"/>
        <v>0</v>
      </c>
      <c r="J142">
        <f t="shared" ca="1" si="133"/>
        <v>0</v>
      </c>
      <c r="K142">
        <f t="shared" ca="1" si="134"/>
        <v>45403</v>
      </c>
      <c r="L142">
        <f t="shared" ca="1" si="135"/>
        <v>10</v>
      </c>
      <c r="M142" t="str">
        <f t="shared" ca="1" si="116"/>
        <v>Lalitpur</v>
      </c>
      <c r="N142">
        <f t="shared" ca="1" si="92"/>
        <v>908060</v>
      </c>
      <c r="O142" s="1">
        <f t="shared" ca="1" si="136"/>
        <v>822144.92389408045</v>
      </c>
      <c r="P142" s="1">
        <f t="shared" ca="1" si="93"/>
        <v>0</v>
      </c>
      <c r="Q142">
        <f t="shared" ca="1" si="137"/>
        <v>0</v>
      </c>
      <c r="R142">
        <f t="shared" ca="1" si="94"/>
        <v>90806</v>
      </c>
      <c r="S142" s="1">
        <f t="shared" ca="1" si="95"/>
        <v>6209.7167152101438</v>
      </c>
      <c r="T142" s="1">
        <f t="shared" ca="1" si="96"/>
        <v>914269.71671521012</v>
      </c>
      <c r="U142" s="1">
        <f t="shared" ca="1" si="97"/>
        <v>912950.92389408045</v>
      </c>
      <c r="V142" s="1">
        <f t="shared" ca="1" si="98"/>
        <v>1318.7928211296676</v>
      </c>
      <c r="Y142" s="5">
        <f ca="1">IF(Table1[[#This Row],[Gender]]="Male",1,0)</f>
        <v>0</v>
      </c>
      <c r="Z142">
        <f ca="1">IF(Table1[[#This Row],[Gender]]="Female",1,0)</f>
        <v>1</v>
      </c>
      <c r="AB142" s="6"/>
      <c r="AF142" s="5">
        <f t="shared" ca="1" si="108"/>
        <v>0</v>
      </c>
      <c r="AM142">
        <f t="shared" ca="1" si="109"/>
        <v>0</v>
      </c>
      <c r="AN142">
        <f t="shared" ca="1" si="110"/>
        <v>1</v>
      </c>
      <c r="AO142">
        <f t="shared" ca="1" si="111"/>
        <v>0</v>
      </c>
      <c r="AP142">
        <f t="shared" ca="1" si="112"/>
        <v>0</v>
      </c>
      <c r="AQ142">
        <f t="shared" ca="1" si="113"/>
        <v>0</v>
      </c>
      <c r="AS142" s="6"/>
      <c r="AV142" s="5">
        <f ca="1">IF(Table1[[#This Row],[Total Debt Value]]&gt;$AW$3,1,0)</f>
        <v>1</v>
      </c>
      <c r="AZ142" s="6"/>
      <c r="BA142" s="5"/>
      <c r="BB142" s="17">
        <f t="shared" ca="1" si="117"/>
        <v>0.26653912064150687</v>
      </c>
      <c r="BC142">
        <f t="shared" ca="1" si="118"/>
        <v>1</v>
      </c>
      <c r="BD142" s="6"/>
      <c r="BF142" s="5">
        <f t="shared" ca="1" si="119"/>
        <v>0</v>
      </c>
      <c r="BG142">
        <f t="shared" ca="1" si="120"/>
        <v>0</v>
      </c>
      <c r="BH142">
        <f t="shared" ca="1" si="99"/>
        <v>0</v>
      </c>
      <c r="BI142">
        <f t="shared" ca="1" si="100"/>
        <v>0</v>
      </c>
      <c r="BJ142">
        <f t="shared" ca="1" si="101"/>
        <v>0</v>
      </c>
      <c r="BK142">
        <f t="shared" ca="1" si="102"/>
        <v>77738</v>
      </c>
      <c r="BL142">
        <f t="shared" ca="1" si="103"/>
        <v>0</v>
      </c>
      <c r="BM142">
        <f t="shared" ca="1" si="104"/>
        <v>0</v>
      </c>
      <c r="BN142">
        <f t="shared" ca="1" si="105"/>
        <v>0</v>
      </c>
      <c r="BO142">
        <f t="shared" ca="1" si="106"/>
        <v>0</v>
      </c>
      <c r="BP142">
        <f t="shared" ca="1" si="107"/>
        <v>0</v>
      </c>
      <c r="BR142" s="6"/>
      <c r="BT142" s="5">
        <f t="shared" ca="1" si="121"/>
        <v>0</v>
      </c>
      <c r="BU142">
        <f t="shared" ca="1" si="122"/>
        <v>0</v>
      </c>
      <c r="BV142">
        <f t="shared" ca="1" si="123"/>
        <v>77738</v>
      </c>
      <c r="BW142">
        <f t="shared" ca="1" si="124"/>
        <v>0</v>
      </c>
      <c r="BX142">
        <f t="shared" ca="1" si="125"/>
        <v>0</v>
      </c>
      <c r="BY142">
        <f t="shared" ca="1" si="126"/>
        <v>0</v>
      </c>
      <c r="CA142" s="6"/>
      <c r="CD142" s="5">
        <f ca="1">IF(Table1[[#This Row],[Total Debt Value]]&gt;Table1[[#This Row],[Income]],1,0)</f>
        <v>1</v>
      </c>
      <c r="CK142" s="6"/>
      <c r="CM142" s="5">
        <f ca="1">IF(Table1[[#This Row],[Total  Net Worth]]&gt;$CN$3,Table1[[#This Row],[Age]],0)</f>
        <v>0</v>
      </c>
      <c r="CN142" s="6"/>
    </row>
    <row r="143" spans="2:92" x14ac:dyDescent="0.25">
      <c r="B143">
        <f t="shared" ca="1" si="127"/>
        <v>2</v>
      </c>
      <c r="C143" t="str">
        <f t="shared" ca="1" si="128"/>
        <v>Female</v>
      </c>
      <c r="D143">
        <f t="shared" ca="1" si="129"/>
        <v>35</v>
      </c>
      <c r="E143">
        <f t="shared" ca="1" si="130"/>
        <v>4</v>
      </c>
      <c r="F143" t="str">
        <f t="shared" ca="1" si="114"/>
        <v>IT</v>
      </c>
      <c r="G143">
        <f t="shared" ca="1" si="131"/>
        <v>4</v>
      </c>
      <c r="H143" t="str">
        <f t="shared" ca="1" si="115"/>
        <v>Technical</v>
      </c>
      <c r="I143">
        <f t="shared" ca="1" si="132"/>
        <v>1</v>
      </c>
      <c r="J143">
        <f t="shared" ca="1" si="133"/>
        <v>2</v>
      </c>
      <c r="K143">
        <f t="shared" ca="1" si="134"/>
        <v>77738</v>
      </c>
      <c r="L143">
        <f t="shared" ca="1" si="135"/>
        <v>11</v>
      </c>
      <c r="M143" t="str">
        <f t="shared" ca="1" si="116"/>
        <v>Kavre</v>
      </c>
      <c r="N143">
        <f t="shared" ca="1" si="92"/>
        <v>1710236</v>
      </c>
      <c r="O143" s="1">
        <f t="shared" ca="1" si="136"/>
        <v>455844.79952944815</v>
      </c>
      <c r="P143" s="1">
        <f t="shared" ca="1" si="93"/>
        <v>122955.73764863746</v>
      </c>
      <c r="Q143">
        <f t="shared" ca="1" si="137"/>
        <v>34734</v>
      </c>
      <c r="R143">
        <f t="shared" ca="1" si="94"/>
        <v>155476</v>
      </c>
      <c r="S143" s="1">
        <f t="shared" ca="1" si="95"/>
        <v>24822.089317174206</v>
      </c>
      <c r="T143" s="1">
        <f t="shared" ca="1" si="96"/>
        <v>1858013.8269658117</v>
      </c>
      <c r="U143" s="1">
        <f t="shared" ca="1" si="97"/>
        <v>646054.79952944815</v>
      </c>
      <c r="V143" s="1">
        <f t="shared" ca="1" si="98"/>
        <v>1211959.0274363635</v>
      </c>
      <c r="Y143" s="5">
        <f ca="1">IF(Table1[[#This Row],[Gender]]="Male",1,0)</f>
        <v>0</v>
      </c>
      <c r="Z143">
        <f ca="1">IF(Table1[[#This Row],[Gender]]="Female",1,0)</f>
        <v>1</v>
      </c>
      <c r="AB143" s="6"/>
      <c r="AF143" s="5">
        <f t="shared" ca="1" si="108"/>
        <v>0</v>
      </c>
      <c r="AM143">
        <f t="shared" ca="1" si="109"/>
        <v>0</v>
      </c>
      <c r="AN143">
        <f t="shared" ca="1" si="110"/>
        <v>0</v>
      </c>
      <c r="AO143">
        <f t="shared" ca="1" si="111"/>
        <v>1</v>
      </c>
      <c r="AP143">
        <f t="shared" ca="1" si="112"/>
        <v>0</v>
      </c>
      <c r="AQ143">
        <f t="shared" ca="1" si="113"/>
        <v>0</v>
      </c>
      <c r="AS143" s="6"/>
      <c r="AV143" s="5">
        <f ca="1">IF(Table1[[#This Row],[Total Debt Value]]&gt;$AW$3,1,0)</f>
        <v>1</v>
      </c>
      <c r="AZ143" s="6"/>
      <c r="BA143" s="5"/>
      <c r="BB143" s="17">
        <f t="shared" ca="1" si="117"/>
        <v>0.86679836365066087</v>
      </c>
      <c r="BC143">
        <f t="shared" ca="1" si="118"/>
        <v>0</v>
      </c>
      <c r="BD143" s="6"/>
      <c r="BF143" s="5">
        <f t="shared" ca="1" si="119"/>
        <v>0</v>
      </c>
      <c r="BG143">
        <f t="shared" ca="1" si="120"/>
        <v>0</v>
      </c>
      <c r="BH143">
        <f t="shared" ca="1" si="99"/>
        <v>0</v>
      </c>
      <c r="BI143">
        <f t="shared" ca="1" si="100"/>
        <v>0</v>
      </c>
      <c r="BJ143">
        <f t="shared" ca="1" si="101"/>
        <v>0</v>
      </c>
      <c r="BK143">
        <f t="shared" ca="1" si="102"/>
        <v>0</v>
      </c>
      <c r="BL143">
        <f t="shared" ca="1" si="103"/>
        <v>0</v>
      </c>
      <c r="BM143">
        <f t="shared" ca="1" si="104"/>
        <v>0</v>
      </c>
      <c r="BN143">
        <f t="shared" ca="1" si="105"/>
        <v>53388</v>
      </c>
      <c r="BO143">
        <f t="shared" ca="1" si="106"/>
        <v>0</v>
      </c>
      <c r="BP143">
        <f t="shared" ca="1" si="107"/>
        <v>0</v>
      </c>
      <c r="BR143" s="6"/>
      <c r="BT143" s="5">
        <f t="shared" ca="1" si="121"/>
        <v>0</v>
      </c>
      <c r="BU143">
        <f t="shared" ca="1" si="122"/>
        <v>0</v>
      </c>
      <c r="BV143">
        <f t="shared" ca="1" si="123"/>
        <v>0</v>
      </c>
      <c r="BW143">
        <f t="shared" ca="1" si="124"/>
        <v>53388</v>
      </c>
      <c r="BX143">
        <f t="shared" ca="1" si="125"/>
        <v>0</v>
      </c>
      <c r="BY143">
        <f t="shared" ca="1" si="126"/>
        <v>0</v>
      </c>
      <c r="CA143" s="6"/>
      <c r="CD143" s="5">
        <f ca="1">IF(Table1[[#This Row],[Total Debt Value]]&gt;Table1[[#This Row],[Income]],1,0)</f>
        <v>1</v>
      </c>
      <c r="CK143" s="6"/>
      <c r="CM143" s="5">
        <f ca="1">IF(Table1[[#This Row],[Total  Net Worth]]&gt;$CN$3,Table1[[#This Row],[Age]],0)</f>
        <v>35</v>
      </c>
      <c r="CN143" s="6"/>
    </row>
    <row r="144" spans="2:92" x14ac:dyDescent="0.25">
      <c r="B144">
        <f t="shared" ca="1" si="127"/>
        <v>1</v>
      </c>
      <c r="C144" t="str">
        <f t="shared" ca="1" si="128"/>
        <v>Male</v>
      </c>
      <c r="D144">
        <f t="shared" ca="1" si="129"/>
        <v>36</v>
      </c>
      <c r="E144">
        <f t="shared" ca="1" si="130"/>
        <v>2</v>
      </c>
      <c r="F144" t="str">
        <f t="shared" ca="1" si="114"/>
        <v>Construction</v>
      </c>
      <c r="G144">
        <f t="shared" ca="1" si="131"/>
        <v>3</v>
      </c>
      <c r="H144" t="str">
        <f t="shared" ca="1" si="115"/>
        <v>University</v>
      </c>
      <c r="I144">
        <f t="shared" ca="1" si="132"/>
        <v>2</v>
      </c>
      <c r="J144">
        <f t="shared" ca="1" si="133"/>
        <v>2</v>
      </c>
      <c r="K144">
        <f t="shared" ca="1" si="134"/>
        <v>53388</v>
      </c>
      <c r="L144">
        <f t="shared" ca="1" si="135"/>
        <v>5</v>
      </c>
      <c r="M144" t="str">
        <f t="shared" ca="1" si="116"/>
        <v>Chitwan</v>
      </c>
      <c r="N144">
        <f t="shared" ca="1" si="92"/>
        <v>1174536</v>
      </c>
      <c r="O144" s="1">
        <f t="shared" ca="1" si="136"/>
        <v>1018085.8828487926</v>
      </c>
      <c r="P144" s="1">
        <f t="shared" ca="1" si="93"/>
        <v>30382.665526018445</v>
      </c>
      <c r="Q144">
        <f t="shared" ca="1" si="137"/>
        <v>19905</v>
      </c>
      <c r="R144">
        <f t="shared" ca="1" si="94"/>
        <v>106776</v>
      </c>
      <c r="S144" s="1">
        <f t="shared" ca="1" si="95"/>
        <v>13619.428502583705</v>
      </c>
      <c r="T144" s="1">
        <f t="shared" ca="1" si="96"/>
        <v>1218538.0940286021</v>
      </c>
      <c r="U144" s="1">
        <f t="shared" ca="1" si="97"/>
        <v>1144766.8828487927</v>
      </c>
      <c r="V144" s="1">
        <f t="shared" ca="1" si="98"/>
        <v>73771.211179809412</v>
      </c>
      <c r="Y144" s="5">
        <f ca="1">IF(Table1[[#This Row],[Gender]]="Male",1,0)</f>
        <v>1</v>
      </c>
      <c r="Z144">
        <f ca="1">IF(Table1[[#This Row],[Gender]]="Female",1,0)</f>
        <v>0</v>
      </c>
      <c r="AB144" s="6"/>
      <c r="AF144" s="5">
        <f t="shared" ca="1" si="108"/>
        <v>0</v>
      </c>
      <c r="AM144">
        <f t="shared" ca="1" si="109"/>
        <v>0</v>
      </c>
      <c r="AN144">
        <f t="shared" ca="1" si="110"/>
        <v>0</v>
      </c>
      <c r="AO144">
        <f t="shared" ca="1" si="111"/>
        <v>1</v>
      </c>
      <c r="AP144">
        <f t="shared" ca="1" si="112"/>
        <v>0</v>
      </c>
      <c r="AQ144">
        <f t="shared" ca="1" si="113"/>
        <v>0</v>
      </c>
      <c r="AS144" s="6"/>
      <c r="AV144" s="5">
        <f ca="1">IF(Table1[[#This Row],[Total Debt Value]]&gt;$AW$3,1,0)</f>
        <v>1</v>
      </c>
      <c r="AZ144" s="6"/>
      <c r="BA144" s="5"/>
      <c r="BB144" s="17">
        <f t="shared" ca="1" si="117"/>
        <v>0.34089003300775655</v>
      </c>
      <c r="BC144">
        <f t="shared" ca="1" si="118"/>
        <v>0</v>
      </c>
      <c r="BD144" s="6"/>
      <c r="BF144" s="5">
        <f t="shared" ca="1" si="119"/>
        <v>0</v>
      </c>
      <c r="BG144">
        <f t="shared" ca="1" si="120"/>
        <v>0</v>
      </c>
      <c r="BH144">
        <f t="shared" ca="1" si="99"/>
        <v>0</v>
      </c>
      <c r="BI144">
        <f t="shared" ca="1" si="100"/>
        <v>0</v>
      </c>
      <c r="BJ144">
        <f t="shared" ca="1" si="101"/>
        <v>0</v>
      </c>
      <c r="BK144">
        <f t="shared" ca="1" si="102"/>
        <v>73878</v>
      </c>
      <c r="BL144">
        <f t="shared" ca="1" si="103"/>
        <v>0</v>
      </c>
      <c r="BM144">
        <f t="shared" ca="1" si="104"/>
        <v>0</v>
      </c>
      <c r="BN144">
        <f t="shared" ca="1" si="105"/>
        <v>0</v>
      </c>
      <c r="BO144">
        <f t="shared" ca="1" si="106"/>
        <v>0</v>
      </c>
      <c r="BP144">
        <f t="shared" ca="1" si="107"/>
        <v>0</v>
      </c>
      <c r="BR144" s="6"/>
      <c r="BT144" s="5">
        <f t="shared" ca="1" si="121"/>
        <v>0</v>
      </c>
      <c r="BU144">
        <f t="shared" ca="1" si="122"/>
        <v>0</v>
      </c>
      <c r="BV144">
        <f t="shared" ca="1" si="123"/>
        <v>0</v>
      </c>
      <c r="BW144">
        <f t="shared" ca="1" si="124"/>
        <v>73878</v>
      </c>
      <c r="BX144">
        <f t="shared" ca="1" si="125"/>
        <v>0</v>
      </c>
      <c r="BY144">
        <f t="shared" ca="1" si="126"/>
        <v>0</v>
      </c>
      <c r="CA144" s="6"/>
      <c r="CD144" s="5">
        <f ca="1">IF(Table1[[#This Row],[Total Debt Value]]&gt;Table1[[#This Row],[Income]],1,0)</f>
        <v>1</v>
      </c>
      <c r="CK144" s="6"/>
      <c r="CM144" s="5">
        <f ca="1">IF(Table1[[#This Row],[Total  Net Worth]]&gt;$CN$3,Table1[[#This Row],[Age]],0)</f>
        <v>0</v>
      </c>
      <c r="CN144" s="6"/>
    </row>
    <row r="145" spans="2:92" x14ac:dyDescent="0.25">
      <c r="B145">
        <f t="shared" ca="1" si="127"/>
        <v>1</v>
      </c>
      <c r="C145" t="str">
        <f t="shared" ca="1" si="128"/>
        <v>Male</v>
      </c>
      <c r="D145">
        <f t="shared" ca="1" si="129"/>
        <v>32</v>
      </c>
      <c r="E145">
        <f t="shared" ca="1" si="130"/>
        <v>2</v>
      </c>
      <c r="F145" t="str">
        <f t="shared" ca="1" si="114"/>
        <v>Construction</v>
      </c>
      <c r="G145">
        <f t="shared" ca="1" si="131"/>
        <v>2</v>
      </c>
      <c r="H145" t="str">
        <f t="shared" ca="1" si="115"/>
        <v>College</v>
      </c>
      <c r="I145">
        <f t="shared" ca="1" si="132"/>
        <v>0</v>
      </c>
      <c r="J145">
        <f t="shared" ca="1" si="133"/>
        <v>0</v>
      </c>
      <c r="K145">
        <f t="shared" ca="1" si="134"/>
        <v>73878</v>
      </c>
      <c r="L145">
        <f t="shared" ca="1" si="135"/>
        <v>11</v>
      </c>
      <c r="M145" t="str">
        <f t="shared" ca="1" si="116"/>
        <v>Kavre</v>
      </c>
      <c r="N145">
        <f t="shared" ca="1" si="92"/>
        <v>1477560</v>
      </c>
      <c r="O145" s="1">
        <f t="shared" ca="1" si="136"/>
        <v>503685.47717094078</v>
      </c>
      <c r="P145" s="1">
        <f t="shared" ca="1" si="93"/>
        <v>0</v>
      </c>
      <c r="Q145">
        <f t="shared" ca="1" si="137"/>
        <v>0</v>
      </c>
      <c r="R145">
        <f t="shared" ca="1" si="94"/>
        <v>0</v>
      </c>
      <c r="S145" s="1">
        <f t="shared" ca="1" si="95"/>
        <v>101160.91053294121</v>
      </c>
      <c r="T145" s="1">
        <f t="shared" ca="1" si="96"/>
        <v>1578720.9105329411</v>
      </c>
      <c r="U145" s="1">
        <f t="shared" ca="1" si="97"/>
        <v>503685.47717094078</v>
      </c>
      <c r="V145" s="1">
        <f t="shared" ca="1" si="98"/>
        <v>1075035.4333620004</v>
      </c>
      <c r="Y145" s="5">
        <f ca="1">IF(Table1[[#This Row],[Gender]]="Male",1,0)</f>
        <v>1</v>
      </c>
      <c r="Z145">
        <f ca="1">IF(Table1[[#This Row],[Gender]]="Female",1,0)</f>
        <v>0</v>
      </c>
      <c r="AB145" s="6"/>
      <c r="AF145" s="5">
        <f t="shared" ca="1" si="108"/>
        <v>0</v>
      </c>
      <c r="AM145">
        <f t="shared" ca="1" si="109"/>
        <v>0</v>
      </c>
      <c r="AN145">
        <f t="shared" ca="1" si="110"/>
        <v>0</v>
      </c>
      <c r="AO145">
        <f t="shared" ca="1" si="111"/>
        <v>0</v>
      </c>
      <c r="AP145">
        <f t="shared" ca="1" si="112"/>
        <v>1</v>
      </c>
      <c r="AQ145">
        <f t="shared" ca="1" si="113"/>
        <v>0</v>
      </c>
      <c r="AS145" s="6"/>
      <c r="AV145" s="5">
        <f ca="1">IF(Table1[[#This Row],[Total Debt Value]]&gt;$AW$3,1,0)</f>
        <v>1</v>
      </c>
      <c r="AZ145" s="6"/>
      <c r="BA145" s="5"/>
      <c r="BB145" s="17">
        <f t="shared" ca="1" si="117"/>
        <v>0.19123453161593928</v>
      </c>
      <c r="BC145">
        <f t="shared" ca="1" si="118"/>
        <v>1</v>
      </c>
      <c r="BD145" s="6"/>
      <c r="BF145" s="5">
        <f t="shared" ca="1" si="119"/>
        <v>89649</v>
      </c>
      <c r="BG145">
        <f t="shared" ca="1" si="120"/>
        <v>0</v>
      </c>
      <c r="BH145">
        <f t="shared" ca="1" si="99"/>
        <v>0</v>
      </c>
      <c r="BI145">
        <f t="shared" ca="1" si="100"/>
        <v>0</v>
      </c>
      <c r="BJ145">
        <f t="shared" ca="1" si="101"/>
        <v>0</v>
      </c>
      <c r="BK145">
        <f t="shared" ca="1" si="102"/>
        <v>0</v>
      </c>
      <c r="BL145">
        <f t="shared" ca="1" si="103"/>
        <v>0</v>
      </c>
      <c r="BM145">
        <f t="shared" ca="1" si="104"/>
        <v>0</v>
      </c>
      <c r="BN145">
        <f t="shared" ca="1" si="105"/>
        <v>0</v>
      </c>
      <c r="BO145">
        <f t="shared" ca="1" si="106"/>
        <v>0</v>
      </c>
      <c r="BP145">
        <f t="shared" ca="1" si="107"/>
        <v>0</v>
      </c>
      <c r="BR145" s="6"/>
      <c r="BT145" s="5">
        <f t="shared" ca="1" si="121"/>
        <v>0</v>
      </c>
      <c r="BU145">
        <f t="shared" ca="1" si="122"/>
        <v>0</v>
      </c>
      <c r="BV145">
        <f t="shared" ca="1" si="123"/>
        <v>0</v>
      </c>
      <c r="BW145">
        <f t="shared" ca="1" si="124"/>
        <v>0</v>
      </c>
      <c r="BX145">
        <f t="shared" ca="1" si="125"/>
        <v>89649</v>
      </c>
      <c r="BY145">
        <f t="shared" ca="1" si="126"/>
        <v>0</v>
      </c>
      <c r="CA145" s="6"/>
      <c r="CD145" s="5">
        <f ca="1">IF(Table1[[#This Row],[Total Debt Value]]&gt;Table1[[#This Row],[Income]],1,0)</f>
        <v>1</v>
      </c>
      <c r="CK145" s="6"/>
      <c r="CM145" s="5">
        <f ca="1">IF(Table1[[#This Row],[Total  Net Worth]]&gt;$CN$3,Table1[[#This Row],[Age]],0)</f>
        <v>32</v>
      </c>
      <c r="CN145" s="6"/>
    </row>
    <row r="146" spans="2:92" x14ac:dyDescent="0.25">
      <c r="B146">
        <f t="shared" ca="1" si="127"/>
        <v>2</v>
      </c>
      <c r="C146" t="str">
        <f t="shared" ca="1" si="128"/>
        <v>Female</v>
      </c>
      <c r="D146">
        <f t="shared" ca="1" si="129"/>
        <v>31</v>
      </c>
      <c r="E146">
        <f t="shared" ca="1" si="130"/>
        <v>5</v>
      </c>
      <c r="F146" t="str">
        <f t="shared" ca="1" si="114"/>
        <v>Genral Work</v>
      </c>
      <c r="G146">
        <f t="shared" ca="1" si="131"/>
        <v>5</v>
      </c>
      <c r="H146" t="str">
        <f t="shared" ca="1" si="115"/>
        <v>Others</v>
      </c>
      <c r="I146">
        <f t="shared" ca="1" si="132"/>
        <v>0</v>
      </c>
      <c r="J146">
        <f t="shared" ca="1" si="133"/>
        <v>1</v>
      </c>
      <c r="K146">
        <f t="shared" ca="1" si="134"/>
        <v>89649</v>
      </c>
      <c r="L146">
        <f t="shared" ca="1" si="135"/>
        <v>1</v>
      </c>
      <c r="M146" t="str">
        <f t="shared" ca="1" si="116"/>
        <v>Kathmandu</v>
      </c>
      <c r="N146">
        <f t="shared" ca="1" si="92"/>
        <v>1972278</v>
      </c>
      <c r="O146" s="1">
        <f t="shared" ca="1" si="136"/>
        <v>377167.65954642149</v>
      </c>
      <c r="P146" s="1">
        <f t="shared" ca="1" si="93"/>
        <v>10447.247852650677</v>
      </c>
      <c r="Q146">
        <f t="shared" ca="1" si="137"/>
        <v>8436</v>
      </c>
      <c r="R146">
        <f t="shared" ca="1" si="94"/>
        <v>0</v>
      </c>
      <c r="S146" s="1">
        <f t="shared" ca="1" si="95"/>
        <v>120114.87543830337</v>
      </c>
      <c r="T146" s="1">
        <f t="shared" ca="1" si="96"/>
        <v>2102840.1232909542</v>
      </c>
      <c r="U146" s="1">
        <f t="shared" ca="1" si="97"/>
        <v>385603.65954642149</v>
      </c>
      <c r="V146" s="1">
        <f t="shared" ca="1" si="98"/>
        <v>1717236.4637445328</v>
      </c>
      <c r="Y146" s="5">
        <f ca="1">IF(Table1[[#This Row],[Gender]]="Male",1,0)</f>
        <v>0</v>
      </c>
      <c r="Z146">
        <f ca="1">IF(Table1[[#This Row],[Gender]]="Female",1,0)</f>
        <v>1</v>
      </c>
      <c r="AB146" s="6"/>
      <c r="AF146" s="5">
        <f t="shared" ca="1" si="108"/>
        <v>0</v>
      </c>
      <c r="AM146">
        <f t="shared" ca="1" si="109"/>
        <v>0</v>
      </c>
      <c r="AN146">
        <f t="shared" ca="1" si="110"/>
        <v>0</v>
      </c>
      <c r="AO146">
        <f t="shared" ca="1" si="111"/>
        <v>0</v>
      </c>
      <c r="AP146">
        <f t="shared" ca="1" si="112"/>
        <v>0</v>
      </c>
      <c r="AQ146">
        <f t="shared" ca="1" si="113"/>
        <v>1</v>
      </c>
      <c r="AS146" s="6"/>
      <c r="AV146" s="5">
        <f ca="1">IF(Table1[[#This Row],[Total Debt Value]]&gt;$AW$3,1,0)</f>
        <v>0</v>
      </c>
      <c r="AZ146" s="6"/>
      <c r="BA146" s="5"/>
      <c r="BB146" s="17">
        <f t="shared" ca="1" si="117"/>
        <v>0.65540731478805814</v>
      </c>
      <c r="BC146">
        <f t="shared" ca="1" si="118"/>
        <v>0</v>
      </c>
      <c r="BD146" s="6"/>
      <c r="BF146" s="5">
        <f t="shared" ca="1" si="119"/>
        <v>0</v>
      </c>
      <c r="BG146">
        <f t="shared" ca="1" si="120"/>
        <v>0</v>
      </c>
      <c r="BH146">
        <f t="shared" ca="1" si="99"/>
        <v>0</v>
      </c>
      <c r="BI146">
        <f t="shared" ca="1" si="100"/>
        <v>0</v>
      </c>
      <c r="BJ146">
        <f t="shared" ca="1" si="101"/>
        <v>0</v>
      </c>
      <c r="BK146">
        <f t="shared" ca="1" si="102"/>
        <v>0</v>
      </c>
      <c r="BL146">
        <f t="shared" ca="1" si="103"/>
        <v>52375</v>
      </c>
      <c r="BM146">
        <f t="shared" ca="1" si="104"/>
        <v>0</v>
      </c>
      <c r="BN146">
        <f t="shared" ca="1" si="105"/>
        <v>0</v>
      </c>
      <c r="BO146">
        <f t="shared" ca="1" si="106"/>
        <v>0</v>
      </c>
      <c r="BP146">
        <f t="shared" ca="1" si="107"/>
        <v>0</v>
      </c>
      <c r="BR146" s="6"/>
      <c r="BT146" s="5">
        <f t="shared" ca="1" si="121"/>
        <v>0</v>
      </c>
      <c r="BU146">
        <f t="shared" ca="1" si="122"/>
        <v>52375</v>
      </c>
      <c r="BV146">
        <f t="shared" ca="1" si="123"/>
        <v>0</v>
      </c>
      <c r="BW146">
        <f t="shared" ca="1" si="124"/>
        <v>0</v>
      </c>
      <c r="BX146">
        <f t="shared" ca="1" si="125"/>
        <v>0</v>
      </c>
      <c r="BY146">
        <f t="shared" ca="1" si="126"/>
        <v>0</v>
      </c>
      <c r="CA146" s="6"/>
      <c r="CD146" s="5">
        <f ca="1">IF(Table1[[#This Row],[Total Debt Value]]&gt;Table1[[#This Row],[Income]],1,0)</f>
        <v>1</v>
      </c>
      <c r="CK146" s="6"/>
      <c r="CM146" s="5">
        <f ca="1">IF(Table1[[#This Row],[Total  Net Worth]]&gt;$CN$3,Table1[[#This Row],[Age]],0)</f>
        <v>31</v>
      </c>
      <c r="CN146" s="6"/>
    </row>
    <row r="147" spans="2:92" x14ac:dyDescent="0.25">
      <c r="B147">
        <f t="shared" ca="1" si="127"/>
        <v>2</v>
      </c>
      <c r="C147" t="str">
        <f t="shared" ca="1" si="128"/>
        <v>Female</v>
      </c>
      <c r="D147">
        <f t="shared" ca="1" si="129"/>
        <v>38</v>
      </c>
      <c r="E147">
        <f t="shared" ca="1" si="130"/>
        <v>6</v>
      </c>
      <c r="F147" t="str">
        <f t="shared" ca="1" si="114"/>
        <v>Agriculture</v>
      </c>
      <c r="G147">
        <f t="shared" ca="1" si="131"/>
        <v>3</v>
      </c>
      <c r="H147" t="str">
        <f t="shared" ca="1" si="115"/>
        <v>University</v>
      </c>
      <c r="I147">
        <f t="shared" ca="1" si="132"/>
        <v>3</v>
      </c>
      <c r="J147">
        <f t="shared" ca="1" si="133"/>
        <v>1</v>
      </c>
      <c r="K147">
        <f t="shared" ca="1" si="134"/>
        <v>52375</v>
      </c>
      <c r="L147">
        <f t="shared" ca="1" si="135"/>
        <v>9</v>
      </c>
      <c r="M147" t="str">
        <f t="shared" ca="1" si="116"/>
        <v>Bhaktapur</v>
      </c>
      <c r="N147">
        <f t="shared" ref="N147:N210" ca="1" si="138">K147*RANDBETWEEN(17,22)</f>
        <v>942750</v>
      </c>
      <c r="O147" s="1">
        <f t="shared" ca="1" si="136"/>
        <v>617885.24601644184</v>
      </c>
      <c r="P147" s="1">
        <f t="shared" ref="P147:P210" ca="1" si="139">J147*RAND()*K147</f>
        <v>50999.615452499442</v>
      </c>
      <c r="Q147">
        <f t="shared" ca="1" si="137"/>
        <v>10311</v>
      </c>
      <c r="R147">
        <f t="shared" ref="R147:R210" ca="1" si="140">RANDBETWEEN(0,1)*K147*2</f>
        <v>0</v>
      </c>
      <c r="S147" s="1">
        <f t="shared" ref="S147:S210" ca="1" si="141">RAND()*K147*1.5</f>
        <v>25080.578080369003</v>
      </c>
      <c r="T147" s="1">
        <f t="shared" ref="T147:T210" ca="1" si="142">N147+P147+S147</f>
        <v>1018830.1935328685</v>
      </c>
      <c r="U147" s="1">
        <f t="shared" ref="U147:U210" ca="1" si="143">O147+Q147+R147</f>
        <v>628196.24601644184</v>
      </c>
      <c r="V147" s="1">
        <f t="shared" ref="V147:V210" ca="1" si="144">T147-U147</f>
        <v>390633.94751642668</v>
      </c>
      <c r="Y147" s="5">
        <f ca="1">IF(Table1[[#This Row],[Gender]]="Male",1,0)</f>
        <v>0</v>
      </c>
      <c r="Z147">
        <f ca="1">IF(Table1[[#This Row],[Gender]]="Female",1,0)</f>
        <v>1</v>
      </c>
      <c r="AB147" s="6"/>
      <c r="AF147" s="5">
        <f t="shared" ca="1" si="108"/>
        <v>1</v>
      </c>
      <c r="AM147">
        <f t="shared" ca="1" si="109"/>
        <v>0</v>
      </c>
      <c r="AN147">
        <f t="shared" ca="1" si="110"/>
        <v>0</v>
      </c>
      <c r="AO147">
        <f t="shared" ca="1" si="111"/>
        <v>0</v>
      </c>
      <c r="AP147">
        <f t="shared" ca="1" si="112"/>
        <v>0</v>
      </c>
      <c r="AQ147">
        <f t="shared" ca="1" si="113"/>
        <v>0</v>
      </c>
      <c r="AS147" s="6"/>
      <c r="AV147" s="5">
        <f ca="1">IF(Table1[[#This Row],[Total Debt Value]]&gt;$AW$3,1,0)</f>
        <v>1</v>
      </c>
      <c r="AZ147" s="6"/>
      <c r="BA147" s="5"/>
      <c r="BB147" s="17">
        <f t="shared" ca="1" si="117"/>
        <v>0.17038921702585452</v>
      </c>
      <c r="BC147">
        <f t="shared" ca="1" si="118"/>
        <v>1</v>
      </c>
      <c r="BD147" s="6"/>
      <c r="BF147" s="5">
        <f t="shared" ca="1" si="119"/>
        <v>0</v>
      </c>
      <c r="BG147">
        <f t="shared" ca="1" si="120"/>
        <v>0</v>
      </c>
      <c r="BH147">
        <f t="shared" ref="BH147:BH210" ca="1" si="145">IF(M148="Biratnagar",K148,0)</f>
        <v>0</v>
      </c>
      <c r="BI147">
        <f t="shared" ref="BI147:BI210" ca="1" si="146">IF(M148="Pokhara",K148,0)</f>
        <v>0</v>
      </c>
      <c r="BJ147">
        <f t="shared" ref="BJ147:BJ210" ca="1" si="147">IF(M148="Dharan",K148,0)</f>
        <v>0</v>
      </c>
      <c r="BK147">
        <f t="shared" ref="BK147:BK210" ca="1" si="148">IF(M148="Kavre",K148,0)</f>
        <v>0</v>
      </c>
      <c r="BL147">
        <f t="shared" ref="BL147:BL210" ca="1" si="149">IF(M148="Bhaktapur",K148,0)</f>
        <v>0</v>
      </c>
      <c r="BM147">
        <f t="shared" ref="BM147:BM210" ca="1" si="150">IF(M148="Lalitpur",K148,0)</f>
        <v>43314</v>
      </c>
      <c r="BN147">
        <f t="shared" ref="BN147:BN210" ca="1" si="151">IF(M148="Chitwan",K148,0)</f>
        <v>0</v>
      </c>
      <c r="BO147">
        <f t="shared" ref="BO147:BO210" ca="1" si="152">IF(M148="Butwal",K148,0)</f>
        <v>0</v>
      </c>
      <c r="BP147">
        <f t="shared" ref="BP147:BP210" ca="1" si="153">IF(M148="Birgunj",K148,0)</f>
        <v>0</v>
      </c>
      <c r="BR147" s="6"/>
      <c r="BT147" s="5">
        <f t="shared" ca="1" si="121"/>
        <v>43314</v>
      </c>
      <c r="BU147">
        <f t="shared" ca="1" si="122"/>
        <v>0</v>
      </c>
      <c r="BV147">
        <f t="shared" ca="1" si="123"/>
        <v>0</v>
      </c>
      <c r="BW147">
        <f t="shared" ca="1" si="124"/>
        <v>0</v>
      </c>
      <c r="BX147">
        <f t="shared" ca="1" si="125"/>
        <v>0</v>
      </c>
      <c r="BY147">
        <f t="shared" ca="1" si="126"/>
        <v>0</v>
      </c>
      <c r="CA147" s="6"/>
      <c r="CD147" s="5">
        <f ca="1">IF(Table1[[#This Row],[Total Debt Value]]&gt;Table1[[#This Row],[Income]],1,0)</f>
        <v>1</v>
      </c>
      <c r="CK147" s="6"/>
      <c r="CM147" s="5">
        <f ca="1">IF(Table1[[#This Row],[Total  Net Worth]]&gt;$CN$3,Table1[[#This Row],[Age]],0)</f>
        <v>0</v>
      </c>
      <c r="CN147" s="6"/>
    </row>
    <row r="148" spans="2:92" x14ac:dyDescent="0.25">
      <c r="B148">
        <f t="shared" ca="1" si="127"/>
        <v>2</v>
      </c>
      <c r="C148" t="str">
        <f t="shared" ca="1" si="128"/>
        <v>Female</v>
      </c>
      <c r="D148">
        <f t="shared" ca="1" si="129"/>
        <v>39</v>
      </c>
      <c r="E148">
        <f t="shared" ca="1" si="130"/>
        <v>1</v>
      </c>
      <c r="F148" t="str">
        <f t="shared" ca="1" si="114"/>
        <v>Health</v>
      </c>
      <c r="G148">
        <f t="shared" ca="1" si="131"/>
        <v>3</v>
      </c>
      <c r="H148" t="str">
        <f t="shared" ca="1" si="115"/>
        <v>University</v>
      </c>
      <c r="I148">
        <f t="shared" ca="1" si="132"/>
        <v>1</v>
      </c>
      <c r="J148">
        <f t="shared" ca="1" si="133"/>
        <v>1</v>
      </c>
      <c r="K148">
        <f t="shared" ca="1" si="134"/>
        <v>43314</v>
      </c>
      <c r="L148">
        <f t="shared" ca="1" si="135"/>
        <v>10</v>
      </c>
      <c r="M148" t="str">
        <f t="shared" ca="1" si="116"/>
        <v>Lalitpur</v>
      </c>
      <c r="N148">
        <f t="shared" ca="1" si="138"/>
        <v>822966</v>
      </c>
      <c r="O148" s="1">
        <f t="shared" ca="1" si="136"/>
        <v>140224.5323788994</v>
      </c>
      <c r="P148" s="1">
        <f t="shared" ca="1" si="139"/>
        <v>41236.677668421173</v>
      </c>
      <c r="Q148">
        <f t="shared" ca="1" si="137"/>
        <v>30318</v>
      </c>
      <c r="R148">
        <f t="shared" ca="1" si="140"/>
        <v>86628</v>
      </c>
      <c r="S148" s="1">
        <f t="shared" ca="1" si="141"/>
        <v>36119.467547639331</v>
      </c>
      <c r="T148" s="1">
        <f t="shared" ca="1" si="142"/>
        <v>900322.14521606057</v>
      </c>
      <c r="U148" s="1">
        <f t="shared" ca="1" si="143"/>
        <v>257170.5323788994</v>
      </c>
      <c r="V148" s="1">
        <f t="shared" ca="1" si="144"/>
        <v>643151.61283716117</v>
      </c>
      <c r="Y148" s="5">
        <f ca="1">IF(Table1[[#This Row],[Gender]]="Male",1,0)</f>
        <v>0</v>
      </c>
      <c r="Z148">
        <f ca="1">IF(Table1[[#This Row],[Gender]]="Female",1,0)</f>
        <v>1</v>
      </c>
      <c r="AB148" s="6"/>
      <c r="AF148" s="5">
        <f t="shared" ca="1" si="108"/>
        <v>0</v>
      </c>
      <c r="AM148">
        <f t="shared" ca="1" si="109"/>
        <v>1</v>
      </c>
      <c r="AN148">
        <f t="shared" ca="1" si="110"/>
        <v>0</v>
      </c>
      <c r="AO148">
        <f t="shared" ca="1" si="111"/>
        <v>0</v>
      </c>
      <c r="AP148">
        <f t="shared" ca="1" si="112"/>
        <v>0</v>
      </c>
      <c r="AQ148">
        <f t="shared" ca="1" si="113"/>
        <v>0</v>
      </c>
      <c r="AS148" s="6"/>
      <c r="AV148" s="5">
        <f ca="1">IF(Table1[[#This Row],[Total Debt Value]]&gt;$AW$3,1,0)</f>
        <v>0</v>
      </c>
      <c r="AZ148" s="6"/>
      <c r="BA148" s="5"/>
      <c r="BB148" s="17">
        <f t="shared" ca="1" si="117"/>
        <v>0.17038831550292244</v>
      </c>
      <c r="BC148">
        <f t="shared" ca="1" si="118"/>
        <v>1</v>
      </c>
      <c r="BD148" s="6"/>
      <c r="BF148" s="5">
        <f t="shared" ca="1" si="119"/>
        <v>0</v>
      </c>
      <c r="BG148">
        <f t="shared" ca="1" si="120"/>
        <v>78619</v>
      </c>
      <c r="BH148">
        <f t="shared" ca="1" si="145"/>
        <v>0</v>
      </c>
      <c r="BI148">
        <f t="shared" ca="1" si="146"/>
        <v>0</v>
      </c>
      <c r="BJ148">
        <f t="shared" ca="1" si="147"/>
        <v>0</v>
      </c>
      <c r="BK148">
        <f t="shared" ca="1" si="148"/>
        <v>0</v>
      </c>
      <c r="BL148">
        <f t="shared" ca="1" si="149"/>
        <v>0</v>
      </c>
      <c r="BM148">
        <f t="shared" ca="1" si="150"/>
        <v>0</v>
      </c>
      <c r="BN148">
        <f t="shared" ca="1" si="151"/>
        <v>0</v>
      </c>
      <c r="BO148">
        <f t="shared" ca="1" si="152"/>
        <v>0</v>
      </c>
      <c r="BP148">
        <f t="shared" ca="1" si="153"/>
        <v>0</v>
      </c>
      <c r="BR148" s="6"/>
      <c r="BT148" s="5">
        <f t="shared" ca="1" si="121"/>
        <v>0</v>
      </c>
      <c r="BU148">
        <f t="shared" ca="1" si="122"/>
        <v>0</v>
      </c>
      <c r="BV148">
        <f t="shared" ca="1" si="123"/>
        <v>0</v>
      </c>
      <c r="BW148">
        <f t="shared" ca="1" si="124"/>
        <v>0</v>
      </c>
      <c r="BX148">
        <f t="shared" ca="1" si="125"/>
        <v>0</v>
      </c>
      <c r="BY148">
        <f t="shared" ca="1" si="126"/>
        <v>78619</v>
      </c>
      <c r="CA148" s="6"/>
      <c r="CD148" s="5">
        <f ca="1">IF(Table1[[#This Row],[Total Debt Value]]&gt;Table1[[#This Row],[Income]],1,0)</f>
        <v>1</v>
      </c>
      <c r="CK148" s="6"/>
      <c r="CM148" s="5">
        <f ca="1">IF(Table1[[#This Row],[Total  Net Worth]]&gt;$CN$3,Table1[[#This Row],[Age]],0)</f>
        <v>39</v>
      </c>
      <c r="CN148" s="6"/>
    </row>
    <row r="149" spans="2:92" x14ac:dyDescent="0.25">
      <c r="B149">
        <f t="shared" ca="1" si="127"/>
        <v>2</v>
      </c>
      <c r="C149" t="str">
        <f t="shared" ca="1" si="128"/>
        <v>Female</v>
      </c>
      <c r="D149">
        <f t="shared" ca="1" si="129"/>
        <v>36</v>
      </c>
      <c r="E149">
        <f t="shared" ca="1" si="130"/>
        <v>3</v>
      </c>
      <c r="F149" t="str">
        <f t="shared" ca="1" si="114"/>
        <v>Teaching</v>
      </c>
      <c r="G149">
        <f t="shared" ca="1" si="131"/>
        <v>2</v>
      </c>
      <c r="H149" t="str">
        <f t="shared" ca="1" si="115"/>
        <v>College</v>
      </c>
      <c r="I149">
        <f t="shared" ca="1" si="132"/>
        <v>3</v>
      </c>
      <c r="J149">
        <f t="shared" ca="1" si="133"/>
        <v>0</v>
      </c>
      <c r="K149">
        <f t="shared" ca="1" si="134"/>
        <v>78619</v>
      </c>
      <c r="L149">
        <f t="shared" ca="1" si="135"/>
        <v>8</v>
      </c>
      <c r="M149" t="str">
        <f t="shared" ca="1" si="116"/>
        <v>Itahari</v>
      </c>
      <c r="N149">
        <f t="shared" ca="1" si="138"/>
        <v>1493761</v>
      </c>
      <c r="O149" s="1">
        <f t="shared" ca="1" si="136"/>
        <v>254519.42055396092</v>
      </c>
      <c r="P149" s="1">
        <f t="shared" ca="1" si="139"/>
        <v>0</v>
      </c>
      <c r="Q149">
        <f t="shared" ca="1" si="137"/>
        <v>0</v>
      </c>
      <c r="R149">
        <f t="shared" ca="1" si="140"/>
        <v>0</v>
      </c>
      <c r="S149" s="1">
        <f t="shared" ca="1" si="141"/>
        <v>8195.0162718947195</v>
      </c>
      <c r="T149" s="1">
        <f t="shared" ca="1" si="142"/>
        <v>1501956.0162718948</v>
      </c>
      <c r="U149" s="1">
        <f t="shared" ca="1" si="143"/>
        <v>254519.42055396092</v>
      </c>
      <c r="V149" s="1">
        <f t="shared" ca="1" si="144"/>
        <v>1247436.595717934</v>
      </c>
      <c r="Y149" s="5">
        <f ca="1">IF(Table1[[#This Row],[Gender]]="Male",1,0)</f>
        <v>0</v>
      </c>
      <c r="Z149">
        <f ca="1">IF(Table1[[#This Row],[Gender]]="Female",1,0)</f>
        <v>1</v>
      </c>
      <c r="AB149" s="6"/>
      <c r="AF149" s="5">
        <f t="shared" ca="1" si="108"/>
        <v>1</v>
      </c>
      <c r="AM149">
        <f t="shared" ca="1" si="109"/>
        <v>0</v>
      </c>
      <c r="AN149">
        <f t="shared" ca="1" si="110"/>
        <v>0</v>
      </c>
      <c r="AO149">
        <f t="shared" ca="1" si="111"/>
        <v>0</v>
      </c>
      <c r="AP149">
        <f t="shared" ca="1" si="112"/>
        <v>0</v>
      </c>
      <c r="AQ149">
        <f t="shared" ca="1" si="113"/>
        <v>0</v>
      </c>
      <c r="AS149" s="6"/>
      <c r="AV149" s="5">
        <f ca="1">IF(Table1[[#This Row],[Total Debt Value]]&gt;$AW$3,1,0)</f>
        <v>0</v>
      </c>
      <c r="AZ149" s="6"/>
      <c r="BA149" s="5"/>
      <c r="BB149" s="17">
        <f t="shared" ca="1" si="117"/>
        <v>0.53746985656363611</v>
      </c>
      <c r="BC149">
        <f t="shared" ca="1" si="118"/>
        <v>0</v>
      </c>
      <c r="BD149" s="6"/>
      <c r="BF149" s="5">
        <f t="shared" ca="1" si="119"/>
        <v>0</v>
      </c>
      <c r="BG149">
        <f t="shared" ca="1" si="120"/>
        <v>0</v>
      </c>
      <c r="BH149">
        <f t="shared" ca="1" si="145"/>
        <v>0</v>
      </c>
      <c r="BI149">
        <f t="shared" ca="1" si="146"/>
        <v>0</v>
      </c>
      <c r="BJ149">
        <f t="shared" ca="1" si="147"/>
        <v>84937</v>
      </c>
      <c r="BK149">
        <f t="shared" ca="1" si="148"/>
        <v>0</v>
      </c>
      <c r="BL149">
        <f t="shared" ca="1" si="149"/>
        <v>0</v>
      </c>
      <c r="BM149">
        <f t="shared" ca="1" si="150"/>
        <v>0</v>
      </c>
      <c r="BN149">
        <f t="shared" ca="1" si="151"/>
        <v>0</v>
      </c>
      <c r="BO149">
        <f t="shared" ca="1" si="152"/>
        <v>0</v>
      </c>
      <c r="BP149">
        <f t="shared" ca="1" si="153"/>
        <v>0</v>
      </c>
      <c r="BR149" s="6"/>
      <c r="BT149" s="5">
        <f t="shared" ca="1" si="121"/>
        <v>84937</v>
      </c>
      <c r="BU149">
        <f t="shared" ca="1" si="122"/>
        <v>0</v>
      </c>
      <c r="BV149">
        <f t="shared" ca="1" si="123"/>
        <v>0</v>
      </c>
      <c r="BW149">
        <f t="shared" ca="1" si="124"/>
        <v>0</v>
      </c>
      <c r="BX149">
        <f t="shared" ca="1" si="125"/>
        <v>0</v>
      </c>
      <c r="BY149">
        <f t="shared" ca="1" si="126"/>
        <v>0</v>
      </c>
      <c r="CA149" s="6"/>
      <c r="CD149" s="5">
        <f ca="1">IF(Table1[[#This Row],[Total Debt Value]]&gt;Table1[[#This Row],[Income]],1,0)</f>
        <v>1</v>
      </c>
      <c r="CK149" s="6"/>
      <c r="CM149" s="5">
        <f ca="1">IF(Table1[[#This Row],[Total  Net Worth]]&gt;$CN$3,Table1[[#This Row],[Age]],0)</f>
        <v>36</v>
      </c>
      <c r="CN149" s="6"/>
    </row>
    <row r="150" spans="2:92" x14ac:dyDescent="0.25">
      <c r="B150">
        <f t="shared" ca="1" si="127"/>
        <v>1</v>
      </c>
      <c r="C150" t="str">
        <f t="shared" ca="1" si="128"/>
        <v>Male</v>
      </c>
      <c r="D150">
        <f t="shared" ca="1" si="129"/>
        <v>39</v>
      </c>
      <c r="E150">
        <f t="shared" ca="1" si="130"/>
        <v>1</v>
      </c>
      <c r="F150" t="str">
        <f t="shared" ca="1" si="114"/>
        <v>Health</v>
      </c>
      <c r="G150">
        <f t="shared" ca="1" si="131"/>
        <v>4</v>
      </c>
      <c r="H150" t="str">
        <f t="shared" ca="1" si="115"/>
        <v>Technical</v>
      </c>
      <c r="I150">
        <f t="shared" ca="1" si="132"/>
        <v>3</v>
      </c>
      <c r="J150">
        <f t="shared" ca="1" si="133"/>
        <v>1</v>
      </c>
      <c r="K150">
        <f t="shared" ca="1" si="134"/>
        <v>84937</v>
      </c>
      <c r="L150">
        <f t="shared" ca="1" si="135"/>
        <v>6</v>
      </c>
      <c r="M150" t="str">
        <f t="shared" ca="1" si="116"/>
        <v>Dharan</v>
      </c>
      <c r="N150">
        <f t="shared" ca="1" si="138"/>
        <v>1783677</v>
      </c>
      <c r="O150" s="1">
        <f t="shared" ca="1" si="136"/>
        <v>958672.62134585681</v>
      </c>
      <c r="P150" s="1">
        <f t="shared" ca="1" si="139"/>
        <v>84622.886350435132</v>
      </c>
      <c r="Q150">
        <f t="shared" ca="1" si="137"/>
        <v>46723</v>
      </c>
      <c r="R150">
        <f t="shared" ca="1" si="140"/>
        <v>169874</v>
      </c>
      <c r="S150" s="1">
        <f t="shared" ca="1" si="141"/>
        <v>15280.098611703785</v>
      </c>
      <c r="T150" s="1">
        <f t="shared" ca="1" si="142"/>
        <v>1883579.984962139</v>
      </c>
      <c r="U150" s="1">
        <f t="shared" ca="1" si="143"/>
        <v>1175269.6213458567</v>
      </c>
      <c r="V150" s="1">
        <f t="shared" ca="1" si="144"/>
        <v>708310.36361628235</v>
      </c>
      <c r="Y150" s="5">
        <f ca="1">IF(Table1[[#This Row],[Gender]]="Male",1,0)</f>
        <v>1</v>
      </c>
      <c r="Z150">
        <f ca="1">IF(Table1[[#This Row],[Gender]]="Female",1,0)</f>
        <v>0</v>
      </c>
      <c r="AB150" s="6"/>
      <c r="AF150" s="5">
        <f t="shared" ca="1" si="108"/>
        <v>0</v>
      </c>
      <c r="AM150">
        <f t="shared" ca="1" si="109"/>
        <v>1</v>
      </c>
      <c r="AN150">
        <f t="shared" ca="1" si="110"/>
        <v>0</v>
      </c>
      <c r="AO150">
        <f t="shared" ca="1" si="111"/>
        <v>0</v>
      </c>
      <c r="AP150">
        <f t="shared" ca="1" si="112"/>
        <v>0</v>
      </c>
      <c r="AQ150">
        <f t="shared" ca="1" si="113"/>
        <v>0</v>
      </c>
      <c r="AS150" s="6"/>
      <c r="AV150" s="5">
        <f ca="1">IF(Table1[[#This Row],[Total Debt Value]]&gt;$AW$3,1,0)</f>
        <v>1</v>
      </c>
      <c r="AZ150" s="6"/>
      <c r="BA150" s="5"/>
      <c r="BB150" s="17">
        <f t="shared" ca="1" si="117"/>
        <v>0.40703628655625079</v>
      </c>
      <c r="BC150">
        <f t="shared" ca="1" si="118"/>
        <v>0</v>
      </c>
      <c r="BD150" s="6"/>
      <c r="BF150" s="5">
        <f t="shared" ca="1" si="119"/>
        <v>0</v>
      </c>
      <c r="BG150">
        <f t="shared" ca="1" si="120"/>
        <v>0</v>
      </c>
      <c r="BH150">
        <f t="shared" ca="1" si="145"/>
        <v>28225</v>
      </c>
      <c r="BI150">
        <f t="shared" ca="1" si="146"/>
        <v>0</v>
      </c>
      <c r="BJ150">
        <f t="shared" ca="1" si="147"/>
        <v>0</v>
      </c>
      <c r="BK150">
        <f t="shared" ca="1" si="148"/>
        <v>0</v>
      </c>
      <c r="BL150">
        <f t="shared" ca="1" si="149"/>
        <v>0</v>
      </c>
      <c r="BM150">
        <f t="shared" ca="1" si="150"/>
        <v>0</v>
      </c>
      <c r="BN150">
        <f t="shared" ca="1" si="151"/>
        <v>0</v>
      </c>
      <c r="BO150">
        <f t="shared" ca="1" si="152"/>
        <v>0</v>
      </c>
      <c r="BP150">
        <f t="shared" ca="1" si="153"/>
        <v>0</v>
      </c>
      <c r="BR150" s="6"/>
      <c r="BT150" s="5">
        <f t="shared" ca="1" si="121"/>
        <v>0</v>
      </c>
      <c r="BU150">
        <f t="shared" ca="1" si="122"/>
        <v>0</v>
      </c>
      <c r="BV150">
        <f t="shared" ca="1" si="123"/>
        <v>0</v>
      </c>
      <c r="BW150">
        <f t="shared" ca="1" si="124"/>
        <v>0</v>
      </c>
      <c r="BX150">
        <f t="shared" ca="1" si="125"/>
        <v>0</v>
      </c>
      <c r="BY150">
        <f t="shared" ca="1" si="126"/>
        <v>28225</v>
      </c>
      <c r="CA150" s="6"/>
      <c r="CD150" s="5">
        <f ca="1">IF(Table1[[#This Row],[Total Debt Value]]&gt;Table1[[#This Row],[Income]],1,0)</f>
        <v>1</v>
      </c>
      <c r="CK150" s="6"/>
      <c r="CM150" s="5">
        <f ca="1">IF(Table1[[#This Row],[Total  Net Worth]]&gt;$CN$3,Table1[[#This Row],[Age]],0)</f>
        <v>39</v>
      </c>
      <c r="CN150" s="6"/>
    </row>
    <row r="151" spans="2:92" x14ac:dyDescent="0.25">
      <c r="B151">
        <f t="shared" ca="1" si="127"/>
        <v>2</v>
      </c>
      <c r="C151" t="str">
        <f t="shared" ca="1" si="128"/>
        <v>Female</v>
      </c>
      <c r="D151">
        <f t="shared" ca="1" si="129"/>
        <v>43</v>
      </c>
      <c r="E151">
        <f t="shared" ca="1" si="130"/>
        <v>3</v>
      </c>
      <c r="F151" t="str">
        <f t="shared" ca="1" si="114"/>
        <v>Teaching</v>
      </c>
      <c r="G151">
        <f t="shared" ca="1" si="131"/>
        <v>4</v>
      </c>
      <c r="H151" t="str">
        <f t="shared" ca="1" si="115"/>
        <v>Technical</v>
      </c>
      <c r="I151">
        <f t="shared" ca="1" si="132"/>
        <v>2</v>
      </c>
      <c r="J151">
        <f t="shared" ca="1" si="133"/>
        <v>0</v>
      </c>
      <c r="K151">
        <f t="shared" ca="1" si="134"/>
        <v>28225</v>
      </c>
      <c r="L151">
        <f t="shared" ca="1" si="135"/>
        <v>4</v>
      </c>
      <c r="M151" t="str">
        <f t="shared" ca="1" si="116"/>
        <v>Biratnagar</v>
      </c>
      <c r="N151">
        <f t="shared" ca="1" si="138"/>
        <v>592725</v>
      </c>
      <c r="O151" s="1">
        <f t="shared" ca="1" si="136"/>
        <v>241260.58294905376</v>
      </c>
      <c r="P151" s="1">
        <f t="shared" ca="1" si="139"/>
        <v>0</v>
      </c>
      <c r="Q151">
        <f t="shared" ca="1" si="137"/>
        <v>0</v>
      </c>
      <c r="R151">
        <f t="shared" ca="1" si="140"/>
        <v>56450</v>
      </c>
      <c r="S151" s="1">
        <f t="shared" ca="1" si="141"/>
        <v>16186.437167503356</v>
      </c>
      <c r="T151" s="1">
        <f t="shared" ca="1" si="142"/>
        <v>608911.43716750341</v>
      </c>
      <c r="U151" s="1">
        <f t="shared" ca="1" si="143"/>
        <v>297710.58294905373</v>
      </c>
      <c r="V151" s="1">
        <f t="shared" ca="1" si="144"/>
        <v>311200.85421844968</v>
      </c>
      <c r="Y151" s="5">
        <f ca="1">IF(Table1[[#This Row],[Gender]]="Male",1,0)</f>
        <v>0</v>
      </c>
      <c r="Z151">
        <f ca="1">IF(Table1[[#This Row],[Gender]]="Female",1,0)</f>
        <v>1</v>
      </c>
      <c r="AB151" s="6"/>
      <c r="AF151" s="5">
        <f t="shared" ca="1" si="108"/>
        <v>0</v>
      </c>
      <c r="AM151">
        <f t="shared" ca="1" si="109"/>
        <v>0</v>
      </c>
      <c r="AN151">
        <f t="shared" ca="1" si="110"/>
        <v>0</v>
      </c>
      <c r="AO151">
        <f t="shared" ca="1" si="111"/>
        <v>0</v>
      </c>
      <c r="AP151">
        <f t="shared" ca="1" si="112"/>
        <v>1</v>
      </c>
      <c r="AQ151">
        <f t="shared" ca="1" si="113"/>
        <v>0</v>
      </c>
      <c r="AS151" s="6"/>
      <c r="AV151" s="5">
        <f ca="1">IF(Table1[[#This Row],[Total Debt Value]]&gt;$AW$3,1,0)</f>
        <v>0</v>
      </c>
      <c r="AZ151" s="6"/>
      <c r="BA151" s="5"/>
      <c r="BB151" s="17">
        <f t="shared" ca="1" si="117"/>
        <v>0.57800268863778104</v>
      </c>
      <c r="BC151">
        <f t="shared" ca="1" si="118"/>
        <v>0</v>
      </c>
      <c r="BD151" s="6"/>
      <c r="BF151" s="5">
        <f t="shared" ca="1" si="119"/>
        <v>0</v>
      </c>
      <c r="BG151">
        <f t="shared" ca="1" si="120"/>
        <v>0</v>
      </c>
      <c r="BH151">
        <f t="shared" ca="1" si="145"/>
        <v>0</v>
      </c>
      <c r="BI151">
        <f t="shared" ca="1" si="146"/>
        <v>0</v>
      </c>
      <c r="BJ151">
        <f t="shared" ca="1" si="147"/>
        <v>0</v>
      </c>
      <c r="BK151">
        <f t="shared" ca="1" si="148"/>
        <v>0</v>
      </c>
      <c r="BL151">
        <f t="shared" ca="1" si="149"/>
        <v>0</v>
      </c>
      <c r="BM151">
        <f t="shared" ca="1" si="150"/>
        <v>0</v>
      </c>
      <c r="BN151">
        <f t="shared" ca="1" si="151"/>
        <v>0</v>
      </c>
      <c r="BO151">
        <f t="shared" ca="1" si="152"/>
        <v>48445</v>
      </c>
      <c r="BP151">
        <f t="shared" ca="1" si="153"/>
        <v>0</v>
      </c>
      <c r="BR151" s="6"/>
      <c r="BT151" s="5">
        <f t="shared" ca="1" si="121"/>
        <v>0</v>
      </c>
      <c r="BU151">
        <f t="shared" ca="1" si="122"/>
        <v>0</v>
      </c>
      <c r="BV151">
        <f t="shared" ca="1" si="123"/>
        <v>0</v>
      </c>
      <c r="BW151">
        <f t="shared" ca="1" si="124"/>
        <v>0</v>
      </c>
      <c r="BX151">
        <f t="shared" ca="1" si="125"/>
        <v>48445</v>
      </c>
      <c r="BY151">
        <f t="shared" ca="1" si="126"/>
        <v>0</v>
      </c>
      <c r="CA151" s="6"/>
      <c r="CD151" s="5">
        <f ca="1">IF(Table1[[#This Row],[Total Debt Value]]&gt;Table1[[#This Row],[Income]],1,0)</f>
        <v>1</v>
      </c>
      <c r="CK151" s="6"/>
      <c r="CM151" s="5">
        <f ca="1">IF(Table1[[#This Row],[Total  Net Worth]]&gt;$CN$3,Table1[[#This Row],[Age]],0)</f>
        <v>0</v>
      </c>
      <c r="CN151" s="6"/>
    </row>
    <row r="152" spans="2:92" x14ac:dyDescent="0.25">
      <c r="B152">
        <f t="shared" ca="1" si="127"/>
        <v>1</v>
      </c>
      <c r="C152" t="str">
        <f t="shared" ca="1" si="128"/>
        <v>Male</v>
      </c>
      <c r="D152">
        <f t="shared" ca="1" si="129"/>
        <v>38</v>
      </c>
      <c r="E152">
        <f t="shared" ca="1" si="130"/>
        <v>5</v>
      </c>
      <c r="F152" t="str">
        <f t="shared" ca="1" si="114"/>
        <v>Genral Work</v>
      </c>
      <c r="G152">
        <f t="shared" ca="1" si="131"/>
        <v>5</v>
      </c>
      <c r="H152" t="str">
        <f t="shared" ca="1" si="115"/>
        <v>Others</v>
      </c>
      <c r="I152">
        <f t="shared" ca="1" si="132"/>
        <v>0</v>
      </c>
      <c r="J152">
        <f t="shared" ca="1" si="133"/>
        <v>0</v>
      </c>
      <c r="K152">
        <f t="shared" ca="1" si="134"/>
        <v>48445</v>
      </c>
      <c r="L152">
        <f t="shared" ca="1" si="135"/>
        <v>7</v>
      </c>
      <c r="M152" t="str">
        <f t="shared" ca="1" si="116"/>
        <v>Butwal</v>
      </c>
      <c r="N152">
        <f t="shared" ca="1" si="138"/>
        <v>823565</v>
      </c>
      <c r="O152" s="1">
        <f t="shared" ca="1" si="136"/>
        <v>476022.78426797414</v>
      </c>
      <c r="P152" s="1">
        <f t="shared" ca="1" si="139"/>
        <v>0</v>
      </c>
      <c r="Q152">
        <f t="shared" ca="1" si="137"/>
        <v>0</v>
      </c>
      <c r="R152">
        <f t="shared" ca="1" si="140"/>
        <v>0</v>
      </c>
      <c r="S152" s="1">
        <f t="shared" ca="1" si="141"/>
        <v>57750.832939688451</v>
      </c>
      <c r="T152" s="1">
        <f t="shared" ca="1" si="142"/>
        <v>881315.83293968847</v>
      </c>
      <c r="U152" s="1">
        <f t="shared" ca="1" si="143"/>
        <v>476022.78426797414</v>
      </c>
      <c r="V152" s="1">
        <f t="shared" ca="1" si="144"/>
        <v>405293.04867171432</v>
      </c>
      <c r="Y152" s="5">
        <f ca="1">IF(Table1[[#This Row],[Gender]]="Male",1,0)</f>
        <v>1</v>
      </c>
      <c r="Z152">
        <f ca="1">IF(Table1[[#This Row],[Gender]]="Female",1,0)</f>
        <v>0</v>
      </c>
      <c r="AB152" s="6"/>
      <c r="AF152" s="5">
        <f t="shared" ca="1" si="108"/>
        <v>1</v>
      </c>
      <c r="AM152">
        <f t="shared" ca="1" si="109"/>
        <v>0</v>
      </c>
      <c r="AN152">
        <f t="shared" ca="1" si="110"/>
        <v>0</v>
      </c>
      <c r="AO152">
        <f t="shared" ca="1" si="111"/>
        <v>0</v>
      </c>
      <c r="AP152">
        <f t="shared" ca="1" si="112"/>
        <v>0</v>
      </c>
      <c r="AQ152">
        <f t="shared" ca="1" si="113"/>
        <v>0</v>
      </c>
      <c r="AS152" s="6"/>
      <c r="AV152" s="5">
        <f ca="1">IF(Table1[[#This Row],[Total Debt Value]]&gt;$AW$3,1,0)</f>
        <v>0</v>
      </c>
      <c r="AZ152" s="6"/>
      <c r="BA152" s="5"/>
      <c r="BB152" s="17">
        <f t="shared" ca="1" si="117"/>
        <v>0.39310822902473053</v>
      </c>
      <c r="BC152">
        <f t="shared" ca="1" si="118"/>
        <v>0</v>
      </c>
      <c r="BD152" s="6"/>
      <c r="BF152" s="5">
        <f t="shared" ca="1" si="119"/>
        <v>68158</v>
      </c>
      <c r="BG152">
        <f t="shared" ca="1" si="120"/>
        <v>0</v>
      </c>
      <c r="BH152">
        <f t="shared" ca="1" si="145"/>
        <v>0</v>
      </c>
      <c r="BI152">
        <f t="shared" ca="1" si="146"/>
        <v>0</v>
      </c>
      <c r="BJ152">
        <f t="shared" ca="1" si="147"/>
        <v>0</v>
      </c>
      <c r="BK152">
        <f t="shared" ca="1" si="148"/>
        <v>0</v>
      </c>
      <c r="BL152">
        <f t="shared" ca="1" si="149"/>
        <v>0</v>
      </c>
      <c r="BM152">
        <f t="shared" ca="1" si="150"/>
        <v>0</v>
      </c>
      <c r="BN152">
        <f t="shared" ca="1" si="151"/>
        <v>0</v>
      </c>
      <c r="BO152">
        <f t="shared" ca="1" si="152"/>
        <v>0</v>
      </c>
      <c r="BP152">
        <f t="shared" ca="1" si="153"/>
        <v>0</v>
      </c>
      <c r="BR152" s="6"/>
      <c r="BT152" s="5">
        <f t="shared" ca="1" si="121"/>
        <v>68158</v>
      </c>
      <c r="BU152">
        <f t="shared" ca="1" si="122"/>
        <v>0</v>
      </c>
      <c r="BV152">
        <f t="shared" ca="1" si="123"/>
        <v>0</v>
      </c>
      <c r="BW152">
        <f t="shared" ca="1" si="124"/>
        <v>0</v>
      </c>
      <c r="BX152">
        <f t="shared" ca="1" si="125"/>
        <v>0</v>
      </c>
      <c r="BY152">
        <f t="shared" ca="1" si="126"/>
        <v>0</v>
      </c>
      <c r="CA152" s="6"/>
      <c r="CD152" s="5">
        <f ca="1">IF(Table1[[#This Row],[Total Debt Value]]&gt;Table1[[#This Row],[Income]],1,0)</f>
        <v>1</v>
      </c>
      <c r="CK152" s="6"/>
      <c r="CM152" s="5">
        <f ca="1">IF(Table1[[#This Row],[Total  Net Worth]]&gt;$CN$3,Table1[[#This Row],[Age]],0)</f>
        <v>0</v>
      </c>
      <c r="CN152" s="6"/>
    </row>
    <row r="153" spans="2:92" x14ac:dyDescent="0.25">
      <c r="B153">
        <f t="shared" ca="1" si="127"/>
        <v>1</v>
      </c>
      <c r="C153" t="str">
        <f t="shared" ca="1" si="128"/>
        <v>Male</v>
      </c>
      <c r="D153">
        <f t="shared" ca="1" si="129"/>
        <v>40</v>
      </c>
      <c r="E153">
        <f t="shared" ca="1" si="130"/>
        <v>1</v>
      </c>
      <c r="F153" t="str">
        <f t="shared" ca="1" si="114"/>
        <v>Health</v>
      </c>
      <c r="G153">
        <f t="shared" ca="1" si="131"/>
        <v>1</v>
      </c>
      <c r="H153" t="str">
        <f t="shared" ca="1" si="115"/>
        <v>High School</v>
      </c>
      <c r="I153">
        <f t="shared" ca="1" si="132"/>
        <v>3</v>
      </c>
      <c r="J153">
        <f t="shared" ca="1" si="133"/>
        <v>1</v>
      </c>
      <c r="K153">
        <f t="shared" ca="1" si="134"/>
        <v>68158</v>
      </c>
      <c r="L153">
        <f t="shared" ca="1" si="135"/>
        <v>1</v>
      </c>
      <c r="M153" t="str">
        <f t="shared" ca="1" si="116"/>
        <v>Kathmandu</v>
      </c>
      <c r="N153">
        <f t="shared" ca="1" si="138"/>
        <v>1295002</v>
      </c>
      <c r="O153" s="1">
        <f t="shared" ca="1" si="136"/>
        <v>509075.9428034841</v>
      </c>
      <c r="P153" s="1">
        <f t="shared" ca="1" si="139"/>
        <v>16985.473832145133</v>
      </c>
      <c r="Q153">
        <f t="shared" ca="1" si="137"/>
        <v>8486</v>
      </c>
      <c r="R153">
        <f t="shared" ca="1" si="140"/>
        <v>136316</v>
      </c>
      <c r="S153" s="1">
        <f t="shared" ca="1" si="141"/>
        <v>55291.678529086712</v>
      </c>
      <c r="T153" s="1">
        <f t="shared" ca="1" si="142"/>
        <v>1367279.1523612319</v>
      </c>
      <c r="U153" s="1">
        <f t="shared" ca="1" si="143"/>
        <v>653877.94280348415</v>
      </c>
      <c r="V153" s="1">
        <f t="shared" ca="1" si="144"/>
        <v>713401.2095577477</v>
      </c>
      <c r="Y153" s="5">
        <f ca="1">IF(Table1[[#This Row],[Gender]]="Male",1,0)</f>
        <v>1</v>
      </c>
      <c r="Z153">
        <f ca="1">IF(Table1[[#This Row],[Gender]]="Female",1,0)</f>
        <v>0</v>
      </c>
      <c r="AB153" s="6"/>
      <c r="AF153" s="5">
        <f t="shared" ca="1" si="108"/>
        <v>0</v>
      </c>
      <c r="AM153">
        <f t="shared" ca="1" si="109"/>
        <v>0</v>
      </c>
      <c r="AN153">
        <f t="shared" ca="1" si="110"/>
        <v>0</v>
      </c>
      <c r="AO153">
        <f t="shared" ca="1" si="111"/>
        <v>1</v>
      </c>
      <c r="AP153">
        <f t="shared" ca="1" si="112"/>
        <v>0</v>
      </c>
      <c r="AQ153">
        <f t="shared" ca="1" si="113"/>
        <v>0</v>
      </c>
      <c r="AS153" s="6"/>
      <c r="AV153" s="5">
        <f ca="1">IF(Table1[[#This Row],[Total Debt Value]]&gt;$AW$3,1,0)</f>
        <v>1</v>
      </c>
      <c r="AZ153" s="6"/>
      <c r="BA153" s="5"/>
      <c r="BB153" s="17">
        <f t="shared" ca="1" si="117"/>
        <v>0.34179253945426469</v>
      </c>
      <c r="BC153">
        <f t="shared" ca="1" si="118"/>
        <v>0</v>
      </c>
      <c r="BD153" s="6"/>
      <c r="BF153" s="5">
        <f t="shared" ca="1" si="119"/>
        <v>0</v>
      </c>
      <c r="BG153">
        <f t="shared" ca="1" si="120"/>
        <v>0</v>
      </c>
      <c r="BH153">
        <f t="shared" ca="1" si="145"/>
        <v>0</v>
      </c>
      <c r="BI153">
        <f t="shared" ca="1" si="146"/>
        <v>27874</v>
      </c>
      <c r="BJ153">
        <f t="shared" ca="1" si="147"/>
        <v>0</v>
      </c>
      <c r="BK153">
        <f t="shared" ca="1" si="148"/>
        <v>0</v>
      </c>
      <c r="BL153">
        <f t="shared" ca="1" si="149"/>
        <v>0</v>
      </c>
      <c r="BM153">
        <f t="shared" ca="1" si="150"/>
        <v>0</v>
      </c>
      <c r="BN153">
        <f t="shared" ca="1" si="151"/>
        <v>0</v>
      </c>
      <c r="BO153">
        <f t="shared" ca="1" si="152"/>
        <v>0</v>
      </c>
      <c r="BP153">
        <f t="shared" ca="1" si="153"/>
        <v>0</v>
      </c>
      <c r="BR153" s="6"/>
      <c r="BT153" s="5">
        <f t="shared" ca="1" si="121"/>
        <v>0</v>
      </c>
      <c r="BU153">
        <f t="shared" ca="1" si="122"/>
        <v>0</v>
      </c>
      <c r="BV153">
        <f t="shared" ca="1" si="123"/>
        <v>0</v>
      </c>
      <c r="BW153">
        <f t="shared" ca="1" si="124"/>
        <v>27874</v>
      </c>
      <c r="BX153">
        <f t="shared" ca="1" si="125"/>
        <v>0</v>
      </c>
      <c r="BY153">
        <f t="shared" ca="1" si="126"/>
        <v>0</v>
      </c>
      <c r="CA153" s="6"/>
      <c r="CD153" s="5">
        <f ca="1">IF(Table1[[#This Row],[Total Debt Value]]&gt;Table1[[#This Row],[Income]],1,0)</f>
        <v>1</v>
      </c>
      <c r="CK153" s="6"/>
      <c r="CM153" s="5">
        <f ca="1">IF(Table1[[#This Row],[Total  Net Worth]]&gt;$CN$3,Table1[[#This Row],[Age]],0)</f>
        <v>40</v>
      </c>
      <c r="CN153" s="6"/>
    </row>
    <row r="154" spans="2:92" x14ac:dyDescent="0.25">
      <c r="B154">
        <f t="shared" ca="1" si="127"/>
        <v>1</v>
      </c>
      <c r="C154" t="str">
        <f t="shared" ca="1" si="128"/>
        <v>Male</v>
      </c>
      <c r="D154">
        <f t="shared" ca="1" si="129"/>
        <v>37</v>
      </c>
      <c r="E154">
        <f t="shared" ca="1" si="130"/>
        <v>2</v>
      </c>
      <c r="F154" t="str">
        <f t="shared" ca="1" si="114"/>
        <v>Construction</v>
      </c>
      <c r="G154">
        <f t="shared" ca="1" si="131"/>
        <v>2</v>
      </c>
      <c r="H154" t="str">
        <f t="shared" ca="1" si="115"/>
        <v>College</v>
      </c>
      <c r="I154">
        <f t="shared" ca="1" si="132"/>
        <v>1</v>
      </c>
      <c r="J154">
        <f t="shared" ca="1" si="133"/>
        <v>2</v>
      </c>
      <c r="K154">
        <f t="shared" ca="1" si="134"/>
        <v>27874</v>
      </c>
      <c r="L154">
        <f t="shared" ca="1" si="135"/>
        <v>3</v>
      </c>
      <c r="M154" t="str">
        <f t="shared" ca="1" si="116"/>
        <v>Pokhara</v>
      </c>
      <c r="N154">
        <f t="shared" ca="1" si="138"/>
        <v>557480</v>
      </c>
      <c r="O154" s="1">
        <f t="shared" ca="1" si="136"/>
        <v>190542.50489496347</v>
      </c>
      <c r="P154" s="1">
        <f t="shared" ca="1" si="139"/>
        <v>38008.865670919615</v>
      </c>
      <c r="Q154">
        <f t="shared" ca="1" si="137"/>
        <v>14723</v>
      </c>
      <c r="R154">
        <f t="shared" ca="1" si="140"/>
        <v>55748</v>
      </c>
      <c r="S154" s="1">
        <f t="shared" ca="1" si="141"/>
        <v>22562.674416621645</v>
      </c>
      <c r="T154" s="1">
        <f t="shared" ca="1" si="142"/>
        <v>618051.54008754133</v>
      </c>
      <c r="U154" s="1">
        <f t="shared" ca="1" si="143"/>
        <v>261013.50489496347</v>
      </c>
      <c r="V154" s="1">
        <f t="shared" ca="1" si="144"/>
        <v>357038.03519257787</v>
      </c>
      <c r="Y154" s="5">
        <f ca="1">IF(Table1[[#This Row],[Gender]]="Male",1,0)</f>
        <v>1</v>
      </c>
      <c r="Z154">
        <f ca="1">IF(Table1[[#This Row],[Gender]]="Female",1,0)</f>
        <v>0</v>
      </c>
      <c r="AB154" s="6"/>
      <c r="AF154" s="5">
        <f t="shared" ca="1" si="108"/>
        <v>1</v>
      </c>
      <c r="AM154">
        <f t="shared" ca="1" si="109"/>
        <v>0</v>
      </c>
      <c r="AN154">
        <f t="shared" ca="1" si="110"/>
        <v>0</v>
      </c>
      <c r="AO154">
        <f t="shared" ca="1" si="111"/>
        <v>0</v>
      </c>
      <c r="AP154">
        <f t="shared" ca="1" si="112"/>
        <v>0</v>
      </c>
      <c r="AQ154">
        <f t="shared" ca="1" si="113"/>
        <v>0</v>
      </c>
      <c r="AS154" s="6"/>
      <c r="AV154" s="5">
        <f ca="1">IF(Table1[[#This Row],[Total Debt Value]]&gt;$AW$3,1,0)</f>
        <v>0</v>
      </c>
      <c r="AZ154" s="6"/>
      <c r="BA154" s="5"/>
      <c r="BB154" s="17">
        <f t="shared" ca="1" si="117"/>
        <v>0.51362270353949235</v>
      </c>
      <c r="BC154">
        <f t="shared" ca="1" si="118"/>
        <v>0</v>
      </c>
      <c r="BD154" s="6"/>
      <c r="BF154" s="5">
        <f t="shared" ca="1" si="119"/>
        <v>0</v>
      </c>
      <c r="BG154">
        <f t="shared" ca="1" si="120"/>
        <v>0</v>
      </c>
      <c r="BH154">
        <f t="shared" ca="1" si="145"/>
        <v>0</v>
      </c>
      <c r="BI154">
        <f t="shared" ca="1" si="146"/>
        <v>0</v>
      </c>
      <c r="BJ154">
        <f t="shared" ca="1" si="147"/>
        <v>0</v>
      </c>
      <c r="BK154">
        <f t="shared" ca="1" si="148"/>
        <v>0</v>
      </c>
      <c r="BL154">
        <f t="shared" ca="1" si="149"/>
        <v>0</v>
      </c>
      <c r="BM154">
        <f t="shared" ca="1" si="150"/>
        <v>99696</v>
      </c>
      <c r="BN154">
        <f t="shared" ca="1" si="151"/>
        <v>0</v>
      </c>
      <c r="BO154">
        <f t="shared" ca="1" si="152"/>
        <v>0</v>
      </c>
      <c r="BP154">
        <f t="shared" ca="1" si="153"/>
        <v>0</v>
      </c>
      <c r="BR154" s="6"/>
      <c r="BT154" s="5">
        <f t="shared" ca="1" si="121"/>
        <v>99696</v>
      </c>
      <c r="BU154">
        <f t="shared" ca="1" si="122"/>
        <v>0</v>
      </c>
      <c r="BV154">
        <f t="shared" ca="1" si="123"/>
        <v>0</v>
      </c>
      <c r="BW154">
        <f t="shared" ca="1" si="124"/>
        <v>0</v>
      </c>
      <c r="BX154">
        <f t="shared" ca="1" si="125"/>
        <v>0</v>
      </c>
      <c r="BY154">
        <f t="shared" ca="1" si="126"/>
        <v>0</v>
      </c>
      <c r="CA154" s="6"/>
      <c r="CD154" s="5">
        <f ca="1">IF(Table1[[#This Row],[Total Debt Value]]&gt;Table1[[#This Row],[Income]],1,0)</f>
        <v>1</v>
      </c>
      <c r="CK154" s="6"/>
      <c r="CM154" s="5">
        <f ca="1">IF(Table1[[#This Row],[Total  Net Worth]]&gt;$CN$3,Table1[[#This Row],[Age]],0)</f>
        <v>0</v>
      </c>
      <c r="CN154" s="6"/>
    </row>
    <row r="155" spans="2:92" x14ac:dyDescent="0.25">
      <c r="B155">
        <f t="shared" ca="1" si="127"/>
        <v>1</v>
      </c>
      <c r="C155" t="str">
        <f t="shared" ca="1" si="128"/>
        <v>Male</v>
      </c>
      <c r="D155">
        <f t="shared" ca="1" si="129"/>
        <v>30</v>
      </c>
      <c r="E155">
        <f t="shared" ca="1" si="130"/>
        <v>1</v>
      </c>
      <c r="F155" t="str">
        <f t="shared" ca="1" si="114"/>
        <v>Health</v>
      </c>
      <c r="G155">
        <f t="shared" ca="1" si="131"/>
        <v>2</v>
      </c>
      <c r="H155" t="str">
        <f t="shared" ca="1" si="115"/>
        <v>College</v>
      </c>
      <c r="I155">
        <f t="shared" ca="1" si="132"/>
        <v>0</v>
      </c>
      <c r="J155">
        <f t="shared" ca="1" si="133"/>
        <v>0</v>
      </c>
      <c r="K155">
        <f t="shared" ca="1" si="134"/>
        <v>99696</v>
      </c>
      <c r="L155">
        <f t="shared" ca="1" si="135"/>
        <v>10</v>
      </c>
      <c r="M155" t="str">
        <f t="shared" ca="1" si="116"/>
        <v>Lalitpur</v>
      </c>
      <c r="N155">
        <f t="shared" ca="1" si="138"/>
        <v>1993920</v>
      </c>
      <c r="O155" s="1">
        <f t="shared" ca="1" si="136"/>
        <v>1024122.5810414646</v>
      </c>
      <c r="P155" s="1">
        <f t="shared" ca="1" si="139"/>
        <v>0</v>
      </c>
      <c r="Q155">
        <f t="shared" ca="1" si="137"/>
        <v>0</v>
      </c>
      <c r="R155">
        <f t="shared" ca="1" si="140"/>
        <v>199392</v>
      </c>
      <c r="S155" s="1">
        <f t="shared" ca="1" si="141"/>
        <v>90235.981075268064</v>
      </c>
      <c r="T155" s="1">
        <f t="shared" ca="1" si="142"/>
        <v>2084155.981075268</v>
      </c>
      <c r="U155" s="1">
        <f t="shared" ca="1" si="143"/>
        <v>1223514.5810414646</v>
      </c>
      <c r="V155" s="1">
        <f t="shared" ca="1" si="144"/>
        <v>860641.40003380342</v>
      </c>
      <c r="Y155" s="5">
        <f ca="1">IF(Table1[[#This Row],[Gender]]="Male",1,0)</f>
        <v>1</v>
      </c>
      <c r="Z155">
        <f ca="1">IF(Table1[[#This Row],[Gender]]="Female",1,0)</f>
        <v>0</v>
      </c>
      <c r="AB155" s="6"/>
      <c r="AF155" s="5">
        <f t="shared" ca="1" si="108"/>
        <v>0</v>
      </c>
      <c r="AM155">
        <f t="shared" ca="1" si="109"/>
        <v>0</v>
      </c>
      <c r="AN155">
        <f t="shared" ca="1" si="110"/>
        <v>1</v>
      </c>
      <c r="AO155">
        <f t="shared" ca="1" si="111"/>
        <v>0</v>
      </c>
      <c r="AP155">
        <f t="shared" ca="1" si="112"/>
        <v>0</v>
      </c>
      <c r="AQ155">
        <f t="shared" ca="1" si="113"/>
        <v>0</v>
      </c>
      <c r="AS155" s="6"/>
      <c r="AV155" s="5">
        <f ca="1">IF(Table1[[#This Row],[Total Debt Value]]&gt;$AW$3,1,0)</f>
        <v>1</v>
      </c>
      <c r="AZ155" s="6"/>
      <c r="BA155" s="5"/>
      <c r="BB155" s="17">
        <f t="shared" ca="1" si="117"/>
        <v>0.60881542752334639</v>
      </c>
      <c r="BC155">
        <f t="shared" ca="1" si="118"/>
        <v>0</v>
      </c>
      <c r="BD155" s="6"/>
      <c r="BF155" s="5">
        <f t="shared" ca="1" si="119"/>
        <v>0</v>
      </c>
      <c r="BG155">
        <f t="shared" ca="1" si="120"/>
        <v>0</v>
      </c>
      <c r="BH155">
        <f t="shared" ca="1" si="145"/>
        <v>0</v>
      </c>
      <c r="BI155">
        <f t="shared" ca="1" si="146"/>
        <v>0</v>
      </c>
      <c r="BJ155">
        <f t="shared" ca="1" si="147"/>
        <v>0</v>
      </c>
      <c r="BK155">
        <f t="shared" ca="1" si="148"/>
        <v>0</v>
      </c>
      <c r="BL155">
        <f t="shared" ca="1" si="149"/>
        <v>88667</v>
      </c>
      <c r="BM155">
        <f t="shared" ca="1" si="150"/>
        <v>0</v>
      </c>
      <c r="BN155">
        <f t="shared" ca="1" si="151"/>
        <v>0</v>
      </c>
      <c r="BO155">
        <f t="shared" ca="1" si="152"/>
        <v>0</v>
      </c>
      <c r="BP155">
        <f t="shared" ca="1" si="153"/>
        <v>0</v>
      </c>
      <c r="BR155" s="6"/>
      <c r="BT155" s="5">
        <f t="shared" ca="1" si="121"/>
        <v>0</v>
      </c>
      <c r="BU155">
        <f t="shared" ca="1" si="122"/>
        <v>0</v>
      </c>
      <c r="BV155">
        <f t="shared" ca="1" si="123"/>
        <v>88667</v>
      </c>
      <c r="BW155">
        <f t="shared" ca="1" si="124"/>
        <v>0</v>
      </c>
      <c r="BX155">
        <f t="shared" ca="1" si="125"/>
        <v>0</v>
      </c>
      <c r="BY155">
        <f t="shared" ca="1" si="126"/>
        <v>0</v>
      </c>
      <c r="CA155" s="6"/>
      <c r="CD155" s="5">
        <f ca="1">IF(Table1[[#This Row],[Total Debt Value]]&gt;Table1[[#This Row],[Income]],1,0)</f>
        <v>1</v>
      </c>
      <c r="CK155" s="6"/>
      <c r="CM155" s="5">
        <f ca="1">IF(Table1[[#This Row],[Total  Net Worth]]&gt;$CN$3,Table1[[#This Row],[Age]],0)</f>
        <v>30</v>
      </c>
      <c r="CN155" s="6"/>
    </row>
    <row r="156" spans="2:92" x14ac:dyDescent="0.25">
      <c r="B156">
        <f t="shared" ca="1" si="127"/>
        <v>1</v>
      </c>
      <c r="C156" t="str">
        <f t="shared" ca="1" si="128"/>
        <v>Male</v>
      </c>
      <c r="D156">
        <f t="shared" ca="1" si="129"/>
        <v>43</v>
      </c>
      <c r="E156">
        <f t="shared" ca="1" si="130"/>
        <v>4</v>
      </c>
      <c r="F156" t="str">
        <f t="shared" ca="1" si="114"/>
        <v>IT</v>
      </c>
      <c r="G156">
        <f t="shared" ca="1" si="131"/>
        <v>1</v>
      </c>
      <c r="H156" t="str">
        <f t="shared" ca="1" si="115"/>
        <v>High School</v>
      </c>
      <c r="I156">
        <f t="shared" ca="1" si="132"/>
        <v>3</v>
      </c>
      <c r="J156">
        <f t="shared" ca="1" si="133"/>
        <v>2</v>
      </c>
      <c r="K156">
        <f t="shared" ca="1" si="134"/>
        <v>88667</v>
      </c>
      <c r="L156">
        <f t="shared" ca="1" si="135"/>
        <v>9</v>
      </c>
      <c r="M156" t="str">
        <f t="shared" ca="1" si="116"/>
        <v>Bhaktapur</v>
      </c>
      <c r="N156">
        <f t="shared" ca="1" si="138"/>
        <v>1773340</v>
      </c>
      <c r="O156" s="1">
        <f t="shared" ca="1" si="136"/>
        <v>1079636.750244251</v>
      </c>
      <c r="P156" s="1">
        <f t="shared" ca="1" si="139"/>
        <v>113571.1679894582</v>
      </c>
      <c r="Q156">
        <f t="shared" ca="1" si="137"/>
        <v>108456</v>
      </c>
      <c r="R156">
        <f t="shared" ca="1" si="140"/>
        <v>0</v>
      </c>
      <c r="S156" s="1">
        <f t="shared" ca="1" si="141"/>
        <v>49779.62501353414</v>
      </c>
      <c r="T156" s="1">
        <f t="shared" ca="1" si="142"/>
        <v>1936690.7930029924</v>
      </c>
      <c r="U156" s="1">
        <f t="shared" ca="1" si="143"/>
        <v>1188092.750244251</v>
      </c>
      <c r="V156" s="1">
        <f t="shared" ca="1" si="144"/>
        <v>748598.04275874142</v>
      </c>
      <c r="Y156" s="5">
        <f ca="1">IF(Table1[[#This Row],[Gender]]="Male",1,0)</f>
        <v>1</v>
      </c>
      <c r="Z156">
        <f ca="1">IF(Table1[[#This Row],[Gender]]="Female",1,0)</f>
        <v>0</v>
      </c>
      <c r="AB156" s="6"/>
      <c r="AF156" s="5">
        <f t="shared" ca="1" si="108"/>
        <v>0</v>
      </c>
      <c r="AM156">
        <f t="shared" ca="1" si="109"/>
        <v>1</v>
      </c>
      <c r="AN156">
        <f t="shared" ca="1" si="110"/>
        <v>0</v>
      </c>
      <c r="AO156">
        <f t="shared" ca="1" si="111"/>
        <v>0</v>
      </c>
      <c r="AP156">
        <f t="shared" ca="1" si="112"/>
        <v>0</v>
      </c>
      <c r="AQ156">
        <f t="shared" ca="1" si="113"/>
        <v>0</v>
      </c>
      <c r="AS156" s="6"/>
      <c r="AV156" s="5">
        <f ca="1">IF(Table1[[#This Row],[Total Debt Value]]&gt;$AW$3,1,0)</f>
        <v>1</v>
      </c>
      <c r="AZ156" s="6"/>
      <c r="BA156" s="5"/>
      <c r="BB156" s="17">
        <f t="shared" ca="1" si="117"/>
        <v>0.47823514155765695</v>
      </c>
      <c r="BC156">
        <f t="shared" ca="1" si="118"/>
        <v>0</v>
      </c>
      <c r="BD156" s="6"/>
      <c r="BF156" s="5">
        <f t="shared" ca="1" si="119"/>
        <v>0</v>
      </c>
      <c r="BG156">
        <f t="shared" ca="1" si="120"/>
        <v>0</v>
      </c>
      <c r="BH156">
        <f t="shared" ca="1" si="145"/>
        <v>0</v>
      </c>
      <c r="BI156">
        <f t="shared" ca="1" si="146"/>
        <v>0</v>
      </c>
      <c r="BJ156">
        <f t="shared" ca="1" si="147"/>
        <v>0</v>
      </c>
      <c r="BK156">
        <f t="shared" ca="1" si="148"/>
        <v>0</v>
      </c>
      <c r="BL156">
        <f t="shared" ca="1" si="149"/>
        <v>70569</v>
      </c>
      <c r="BM156">
        <f t="shared" ca="1" si="150"/>
        <v>0</v>
      </c>
      <c r="BN156">
        <f t="shared" ca="1" si="151"/>
        <v>0</v>
      </c>
      <c r="BO156">
        <f t="shared" ca="1" si="152"/>
        <v>0</v>
      </c>
      <c r="BP156">
        <f t="shared" ca="1" si="153"/>
        <v>0</v>
      </c>
      <c r="BR156" s="6"/>
      <c r="BT156" s="5">
        <f t="shared" ca="1" si="121"/>
        <v>0</v>
      </c>
      <c r="BU156">
        <f t="shared" ca="1" si="122"/>
        <v>0</v>
      </c>
      <c r="BV156">
        <f t="shared" ca="1" si="123"/>
        <v>0</v>
      </c>
      <c r="BW156">
        <f t="shared" ca="1" si="124"/>
        <v>0</v>
      </c>
      <c r="BX156">
        <f t="shared" ca="1" si="125"/>
        <v>0</v>
      </c>
      <c r="BY156">
        <f t="shared" ca="1" si="126"/>
        <v>70569</v>
      </c>
      <c r="CA156" s="6"/>
      <c r="CD156" s="5">
        <f ca="1">IF(Table1[[#This Row],[Total Debt Value]]&gt;Table1[[#This Row],[Income]],1,0)</f>
        <v>1</v>
      </c>
      <c r="CK156" s="6"/>
      <c r="CM156" s="5">
        <f ca="1">IF(Table1[[#This Row],[Total  Net Worth]]&gt;$CN$3,Table1[[#This Row],[Age]],0)</f>
        <v>43</v>
      </c>
      <c r="CN156" s="6"/>
    </row>
    <row r="157" spans="2:92" x14ac:dyDescent="0.25">
      <c r="B157">
        <f t="shared" ca="1" si="127"/>
        <v>1</v>
      </c>
      <c r="C157" t="str">
        <f t="shared" ca="1" si="128"/>
        <v>Male</v>
      </c>
      <c r="D157">
        <f t="shared" ca="1" si="129"/>
        <v>36</v>
      </c>
      <c r="E157">
        <f t="shared" ca="1" si="130"/>
        <v>3</v>
      </c>
      <c r="F157" t="str">
        <f t="shared" ca="1" si="114"/>
        <v>Teaching</v>
      </c>
      <c r="G157">
        <f t="shared" ca="1" si="131"/>
        <v>4</v>
      </c>
      <c r="H157" t="str">
        <f t="shared" ca="1" si="115"/>
        <v>Technical</v>
      </c>
      <c r="I157">
        <f t="shared" ca="1" si="132"/>
        <v>0</v>
      </c>
      <c r="J157">
        <f t="shared" ca="1" si="133"/>
        <v>2</v>
      </c>
      <c r="K157">
        <f t="shared" ca="1" si="134"/>
        <v>70569</v>
      </c>
      <c r="L157">
        <f t="shared" ca="1" si="135"/>
        <v>9</v>
      </c>
      <c r="M157" t="str">
        <f t="shared" ca="1" si="116"/>
        <v>Bhaktapur</v>
      </c>
      <c r="N157">
        <f t="shared" ca="1" si="138"/>
        <v>1411380</v>
      </c>
      <c r="O157" s="1">
        <f t="shared" ca="1" si="136"/>
        <v>674971.51409164583</v>
      </c>
      <c r="P157" s="1">
        <f t="shared" ca="1" si="139"/>
        <v>51461.252201630712</v>
      </c>
      <c r="Q157">
        <f t="shared" ca="1" si="137"/>
        <v>4014</v>
      </c>
      <c r="R157">
        <f t="shared" ca="1" si="140"/>
        <v>0</v>
      </c>
      <c r="S157" s="1">
        <f t="shared" ca="1" si="141"/>
        <v>67082.92544504565</v>
      </c>
      <c r="T157" s="1">
        <f t="shared" ca="1" si="142"/>
        <v>1529924.1776466763</v>
      </c>
      <c r="U157" s="1">
        <f t="shared" ca="1" si="143"/>
        <v>678985.51409164583</v>
      </c>
      <c r="V157" s="1">
        <f t="shared" ca="1" si="144"/>
        <v>850938.66355503048</v>
      </c>
      <c r="Y157" s="5">
        <f ca="1">IF(Table1[[#This Row],[Gender]]="Male",1,0)</f>
        <v>1</v>
      </c>
      <c r="Z157">
        <f ca="1">IF(Table1[[#This Row],[Gender]]="Female",1,0)</f>
        <v>0</v>
      </c>
      <c r="AB157" s="6"/>
      <c r="AF157" s="5">
        <f t="shared" ca="1" si="108"/>
        <v>0</v>
      </c>
      <c r="AM157">
        <f t="shared" ca="1" si="109"/>
        <v>0</v>
      </c>
      <c r="AN157">
        <f t="shared" ca="1" si="110"/>
        <v>0</v>
      </c>
      <c r="AO157">
        <f t="shared" ca="1" si="111"/>
        <v>1</v>
      </c>
      <c r="AP157">
        <f t="shared" ca="1" si="112"/>
        <v>0</v>
      </c>
      <c r="AQ157">
        <f t="shared" ca="1" si="113"/>
        <v>0</v>
      </c>
      <c r="AS157" s="6"/>
      <c r="AV157" s="5">
        <f ca="1">IF(Table1[[#This Row],[Total Debt Value]]&gt;$AW$3,1,0)</f>
        <v>1</v>
      </c>
      <c r="AZ157" s="6"/>
      <c r="BA157" s="5"/>
      <c r="BB157" s="17">
        <f t="shared" ca="1" si="117"/>
        <v>0.14654900616688293</v>
      </c>
      <c r="BC157">
        <f t="shared" ca="1" si="118"/>
        <v>1</v>
      </c>
      <c r="BD157" s="6"/>
      <c r="BF157" s="5">
        <f t="shared" ca="1" si="119"/>
        <v>0</v>
      </c>
      <c r="BG157">
        <f t="shared" ca="1" si="120"/>
        <v>48569</v>
      </c>
      <c r="BH157">
        <f t="shared" ca="1" si="145"/>
        <v>0</v>
      </c>
      <c r="BI157">
        <f t="shared" ca="1" si="146"/>
        <v>0</v>
      </c>
      <c r="BJ157">
        <f t="shared" ca="1" si="147"/>
        <v>0</v>
      </c>
      <c r="BK157">
        <f t="shared" ca="1" si="148"/>
        <v>0</v>
      </c>
      <c r="BL157">
        <f t="shared" ca="1" si="149"/>
        <v>0</v>
      </c>
      <c r="BM157">
        <f t="shared" ca="1" si="150"/>
        <v>0</v>
      </c>
      <c r="BN157">
        <f t="shared" ca="1" si="151"/>
        <v>0</v>
      </c>
      <c r="BO157">
        <f t="shared" ca="1" si="152"/>
        <v>0</v>
      </c>
      <c r="BP157">
        <f t="shared" ca="1" si="153"/>
        <v>0</v>
      </c>
      <c r="BR157" s="6"/>
      <c r="BT157" s="5">
        <f t="shared" ca="1" si="121"/>
        <v>0</v>
      </c>
      <c r="BU157">
        <f t="shared" ca="1" si="122"/>
        <v>0</v>
      </c>
      <c r="BV157">
        <f t="shared" ca="1" si="123"/>
        <v>0</v>
      </c>
      <c r="BW157">
        <f t="shared" ca="1" si="124"/>
        <v>48569</v>
      </c>
      <c r="BX157">
        <f t="shared" ca="1" si="125"/>
        <v>0</v>
      </c>
      <c r="BY157">
        <f t="shared" ca="1" si="126"/>
        <v>0</v>
      </c>
      <c r="CA157" s="6"/>
      <c r="CD157" s="5">
        <f ca="1">IF(Table1[[#This Row],[Total Debt Value]]&gt;Table1[[#This Row],[Income]],1,0)</f>
        <v>1</v>
      </c>
      <c r="CK157" s="6"/>
      <c r="CM157" s="5">
        <f ca="1">IF(Table1[[#This Row],[Total  Net Worth]]&gt;$CN$3,Table1[[#This Row],[Age]],0)</f>
        <v>36</v>
      </c>
      <c r="CN157" s="6"/>
    </row>
    <row r="158" spans="2:92" x14ac:dyDescent="0.25">
      <c r="B158">
        <f t="shared" ca="1" si="127"/>
        <v>2</v>
      </c>
      <c r="C158" t="str">
        <f t="shared" ca="1" si="128"/>
        <v>Female</v>
      </c>
      <c r="D158">
        <f t="shared" ca="1" si="129"/>
        <v>32</v>
      </c>
      <c r="E158">
        <f t="shared" ca="1" si="130"/>
        <v>2</v>
      </c>
      <c r="F158" t="str">
        <f t="shared" ca="1" si="114"/>
        <v>Construction</v>
      </c>
      <c r="G158">
        <f t="shared" ca="1" si="131"/>
        <v>5</v>
      </c>
      <c r="H158" t="str">
        <f t="shared" ca="1" si="115"/>
        <v>Others</v>
      </c>
      <c r="I158">
        <f t="shared" ca="1" si="132"/>
        <v>3</v>
      </c>
      <c r="J158">
        <f t="shared" ca="1" si="133"/>
        <v>1</v>
      </c>
      <c r="K158">
        <f t="shared" ca="1" si="134"/>
        <v>48569</v>
      </c>
      <c r="L158">
        <f t="shared" ca="1" si="135"/>
        <v>8</v>
      </c>
      <c r="M158" t="str">
        <f t="shared" ca="1" si="116"/>
        <v>Itahari</v>
      </c>
      <c r="N158">
        <f t="shared" ca="1" si="138"/>
        <v>922811</v>
      </c>
      <c r="O158" s="1">
        <f t="shared" ca="1" si="136"/>
        <v>135237.0349298674</v>
      </c>
      <c r="P158" s="1">
        <f t="shared" ca="1" si="139"/>
        <v>31338.550364636689</v>
      </c>
      <c r="Q158">
        <f t="shared" ca="1" si="137"/>
        <v>17424</v>
      </c>
      <c r="R158">
        <f t="shared" ca="1" si="140"/>
        <v>97138</v>
      </c>
      <c r="S158" s="1">
        <f t="shared" ca="1" si="141"/>
        <v>13398.269946112661</v>
      </c>
      <c r="T158" s="1">
        <f t="shared" ca="1" si="142"/>
        <v>967547.82031074935</v>
      </c>
      <c r="U158" s="1">
        <f t="shared" ca="1" si="143"/>
        <v>249799.0349298674</v>
      </c>
      <c r="V158" s="1">
        <f t="shared" ca="1" si="144"/>
        <v>717748.78538088198</v>
      </c>
      <c r="Y158" s="5">
        <f ca="1">IF(Table1[[#This Row],[Gender]]="Male",1,0)</f>
        <v>0</v>
      </c>
      <c r="Z158">
        <f ca="1">IF(Table1[[#This Row],[Gender]]="Female",1,0)</f>
        <v>1</v>
      </c>
      <c r="AB158" s="6"/>
      <c r="AF158" s="5">
        <f t="shared" ca="1" si="108"/>
        <v>0</v>
      </c>
      <c r="AM158">
        <f t="shared" ca="1" si="109"/>
        <v>1</v>
      </c>
      <c r="AN158">
        <f t="shared" ca="1" si="110"/>
        <v>0</v>
      </c>
      <c r="AO158">
        <f t="shared" ca="1" si="111"/>
        <v>0</v>
      </c>
      <c r="AP158">
        <f t="shared" ca="1" si="112"/>
        <v>0</v>
      </c>
      <c r="AQ158">
        <f t="shared" ca="1" si="113"/>
        <v>0</v>
      </c>
      <c r="AS158" s="6"/>
      <c r="AV158" s="5">
        <f ca="1">IF(Table1[[#This Row],[Total Debt Value]]&gt;$AW$3,1,0)</f>
        <v>0</v>
      </c>
      <c r="AZ158" s="6"/>
      <c r="BA158" s="5"/>
      <c r="BB158" s="17">
        <f t="shared" ca="1" si="117"/>
        <v>0.96985982510205149</v>
      </c>
      <c r="BC158">
        <f t="shared" ca="1" si="118"/>
        <v>0</v>
      </c>
      <c r="BD158" s="6"/>
      <c r="BF158" s="5">
        <f t="shared" ca="1" si="119"/>
        <v>0</v>
      </c>
      <c r="BG158">
        <f t="shared" ca="1" si="120"/>
        <v>0</v>
      </c>
      <c r="BH158">
        <f t="shared" ca="1" si="145"/>
        <v>0</v>
      </c>
      <c r="BI158">
        <f t="shared" ca="1" si="146"/>
        <v>0</v>
      </c>
      <c r="BJ158">
        <f t="shared" ca="1" si="147"/>
        <v>0</v>
      </c>
      <c r="BK158">
        <f t="shared" ca="1" si="148"/>
        <v>0</v>
      </c>
      <c r="BL158">
        <f t="shared" ca="1" si="149"/>
        <v>0</v>
      </c>
      <c r="BM158">
        <f t="shared" ca="1" si="150"/>
        <v>0</v>
      </c>
      <c r="BN158">
        <f t="shared" ca="1" si="151"/>
        <v>42507</v>
      </c>
      <c r="BO158">
        <f t="shared" ca="1" si="152"/>
        <v>0</v>
      </c>
      <c r="BP158">
        <f t="shared" ca="1" si="153"/>
        <v>0</v>
      </c>
      <c r="BR158" s="6"/>
      <c r="BT158" s="5">
        <f t="shared" ca="1" si="121"/>
        <v>0</v>
      </c>
      <c r="BU158">
        <f t="shared" ca="1" si="122"/>
        <v>0</v>
      </c>
      <c r="BV158">
        <f t="shared" ca="1" si="123"/>
        <v>0</v>
      </c>
      <c r="BW158">
        <f t="shared" ca="1" si="124"/>
        <v>0</v>
      </c>
      <c r="BX158">
        <f t="shared" ca="1" si="125"/>
        <v>0</v>
      </c>
      <c r="BY158">
        <f t="shared" ca="1" si="126"/>
        <v>42507</v>
      </c>
      <c r="CA158" s="6"/>
      <c r="CD158" s="5">
        <f ca="1">IF(Table1[[#This Row],[Total Debt Value]]&gt;Table1[[#This Row],[Income]],1,0)</f>
        <v>1</v>
      </c>
      <c r="CK158" s="6"/>
      <c r="CM158" s="5">
        <f ca="1">IF(Table1[[#This Row],[Total  Net Worth]]&gt;$CN$3,Table1[[#This Row],[Age]],0)</f>
        <v>32</v>
      </c>
      <c r="CN158" s="6"/>
    </row>
    <row r="159" spans="2:92" x14ac:dyDescent="0.25">
      <c r="B159">
        <f t="shared" ca="1" si="127"/>
        <v>2</v>
      </c>
      <c r="C159" t="str">
        <f t="shared" ca="1" si="128"/>
        <v>Female</v>
      </c>
      <c r="D159">
        <f t="shared" ca="1" si="129"/>
        <v>28</v>
      </c>
      <c r="E159">
        <f t="shared" ca="1" si="130"/>
        <v>3</v>
      </c>
      <c r="F159" t="str">
        <f t="shared" ca="1" si="114"/>
        <v>Teaching</v>
      </c>
      <c r="G159">
        <f t="shared" ca="1" si="131"/>
        <v>3</v>
      </c>
      <c r="H159" t="str">
        <f t="shared" ca="1" si="115"/>
        <v>University</v>
      </c>
      <c r="I159">
        <f t="shared" ca="1" si="132"/>
        <v>3</v>
      </c>
      <c r="J159">
        <f t="shared" ca="1" si="133"/>
        <v>1</v>
      </c>
      <c r="K159">
        <f t="shared" ca="1" si="134"/>
        <v>42507</v>
      </c>
      <c r="L159">
        <f t="shared" ca="1" si="135"/>
        <v>5</v>
      </c>
      <c r="M159" t="str">
        <f t="shared" ca="1" si="116"/>
        <v>Chitwan</v>
      </c>
      <c r="N159">
        <f t="shared" ca="1" si="138"/>
        <v>935154</v>
      </c>
      <c r="O159" s="1">
        <f t="shared" ca="1" si="136"/>
        <v>906968.2948834839</v>
      </c>
      <c r="P159" s="1">
        <f t="shared" ca="1" si="139"/>
        <v>35299.664810737835</v>
      </c>
      <c r="Q159">
        <f t="shared" ca="1" si="137"/>
        <v>14148</v>
      </c>
      <c r="R159">
        <f t="shared" ca="1" si="140"/>
        <v>0</v>
      </c>
      <c r="S159" s="1">
        <f t="shared" ca="1" si="141"/>
        <v>23201.387613124782</v>
      </c>
      <c r="T159" s="1">
        <f t="shared" ca="1" si="142"/>
        <v>993655.05242386262</v>
      </c>
      <c r="U159" s="1">
        <f t="shared" ca="1" si="143"/>
        <v>921116.2948834839</v>
      </c>
      <c r="V159" s="1">
        <f t="shared" ca="1" si="144"/>
        <v>72538.75754037872</v>
      </c>
      <c r="Y159" s="5">
        <f ca="1">IF(Table1[[#This Row],[Gender]]="Male",1,0)</f>
        <v>0</v>
      </c>
      <c r="Z159">
        <f ca="1">IF(Table1[[#This Row],[Gender]]="Female",1,0)</f>
        <v>1</v>
      </c>
      <c r="AB159" s="6"/>
      <c r="AF159" s="5">
        <f t="shared" ca="1" si="108"/>
        <v>0</v>
      </c>
      <c r="AM159">
        <f t="shared" ca="1" si="109"/>
        <v>0</v>
      </c>
      <c r="AN159">
        <f t="shared" ca="1" si="110"/>
        <v>1</v>
      </c>
      <c r="AO159">
        <f t="shared" ca="1" si="111"/>
        <v>0</v>
      </c>
      <c r="AP159">
        <f t="shared" ca="1" si="112"/>
        <v>0</v>
      </c>
      <c r="AQ159">
        <f t="shared" ca="1" si="113"/>
        <v>0</v>
      </c>
      <c r="AS159" s="6"/>
      <c r="AV159" s="5">
        <f ca="1">IF(Table1[[#This Row],[Total Debt Value]]&gt;$AW$3,1,0)</f>
        <v>1</v>
      </c>
      <c r="AZ159" s="6"/>
      <c r="BA159" s="5"/>
      <c r="BB159" s="17">
        <f t="shared" ca="1" si="117"/>
        <v>0.96095616344759927</v>
      </c>
      <c r="BC159">
        <f t="shared" ca="1" si="118"/>
        <v>0</v>
      </c>
      <c r="BD159" s="6"/>
      <c r="BF159" s="5">
        <f t="shared" ca="1" si="119"/>
        <v>52736</v>
      </c>
      <c r="BG159">
        <f t="shared" ca="1" si="120"/>
        <v>0</v>
      </c>
      <c r="BH159">
        <f t="shared" ca="1" si="145"/>
        <v>0</v>
      </c>
      <c r="BI159">
        <f t="shared" ca="1" si="146"/>
        <v>0</v>
      </c>
      <c r="BJ159">
        <f t="shared" ca="1" si="147"/>
        <v>0</v>
      </c>
      <c r="BK159">
        <f t="shared" ca="1" si="148"/>
        <v>0</v>
      </c>
      <c r="BL159">
        <f t="shared" ca="1" si="149"/>
        <v>0</v>
      </c>
      <c r="BM159">
        <f t="shared" ca="1" si="150"/>
        <v>0</v>
      </c>
      <c r="BN159">
        <f t="shared" ca="1" si="151"/>
        <v>0</v>
      </c>
      <c r="BO159">
        <f t="shared" ca="1" si="152"/>
        <v>0</v>
      </c>
      <c r="BP159">
        <f t="shared" ca="1" si="153"/>
        <v>0</v>
      </c>
      <c r="BR159" s="6"/>
      <c r="BT159" s="5">
        <f t="shared" ca="1" si="121"/>
        <v>0</v>
      </c>
      <c r="BU159">
        <f t="shared" ca="1" si="122"/>
        <v>0</v>
      </c>
      <c r="BV159">
        <f t="shared" ca="1" si="123"/>
        <v>52736</v>
      </c>
      <c r="BW159">
        <f t="shared" ca="1" si="124"/>
        <v>0</v>
      </c>
      <c r="BX159">
        <f t="shared" ca="1" si="125"/>
        <v>0</v>
      </c>
      <c r="BY159">
        <f t="shared" ca="1" si="126"/>
        <v>0</v>
      </c>
      <c r="CA159" s="6"/>
      <c r="CD159" s="5">
        <f ca="1">IF(Table1[[#This Row],[Total Debt Value]]&gt;Table1[[#This Row],[Income]],1,0)</f>
        <v>1</v>
      </c>
      <c r="CK159" s="6"/>
      <c r="CM159" s="5">
        <f ca="1">IF(Table1[[#This Row],[Total  Net Worth]]&gt;$CN$3,Table1[[#This Row],[Age]],0)</f>
        <v>0</v>
      </c>
      <c r="CN159" s="6"/>
    </row>
    <row r="160" spans="2:92" x14ac:dyDescent="0.25">
      <c r="B160">
        <f t="shared" ca="1" si="127"/>
        <v>2</v>
      </c>
      <c r="C160" t="str">
        <f t="shared" ca="1" si="128"/>
        <v>Female</v>
      </c>
      <c r="D160">
        <f t="shared" ca="1" si="129"/>
        <v>29</v>
      </c>
      <c r="E160">
        <f t="shared" ca="1" si="130"/>
        <v>4</v>
      </c>
      <c r="F160" t="str">
        <f t="shared" ca="1" si="114"/>
        <v>IT</v>
      </c>
      <c r="G160">
        <f t="shared" ca="1" si="131"/>
        <v>5</v>
      </c>
      <c r="H160" t="str">
        <f t="shared" ca="1" si="115"/>
        <v>Others</v>
      </c>
      <c r="I160">
        <f t="shared" ca="1" si="132"/>
        <v>2</v>
      </c>
      <c r="J160">
        <f t="shared" ca="1" si="133"/>
        <v>0</v>
      </c>
      <c r="K160">
        <f t="shared" ca="1" si="134"/>
        <v>52736</v>
      </c>
      <c r="L160">
        <f t="shared" ca="1" si="135"/>
        <v>1</v>
      </c>
      <c r="M160" t="str">
        <f t="shared" ca="1" si="116"/>
        <v>Kathmandu</v>
      </c>
      <c r="N160">
        <f t="shared" ca="1" si="138"/>
        <v>1160192</v>
      </c>
      <c r="O160" s="1">
        <f t="shared" ca="1" si="136"/>
        <v>1114893.6531825971</v>
      </c>
      <c r="P160" s="1">
        <f t="shared" ca="1" si="139"/>
        <v>0</v>
      </c>
      <c r="Q160">
        <f t="shared" ca="1" si="137"/>
        <v>0</v>
      </c>
      <c r="R160">
        <f t="shared" ca="1" si="140"/>
        <v>105472</v>
      </c>
      <c r="S160" s="1">
        <f t="shared" ca="1" si="141"/>
        <v>40283.037126230614</v>
      </c>
      <c r="T160" s="1">
        <f t="shared" ca="1" si="142"/>
        <v>1200475.0371262305</v>
      </c>
      <c r="U160" s="1">
        <f t="shared" ca="1" si="143"/>
        <v>1220365.6531825971</v>
      </c>
      <c r="V160" s="1">
        <f t="shared" ca="1" si="144"/>
        <v>-19890.616056366591</v>
      </c>
      <c r="Y160" s="5">
        <f ca="1">IF(Table1[[#This Row],[Gender]]="Male",1,0)</f>
        <v>0</v>
      </c>
      <c r="Z160">
        <f ca="1">IF(Table1[[#This Row],[Gender]]="Female",1,0)</f>
        <v>1</v>
      </c>
      <c r="AB160" s="6"/>
      <c r="AF160" s="5">
        <f t="shared" ca="1" si="108"/>
        <v>0</v>
      </c>
      <c r="AM160">
        <f t="shared" ca="1" si="109"/>
        <v>1</v>
      </c>
      <c r="AN160">
        <f t="shared" ca="1" si="110"/>
        <v>0</v>
      </c>
      <c r="AO160">
        <f t="shared" ca="1" si="111"/>
        <v>0</v>
      </c>
      <c r="AP160">
        <f t="shared" ca="1" si="112"/>
        <v>0</v>
      </c>
      <c r="AQ160">
        <f t="shared" ca="1" si="113"/>
        <v>0</v>
      </c>
      <c r="AS160" s="6"/>
      <c r="AV160" s="5">
        <f ca="1">IF(Table1[[#This Row],[Total Debt Value]]&gt;$AW$3,1,0)</f>
        <v>1</v>
      </c>
      <c r="AZ160" s="6"/>
      <c r="BA160" s="5"/>
      <c r="BB160" s="17">
        <f t="shared" ca="1" si="117"/>
        <v>0.32862653285580501</v>
      </c>
      <c r="BC160">
        <f t="shared" ca="1" si="118"/>
        <v>0</v>
      </c>
      <c r="BD160" s="6"/>
      <c r="BF160" s="5">
        <f t="shared" ca="1" si="119"/>
        <v>0</v>
      </c>
      <c r="BG160">
        <f t="shared" ca="1" si="120"/>
        <v>0</v>
      </c>
      <c r="BH160">
        <f t="shared" ca="1" si="145"/>
        <v>0</v>
      </c>
      <c r="BI160">
        <f t="shared" ca="1" si="146"/>
        <v>0</v>
      </c>
      <c r="BJ160">
        <f t="shared" ca="1" si="147"/>
        <v>0</v>
      </c>
      <c r="BK160">
        <f t="shared" ca="1" si="148"/>
        <v>0</v>
      </c>
      <c r="BL160">
        <f t="shared" ca="1" si="149"/>
        <v>0</v>
      </c>
      <c r="BM160">
        <f t="shared" ca="1" si="150"/>
        <v>0</v>
      </c>
      <c r="BN160">
        <f t="shared" ca="1" si="151"/>
        <v>71634</v>
      </c>
      <c r="BO160">
        <f t="shared" ca="1" si="152"/>
        <v>0</v>
      </c>
      <c r="BP160">
        <f t="shared" ca="1" si="153"/>
        <v>0</v>
      </c>
      <c r="BR160" s="6"/>
      <c r="BT160" s="5">
        <f t="shared" ca="1" si="121"/>
        <v>0</v>
      </c>
      <c r="BU160">
        <f t="shared" ca="1" si="122"/>
        <v>0</v>
      </c>
      <c r="BV160">
        <f t="shared" ca="1" si="123"/>
        <v>0</v>
      </c>
      <c r="BW160">
        <f t="shared" ca="1" si="124"/>
        <v>0</v>
      </c>
      <c r="BX160">
        <f t="shared" ca="1" si="125"/>
        <v>0</v>
      </c>
      <c r="BY160">
        <f t="shared" ca="1" si="126"/>
        <v>71634</v>
      </c>
      <c r="CA160" s="6"/>
      <c r="CD160" s="5">
        <f ca="1">IF(Table1[[#This Row],[Total Debt Value]]&gt;Table1[[#This Row],[Income]],1,0)</f>
        <v>1</v>
      </c>
      <c r="CK160" s="6"/>
      <c r="CM160" s="5">
        <f ca="1">IF(Table1[[#This Row],[Total  Net Worth]]&gt;$CN$3,Table1[[#This Row],[Age]],0)</f>
        <v>0</v>
      </c>
      <c r="CN160" s="6"/>
    </row>
    <row r="161" spans="2:92" x14ac:dyDescent="0.25">
      <c r="B161">
        <f t="shared" ca="1" si="127"/>
        <v>2</v>
      </c>
      <c r="C161" t="str">
        <f t="shared" ca="1" si="128"/>
        <v>Female</v>
      </c>
      <c r="D161">
        <f t="shared" ca="1" si="129"/>
        <v>38</v>
      </c>
      <c r="E161">
        <f t="shared" ca="1" si="130"/>
        <v>3</v>
      </c>
      <c r="F161" t="str">
        <f t="shared" ca="1" si="114"/>
        <v>Teaching</v>
      </c>
      <c r="G161">
        <f t="shared" ca="1" si="131"/>
        <v>3</v>
      </c>
      <c r="H161" t="str">
        <f t="shared" ca="1" si="115"/>
        <v>University</v>
      </c>
      <c r="I161">
        <f t="shared" ca="1" si="132"/>
        <v>2</v>
      </c>
      <c r="J161">
        <f t="shared" ca="1" si="133"/>
        <v>2</v>
      </c>
      <c r="K161">
        <f t="shared" ca="1" si="134"/>
        <v>71634</v>
      </c>
      <c r="L161">
        <f t="shared" ca="1" si="135"/>
        <v>5</v>
      </c>
      <c r="M161" t="str">
        <f t="shared" ca="1" si="116"/>
        <v>Chitwan</v>
      </c>
      <c r="N161">
        <f t="shared" ca="1" si="138"/>
        <v>1289412</v>
      </c>
      <c r="O161" s="1">
        <f t="shared" ca="1" si="136"/>
        <v>423734.99498266925</v>
      </c>
      <c r="P161" s="1">
        <f t="shared" ca="1" si="139"/>
        <v>17097.798497590062</v>
      </c>
      <c r="Q161">
        <f t="shared" ca="1" si="137"/>
        <v>12863</v>
      </c>
      <c r="R161">
        <f t="shared" ca="1" si="140"/>
        <v>0</v>
      </c>
      <c r="S161" s="1">
        <f t="shared" ca="1" si="141"/>
        <v>73790.081698637383</v>
      </c>
      <c r="T161" s="1">
        <f t="shared" ca="1" si="142"/>
        <v>1380299.8801962275</v>
      </c>
      <c r="U161" s="1">
        <f t="shared" ca="1" si="143"/>
        <v>436597.99498266925</v>
      </c>
      <c r="V161" s="1">
        <f t="shared" ca="1" si="144"/>
        <v>943701.88521355821</v>
      </c>
      <c r="Y161" s="5">
        <f ca="1">IF(Table1[[#This Row],[Gender]]="Male",1,0)</f>
        <v>0</v>
      </c>
      <c r="Z161">
        <f ca="1">IF(Table1[[#This Row],[Gender]]="Female",1,0)</f>
        <v>1</v>
      </c>
      <c r="AB161" s="6"/>
      <c r="AF161" s="5">
        <f t="shared" ca="1" si="108"/>
        <v>0</v>
      </c>
      <c r="AM161">
        <f t="shared" ca="1" si="109"/>
        <v>0</v>
      </c>
      <c r="AN161">
        <f t="shared" ca="1" si="110"/>
        <v>1</v>
      </c>
      <c r="AO161">
        <f t="shared" ca="1" si="111"/>
        <v>0</v>
      </c>
      <c r="AP161">
        <f t="shared" ca="1" si="112"/>
        <v>0</v>
      </c>
      <c r="AQ161">
        <f t="shared" ca="1" si="113"/>
        <v>0</v>
      </c>
      <c r="AS161" s="6"/>
      <c r="AV161" s="5">
        <f ca="1">IF(Table1[[#This Row],[Total Debt Value]]&gt;$AW$3,1,0)</f>
        <v>0</v>
      </c>
      <c r="AZ161" s="6"/>
      <c r="BA161" s="5"/>
      <c r="BB161" s="17">
        <f t="shared" ca="1" si="117"/>
        <v>0.28898794774607084</v>
      </c>
      <c r="BC161">
        <f t="shared" ca="1" si="118"/>
        <v>1</v>
      </c>
      <c r="BD161" s="6"/>
      <c r="BF161" s="5">
        <f t="shared" ca="1" si="119"/>
        <v>0</v>
      </c>
      <c r="BG161">
        <f t="shared" ca="1" si="120"/>
        <v>0</v>
      </c>
      <c r="BH161">
        <f t="shared" ca="1" si="145"/>
        <v>0</v>
      </c>
      <c r="BI161">
        <f t="shared" ca="1" si="146"/>
        <v>0</v>
      </c>
      <c r="BJ161">
        <f t="shared" ca="1" si="147"/>
        <v>0</v>
      </c>
      <c r="BK161">
        <f t="shared" ca="1" si="148"/>
        <v>0</v>
      </c>
      <c r="BL161">
        <f t="shared" ca="1" si="149"/>
        <v>73811</v>
      </c>
      <c r="BM161">
        <f t="shared" ca="1" si="150"/>
        <v>0</v>
      </c>
      <c r="BN161">
        <f t="shared" ca="1" si="151"/>
        <v>0</v>
      </c>
      <c r="BO161">
        <f t="shared" ca="1" si="152"/>
        <v>0</v>
      </c>
      <c r="BP161">
        <f t="shared" ca="1" si="153"/>
        <v>0</v>
      </c>
      <c r="BR161" s="6"/>
      <c r="BT161" s="5">
        <f t="shared" ca="1" si="121"/>
        <v>0</v>
      </c>
      <c r="BU161">
        <f t="shared" ca="1" si="122"/>
        <v>0</v>
      </c>
      <c r="BV161">
        <f t="shared" ca="1" si="123"/>
        <v>73811</v>
      </c>
      <c r="BW161">
        <f t="shared" ca="1" si="124"/>
        <v>0</v>
      </c>
      <c r="BX161">
        <f t="shared" ca="1" si="125"/>
        <v>0</v>
      </c>
      <c r="BY161">
        <f t="shared" ca="1" si="126"/>
        <v>0</v>
      </c>
      <c r="CA161" s="6"/>
      <c r="CD161" s="5">
        <f ca="1">IF(Table1[[#This Row],[Total Debt Value]]&gt;Table1[[#This Row],[Income]],1,0)</f>
        <v>1</v>
      </c>
      <c r="CK161" s="6"/>
      <c r="CM161" s="5">
        <f ca="1">IF(Table1[[#This Row],[Total  Net Worth]]&gt;$CN$3,Table1[[#This Row],[Age]],0)</f>
        <v>38</v>
      </c>
      <c r="CN161" s="6"/>
    </row>
    <row r="162" spans="2:92" x14ac:dyDescent="0.25">
      <c r="B162">
        <f t="shared" ca="1" si="127"/>
        <v>2</v>
      </c>
      <c r="C162" t="str">
        <f t="shared" ca="1" si="128"/>
        <v>Female</v>
      </c>
      <c r="D162">
        <f t="shared" ca="1" si="129"/>
        <v>26</v>
      </c>
      <c r="E162">
        <f t="shared" ca="1" si="130"/>
        <v>4</v>
      </c>
      <c r="F162" t="str">
        <f t="shared" ca="1" si="114"/>
        <v>IT</v>
      </c>
      <c r="G162">
        <f t="shared" ca="1" si="131"/>
        <v>1</v>
      </c>
      <c r="H162" t="str">
        <f t="shared" ca="1" si="115"/>
        <v>High School</v>
      </c>
      <c r="I162">
        <f t="shared" ca="1" si="132"/>
        <v>0</v>
      </c>
      <c r="J162">
        <f t="shared" ca="1" si="133"/>
        <v>1</v>
      </c>
      <c r="K162">
        <f t="shared" ca="1" si="134"/>
        <v>73811</v>
      </c>
      <c r="L162">
        <f t="shared" ca="1" si="135"/>
        <v>9</v>
      </c>
      <c r="M162" t="str">
        <f t="shared" ca="1" si="116"/>
        <v>Bhaktapur</v>
      </c>
      <c r="N162">
        <f t="shared" ca="1" si="138"/>
        <v>1476220</v>
      </c>
      <c r="O162" s="1">
        <f t="shared" ca="1" si="136"/>
        <v>426609.78822170472</v>
      </c>
      <c r="P162" s="1">
        <f t="shared" ca="1" si="139"/>
        <v>50828.692753008967</v>
      </c>
      <c r="Q162">
        <f t="shared" ca="1" si="137"/>
        <v>28237</v>
      </c>
      <c r="R162">
        <f t="shared" ca="1" si="140"/>
        <v>147622</v>
      </c>
      <c r="S162" s="1">
        <f t="shared" ca="1" si="141"/>
        <v>80079.053345818844</v>
      </c>
      <c r="T162" s="1">
        <f t="shared" ca="1" si="142"/>
        <v>1607127.7460988278</v>
      </c>
      <c r="U162" s="1">
        <f t="shared" ca="1" si="143"/>
        <v>602468.78822170477</v>
      </c>
      <c r="V162" s="1">
        <f t="shared" ca="1" si="144"/>
        <v>1004658.957877123</v>
      </c>
      <c r="Y162" s="5">
        <f ca="1">IF(Table1[[#This Row],[Gender]]="Male",1,0)</f>
        <v>0</v>
      </c>
      <c r="Z162">
        <f ca="1">IF(Table1[[#This Row],[Gender]]="Female",1,0)</f>
        <v>1</v>
      </c>
      <c r="AB162" s="6"/>
      <c r="AF162" s="5">
        <f t="shared" ca="1" si="108"/>
        <v>0</v>
      </c>
      <c r="AM162">
        <f t="shared" ca="1" si="109"/>
        <v>0</v>
      </c>
      <c r="AN162">
        <f t="shared" ca="1" si="110"/>
        <v>1</v>
      </c>
      <c r="AO162">
        <f t="shared" ca="1" si="111"/>
        <v>0</v>
      </c>
      <c r="AP162">
        <f t="shared" ca="1" si="112"/>
        <v>0</v>
      </c>
      <c r="AQ162">
        <f t="shared" ca="1" si="113"/>
        <v>0</v>
      </c>
      <c r="AS162" s="6"/>
      <c r="AV162" s="5">
        <f ca="1">IF(Table1[[#This Row],[Total Debt Value]]&gt;$AW$3,1,0)</f>
        <v>1</v>
      </c>
      <c r="AZ162" s="6"/>
      <c r="BA162" s="5"/>
      <c r="BB162" s="17">
        <f t="shared" ca="1" si="117"/>
        <v>0.87662455417265839</v>
      </c>
      <c r="BC162">
        <f t="shared" ca="1" si="118"/>
        <v>0</v>
      </c>
      <c r="BD162" s="6"/>
      <c r="BF162" s="5">
        <f t="shared" ca="1" si="119"/>
        <v>0</v>
      </c>
      <c r="BG162">
        <f t="shared" ca="1" si="120"/>
        <v>0</v>
      </c>
      <c r="BH162">
        <f t="shared" ca="1" si="145"/>
        <v>0</v>
      </c>
      <c r="BI162">
        <f t="shared" ca="1" si="146"/>
        <v>0</v>
      </c>
      <c r="BJ162">
        <f t="shared" ca="1" si="147"/>
        <v>0</v>
      </c>
      <c r="BK162">
        <f t="shared" ca="1" si="148"/>
        <v>0</v>
      </c>
      <c r="BL162">
        <f t="shared" ca="1" si="149"/>
        <v>0</v>
      </c>
      <c r="BM162">
        <f t="shared" ca="1" si="150"/>
        <v>0</v>
      </c>
      <c r="BN162">
        <f t="shared" ca="1" si="151"/>
        <v>0</v>
      </c>
      <c r="BO162">
        <f t="shared" ca="1" si="152"/>
        <v>62157</v>
      </c>
      <c r="BP162">
        <f t="shared" ca="1" si="153"/>
        <v>0</v>
      </c>
      <c r="BR162" s="6"/>
      <c r="BT162" s="5">
        <f t="shared" ca="1" si="121"/>
        <v>0</v>
      </c>
      <c r="BU162">
        <f t="shared" ca="1" si="122"/>
        <v>0</v>
      </c>
      <c r="BV162">
        <f t="shared" ca="1" si="123"/>
        <v>62157</v>
      </c>
      <c r="BW162">
        <f t="shared" ca="1" si="124"/>
        <v>0</v>
      </c>
      <c r="BX162">
        <f t="shared" ca="1" si="125"/>
        <v>0</v>
      </c>
      <c r="BY162">
        <f t="shared" ca="1" si="126"/>
        <v>0</v>
      </c>
      <c r="CA162" s="6"/>
      <c r="CD162" s="5">
        <f ca="1">IF(Table1[[#This Row],[Total Debt Value]]&gt;Table1[[#This Row],[Income]],1,0)</f>
        <v>1</v>
      </c>
      <c r="CK162" s="6"/>
      <c r="CM162" s="5">
        <f ca="1">IF(Table1[[#This Row],[Total  Net Worth]]&gt;$CN$3,Table1[[#This Row],[Age]],0)</f>
        <v>26</v>
      </c>
      <c r="CN162" s="6"/>
    </row>
    <row r="163" spans="2:92" x14ac:dyDescent="0.25">
      <c r="B163">
        <f t="shared" ca="1" si="127"/>
        <v>2</v>
      </c>
      <c r="C163" t="str">
        <f t="shared" ca="1" si="128"/>
        <v>Female</v>
      </c>
      <c r="D163">
        <f t="shared" ca="1" si="129"/>
        <v>45</v>
      </c>
      <c r="E163">
        <f t="shared" ca="1" si="130"/>
        <v>4</v>
      </c>
      <c r="F163" t="str">
        <f t="shared" ca="1" si="114"/>
        <v>IT</v>
      </c>
      <c r="G163">
        <f t="shared" ca="1" si="131"/>
        <v>1</v>
      </c>
      <c r="H163" t="str">
        <f t="shared" ca="1" si="115"/>
        <v>High School</v>
      </c>
      <c r="I163">
        <f t="shared" ca="1" si="132"/>
        <v>2</v>
      </c>
      <c r="J163">
        <f t="shared" ca="1" si="133"/>
        <v>0</v>
      </c>
      <c r="K163">
        <f t="shared" ca="1" si="134"/>
        <v>62157</v>
      </c>
      <c r="L163">
        <f t="shared" ca="1" si="135"/>
        <v>7</v>
      </c>
      <c r="M163" t="str">
        <f t="shared" ca="1" si="116"/>
        <v>Butwal</v>
      </c>
      <c r="N163">
        <f t="shared" ca="1" si="138"/>
        <v>1118826</v>
      </c>
      <c r="O163" s="1">
        <f t="shared" ca="1" si="136"/>
        <v>980790.34344677872</v>
      </c>
      <c r="P163" s="1">
        <f t="shared" ca="1" si="139"/>
        <v>0</v>
      </c>
      <c r="Q163">
        <f t="shared" ca="1" si="137"/>
        <v>0</v>
      </c>
      <c r="R163">
        <f t="shared" ca="1" si="140"/>
        <v>124314</v>
      </c>
      <c r="S163" s="1">
        <f t="shared" ca="1" si="141"/>
        <v>35714.034449905012</v>
      </c>
      <c r="T163" s="1">
        <f t="shared" ca="1" si="142"/>
        <v>1154540.0344499049</v>
      </c>
      <c r="U163" s="1">
        <f t="shared" ca="1" si="143"/>
        <v>1105104.3434467786</v>
      </c>
      <c r="V163" s="1">
        <f t="shared" ca="1" si="144"/>
        <v>49435.691003126325</v>
      </c>
      <c r="Y163" s="5">
        <f ca="1">IF(Table1[[#This Row],[Gender]]="Male",1,0)</f>
        <v>0</v>
      </c>
      <c r="Z163">
        <f ca="1">IF(Table1[[#This Row],[Gender]]="Female",1,0)</f>
        <v>1</v>
      </c>
      <c r="AB163" s="6"/>
      <c r="AF163" s="5">
        <f t="shared" ca="1" si="108"/>
        <v>0</v>
      </c>
      <c r="AM163">
        <f t="shared" ca="1" si="109"/>
        <v>0</v>
      </c>
      <c r="AN163">
        <f t="shared" ca="1" si="110"/>
        <v>0</v>
      </c>
      <c r="AO163">
        <f t="shared" ca="1" si="111"/>
        <v>1</v>
      </c>
      <c r="AP163">
        <f t="shared" ca="1" si="112"/>
        <v>0</v>
      </c>
      <c r="AQ163">
        <f t="shared" ca="1" si="113"/>
        <v>0</v>
      </c>
      <c r="AS163" s="6"/>
      <c r="AV163" s="5">
        <f ca="1">IF(Table1[[#This Row],[Total Debt Value]]&gt;$AW$3,1,0)</f>
        <v>1</v>
      </c>
      <c r="AZ163" s="6"/>
      <c r="BA163" s="5"/>
      <c r="BB163" s="17">
        <f t="shared" ca="1" si="117"/>
        <v>0.24966478345161325</v>
      </c>
      <c r="BC163">
        <f t="shared" ca="1" si="118"/>
        <v>1</v>
      </c>
      <c r="BD163" s="6"/>
      <c r="BF163" s="5">
        <f t="shared" ca="1" si="119"/>
        <v>0</v>
      </c>
      <c r="BG163">
        <f t="shared" ca="1" si="120"/>
        <v>0</v>
      </c>
      <c r="BH163">
        <f t="shared" ca="1" si="145"/>
        <v>0</v>
      </c>
      <c r="BI163">
        <f t="shared" ca="1" si="146"/>
        <v>0</v>
      </c>
      <c r="BJ163">
        <f t="shared" ca="1" si="147"/>
        <v>0</v>
      </c>
      <c r="BK163">
        <f t="shared" ca="1" si="148"/>
        <v>0</v>
      </c>
      <c r="BL163">
        <f t="shared" ca="1" si="149"/>
        <v>0</v>
      </c>
      <c r="BM163">
        <f t="shared" ca="1" si="150"/>
        <v>0</v>
      </c>
      <c r="BN163">
        <f t="shared" ca="1" si="151"/>
        <v>0</v>
      </c>
      <c r="BO163">
        <f t="shared" ca="1" si="152"/>
        <v>82412</v>
      </c>
      <c r="BP163">
        <f t="shared" ca="1" si="153"/>
        <v>0</v>
      </c>
      <c r="BR163" s="6"/>
      <c r="BT163" s="5">
        <f t="shared" ca="1" si="121"/>
        <v>0</v>
      </c>
      <c r="BU163">
        <f t="shared" ca="1" si="122"/>
        <v>0</v>
      </c>
      <c r="BV163">
        <f t="shared" ca="1" si="123"/>
        <v>0</v>
      </c>
      <c r="BW163">
        <f t="shared" ca="1" si="124"/>
        <v>82412</v>
      </c>
      <c r="BX163">
        <f t="shared" ca="1" si="125"/>
        <v>0</v>
      </c>
      <c r="BY163">
        <f t="shared" ca="1" si="126"/>
        <v>0</v>
      </c>
      <c r="CA163" s="6"/>
      <c r="CD163" s="5">
        <f ca="1">IF(Table1[[#This Row],[Total Debt Value]]&gt;Table1[[#This Row],[Income]],1,0)</f>
        <v>1</v>
      </c>
      <c r="CK163" s="6"/>
      <c r="CM163" s="5">
        <f ca="1">IF(Table1[[#This Row],[Total  Net Worth]]&gt;$CN$3,Table1[[#This Row],[Age]],0)</f>
        <v>0</v>
      </c>
      <c r="CN163" s="6"/>
    </row>
    <row r="164" spans="2:92" x14ac:dyDescent="0.25">
      <c r="B164">
        <f t="shared" ca="1" si="127"/>
        <v>1</v>
      </c>
      <c r="C164" t="str">
        <f t="shared" ca="1" si="128"/>
        <v>Male</v>
      </c>
      <c r="D164">
        <f t="shared" ca="1" si="129"/>
        <v>39</v>
      </c>
      <c r="E164">
        <f t="shared" ca="1" si="130"/>
        <v>2</v>
      </c>
      <c r="F164" t="str">
        <f t="shared" ca="1" si="114"/>
        <v>Construction</v>
      </c>
      <c r="G164">
        <f t="shared" ca="1" si="131"/>
        <v>3</v>
      </c>
      <c r="H164" t="str">
        <f t="shared" ca="1" si="115"/>
        <v>University</v>
      </c>
      <c r="I164">
        <f t="shared" ca="1" si="132"/>
        <v>2</v>
      </c>
      <c r="J164">
        <f t="shared" ca="1" si="133"/>
        <v>0</v>
      </c>
      <c r="K164">
        <f t="shared" ca="1" si="134"/>
        <v>82412</v>
      </c>
      <c r="L164">
        <f t="shared" ca="1" si="135"/>
        <v>7</v>
      </c>
      <c r="M164" t="str">
        <f t="shared" ca="1" si="116"/>
        <v>Butwal</v>
      </c>
      <c r="N164">
        <f t="shared" ca="1" si="138"/>
        <v>1648240</v>
      </c>
      <c r="O164" s="1">
        <f t="shared" ca="1" si="136"/>
        <v>411507.48267628701</v>
      </c>
      <c r="P164" s="1">
        <f t="shared" ca="1" si="139"/>
        <v>0</v>
      </c>
      <c r="Q164">
        <f t="shared" ca="1" si="137"/>
        <v>0</v>
      </c>
      <c r="R164">
        <f t="shared" ca="1" si="140"/>
        <v>164824</v>
      </c>
      <c r="S164" s="1">
        <f t="shared" ca="1" si="141"/>
        <v>86849.871419929259</v>
      </c>
      <c r="T164" s="1">
        <f t="shared" ca="1" si="142"/>
        <v>1735089.8714199292</v>
      </c>
      <c r="U164" s="1">
        <f t="shared" ca="1" si="143"/>
        <v>576331.48267628695</v>
      </c>
      <c r="V164" s="1">
        <f t="shared" ca="1" si="144"/>
        <v>1158758.3887436423</v>
      </c>
      <c r="Y164" s="5">
        <f ca="1">IF(Table1[[#This Row],[Gender]]="Male",1,0)</f>
        <v>1</v>
      </c>
      <c r="Z164">
        <f ca="1">IF(Table1[[#This Row],[Gender]]="Female",1,0)</f>
        <v>0</v>
      </c>
      <c r="AB164" s="6"/>
      <c r="AF164" s="5">
        <f t="shared" ca="1" si="108"/>
        <v>0</v>
      </c>
      <c r="AM164">
        <f t="shared" ca="1" si="109"/>
        <v>0</v>
      </c>
      <c r="AN164">
        <f t="shared" ca="1" si="110"/>
        <v>0</v>
      </c>
      <c r="AO164">
        <f t="shared" ca="1" si="111"/>
        <v>0</v>
      </c>
      <c r="AP164">
        <f t="shared" ca="1" si="112"/>
        <v>1</v>
      </c>
      <c r="AQ164">
        <f t="shared" ca="1" si="113"/>
        <v>0</v>
      </c>
      <c r="AS164" s="6"/>
      <c r="AV164" s="5">
        <f ca="1">IF(Table1[[#This Row],[Total Debt Value]]&gt;$AW$3,1,0)</f>
        <v>1</v>
      </c>
      <c r="AZ164" s="6"/>
      <c r="BA164" s="5"/>
      <c r="BB164" s="17">
        <f t="shared" ca="1" si="117"/>
        <v>0.15150284975543638</v>
      </c>
      <c r="BC164">
        <f t="shared" ca="1" si="118"/>
        <v>1</v>
      </c>
      <c r="BD164" s="6"/>
      <c r="BF164" s="5">
        <f t="shared" ca="1" si="119"/>
        <v>0</v>
      </c>
      <c r="BG164">
        <f t="shared" ca="1" si="120"/>
        <v>0</v>
      </c>
      <c r="BH164">
        <f t="shared" ca="1" si="145"/>
        <v>0</v>
      </c>
      <c r="BI164">
        <f t="shared" ca="1" si="146"/>
        <v>0</v>
      </c>
      <c r="BJ164">
        <f t="shared" ca="1" si="147"/>
        <v>0</v>
      </c>
      <c r="BK164">
        <f t="shared" ca="1" si="148"/>
        <v>0</v>
      </c>
      <c r="BL164">
        <f t="shared" ca="1" si="149"/>
        <v>0</v>
      </c>
      <c r="BM164">
        <f t="shared" ca="1" si="150"/>
        <v>0</v>
      </c>
      <c r="BN164">
        <f t="shared" ca="1" si="151"/>
        <v>0</v>
      </c>
      <c r="BO164">
        <f t="shared" ca="1" si="152"/>
        <v>25586</v>
      </c>
      <c r="BP164">
        <f t="shared" ca="1" si="153"/>
        <v>0</v>
      </c>
      <c r="BR164" s="6"/>
      <c r="BT164" s="5">
        <f t="shared" ca="1" si="121"/>
        <v>0</v>
      </c>
      <c r="BU164">
        <f t="shared" ca="1" si="122"/>
        <v>0</v>
      </c>
      <c r="BV164">
        <f t="shared" ca="1" si="123"/>
        <v>0</v>
      </c>
      <c r="BW164">
        <f t="shared" ca="1" si="124"/>
        <v>0</v>
      </c>
      <c r="BX164">
        <f t="shared" ca="1" si="125"/>
        <v>25586</v>
      </c>
      <c r="BY164">
        <f t="shared" ca="1" si="126"/>
        <v>0</v>
      </c>
      <c r="CA164" s="6"/>
      <c r="CD164" s="5">
        <f ca="1">IF(Table1[[#This Row],[Total Debt Value]]&gt;Table1[[#This Row],[Income]],1,0)</f>
        <v>1</v>
      </c>
      <c r="CK164" s="6"/>
      <c r="CM164" s="5">
        <f ca="1">IF(Table1[[#This Row],[Total  Net Worth]]&gt;$CN$3,Table1[[#This Row],[Age]],0)</f>
        <v>39</v>
      </c>
      <c r="CN164" s="6"/>
    </row>
    <row r="165" spans="2:92" x14ac:dyDescent="0.25">
      <c r="B165">
        <f t="shared" ca="1" si="127"/>
        <v>1</v>
      </c>
      <c r="C165" t="str">
        <f t="shared" ca="1" si="128"/>
        <v>Male</v>
      </c>
      <c r="D165">
        <f t="shared" ca="1" si="129"/>
        <v>30</v>
      </c>
      <c r="E165">
        <f t="shared" ca="1" si="130"/>
        <v>5</v>
      </c>
      <c r="F165" t="str">
        <f t="shared" ca="1" si="114"/>
        <v>Genral Work</v>
      </c>
      <c r="G165">
        <f t="shared" ca="1" si="131"/>
        <v>3</v>
      </c>
      <c r="H165" t="str">
        <f t="shared" ca="1" si="115"/>
        <v>University</v>
      </c>
      <c r="I165">
        <f t="shared" ca="1" si="132"/>
        <v>2</v>
      </c>
      <c r="J165">
        <f t="shared" ca="1" si="133"/>
        <v>1</v>
      </c>
      <c r="K165">
        <f t="shared" ca="1" si="134"/>
        <v>25586</v>
      </c>
      <c r="L165">
        <f t="shared" ca="1" si="135"/>
        <v>7</v>
      </c>
      <c r="M165" t="str">
        <f t="shared" ca="1" si="116"/>
        <v>Butwal</v>
      </c>
      <c r="N165">
        <f t="shared" ca="1" si="138"/>
        <v>511720</v>
      </c>
      <c r="O165" s="1">
        <f t="shared" ca="1" si="136"/>
        <v>77527.038276851905</v>
      </c>
      <c r="P165" s="1">
        <f t="shared" ca="1" si="139"/>
        <v>2748.1271353260749</v>
      </c>
      <c r="Q165">
        <f t="shared" ca="1" si="137"/>
        <v>536</v>
      </c>
      <c r="R165">
        <f t="shared" ca="1" si="140"/>
        <v>0</v>
      </c>
      <c r="S165" s="1">
        <f t="shared" ca="1" si="141"/>
        <v>33008.088455303165</v>
      </c>
      <c r="T165" s="1">
        <f t="shared" ca="1" si="142"/>
        <v>547476.21559062926</v>
      </c>
      <c r="U165" s="1">
        <f t="shared" ca="1" si="143"/>
        <v>78063.038276851905</v>
      </c>
      <c r="V165" s="1">
        <f t="shared" ca="1" si="144"/>
        <v>469413.17731377739</v>
      </c>
      <c r="Y165" s="5">
        <f ca="1">IF(Table1[[#This Row],[Gender]]="Male",1,0)</f>
        <v>1</v>
      </c>
      <c r="Z165">
        <f ca="1">IF(Table1[[#This Row],[Gender]]="Female",1,0)</f>
        <v>0</v>
      </c>
      <c r="AB165" s="6"/>
      <c r="AF165" s="5">
        <f t="shared" ca="1" si="108"/>
        <v>0</v>
      </c>
      <c r="AM165">
        <f t="shared" ca="1" si="109"/>
        <v>1</v>
      </c>
      <c r="AN165">
        <f t="shared" ca="1" si="110"/>
        <v>0</v>
      </c>
      <c r="AO165">
        <f t="shared" ca="1" si="111"/>
        <v>0</v>
      </c>
      <c r="AP165">
        <f t="shared" ca="1" si="112"/>
        <v>0</v>
      </c>
      <c r="AQ165">
        <f t="shared" ca="1" si="113"/>
        <v>0</v>
      </c>
      <c r="AS165" s="6"/>
      <c r="AV165" s="5">
        <f ca="1">IF(Table1[[#This Row],[Total Debt Value]]&gt;$AW$3,1,0)</f>
        <v>0</v>
      </c>
      <c r="AZ165" s="6"/>
      <c r="BA165" s="5"/>
      <c r="BB165" s="17">
        <f t="shared" ca="1" si="117"/>
        <v>0.64699234196957134</v>
      </c>
      <c r="BC165">
        <f t="shared" ca="1" si="118"/>
        <v>0</v>
      </c>
      <c r="BD165" s="6"/>
      <c r="BF165" s="5">
        <f t="shared" ca="1" si="119"/>
        <v>57124</v>
      </c>
      <c r="BG165">
        <f t="shared" ca="1" si="120"/>
        <v>0</v>
      </c>
      <c r="BH165">
        <f t="shared" ca="1" si="145"/>
        <v>0</v>
      </c>
      <c r="BI165">
        <f t="shared" ca="1" si="146"/>
        <v>0</v>
      </c>
      <c r="BJ165">
        <f t="shared" ca="1" si="147"/>
        <v>0</v>
      </c>
      <c r="BK165">
        <f t="shared" ca="1" si="148"/>
        <v>0</v>
      </c>
      <c r="BL165">
        <f t="shared" ca="1" si="149"/>
        <v>0</v>
      </c>
      <c r="BM165">
        <f t="shared" ca="1" si="150"/>
        <v>0</v>
      </c>
      <c r="BN165">
        <f t="shared" ca="1" si="151"/>
        <v>0</v>
      </c>
      <c r="BO165">
        <f t="shared" ca="1" si="152"/>
        <v>0</v>
      </c>
      <c r="BP165">
        <f t="shared" ca="1" si="153"/>
        <v>0</v>
      </c>
      <c r="BR165" s="6"/>
      <c r="BT165" s="5">
        <f t="shared" ca="1" si="121"/>
        <v>0</v>
      </c>
      <c r="BU165">
        <f t="shared" ca="1" si="122"/>
        <v>0</v>
      </c>
      <c r="BV165">
        <f t="shared" ca="1" si="123"/>
        <v>0</v>
      </c>
      <c r="BW165">
        <f t="shared" ca="1" si="124"/>
        <v>0</v>
      </c>
      <c r="BX165">
        <f t="shared" ca="1" si="125"/>
        <v>0</v>
      </c>
      <c r="BY165">
        <f t="shared" ca="1" si="126"/>
        <v>57124</v>
      </c>
      <c r="CA165" s="6"/>
      <c r="CD165" s="5">
        <f ca="1">IF(Table1[[#This Row],[Total Debt Value]]&gt;Table1[[#This Row],[Income]],1,0)</f>
        <v>1</v>
      </c>
      <c r="CK165" s="6"/>
      <c r="CM165" s="5">
        <f ca="1">IF(Table1[[#This Row],[Total  Net Worth]]&gt;$CN$3,Table1[[#This Row],[Age]],0)</f>
        <v>0</v>
      </c>
      <c r="CN165" s="6"/>
    </row>
    <row r="166" spans="2:92" x14ac:dyDescent="0.25">
      <c r="B166">
        <f t="shared" ca="1" si="127"/>
        <v>1</v>
      </c>
      <c r="C166" t="str">
        <f t="shared" ca="1" si="128"/>
        <v>Male</v>
      </c>
      <c r="D166">
        <f t="shared" ca="1" si="129"/>
        <v>41</v>
      </c>
      <c r="E166">
        <f t="shared" ca="1" si="130"/>
        <v>3</v>
      </c>
      <c r="F166" t="str">
        <f t="shared" ca="1" si="114"/>
        <v>Teaching</v>
      </c>
      <c r="G166">
        <f t="shared" ca="1" si="131"/>
        <v>3</v>
      </c>
      <c r="H166" t="str">
        <f t="shared" ca="1" si="115"/>
        <v>University</v>
      </c>
      <c r="I166">
        <f t="shared" ca="1" si="132"/>
        <v>3</v>
      </c>
      <c r="J166">
        <f t="shared" ca="1" si="133"/>
        <v>1</v>
      </c>
      <c r="K166">
        <f t="shared" ca="1" si="134"/>
        <v>57124</v>
      </c>
      <c r="L166">
        <f t="shared" ca="1" si="135"/>
        <v>1</v>
      </c>
      <c r="M166" t="str">
        <f t="shared" ca="1" si="116"/>
        <v>Kathmandu</v>
      </c>
      <c r="N166">
        <f t="shared" ca="1" si="138"/>
        <v>1085356</v>
      </c>
      <c r="O166" s="1">
        <f t="shared" ca="1" si="136"/>
        <v>702217.02031072602</v>
      </c>
      <c r="P166" s="1">
        <f t="shared" ca="1" si="139"/>
        <v>43991.347502476885</v>
      </c>
      <c r="Q166">
        <f t="shared" ca="1" si="137"/>
        <v>41740</v>
      </c>
      <c r="R166">
        <f t="shared" ca="1" si="140"/>
        <v>114248</v>
      </c>
      <c r="S166" s="1">
        <f t="shared" ca="1" si="141"/>
        <v>30111.923828542996</v>
      </c>
      <c r="T166" s="1">
        <f t="shared" ca="1" si="142"/>
        <v>1159459.2713310199</v>
      </c>
      <c r="U166" s="1">
        <f t="shared" ca="1" si="143"/>
        <v>858205.02031072602</v>
      </c>
      <c r="V166" s="1">
        <f t="shared" ca="1" si="144"/>
        <v>301254.25102029392</v>
      </c>
      <c r="Y166" s="5">
        <f ca="1">IF(Table1[[#This Row],[Gender]]="Male",1,0)</f>
        <v>1</v>
      </c>
      <c r="Z166">
        <f ca="1">IF(Table1[[#This Row],[Gender]]="Female",1,0)</f>
        <v>0</v>
      </c>
      <c r="AB166" s="6"/>
      <c r="AF166" s="5">
        <f t="shared" ca="1" si="108"/>
        <v>0</v>
      </c>
      <c r="AM166">
        <f t="shared" ca="1" si="109"/>
        <v>0</v>
      </c>
      <c r="AN166">
        <f t="shared" ca="1" si="110"/>
        <v>0</v>
      </c>
      <c r="AO166">
        <f t="shared" ca="1" si="111"/>
        <v>0</v>
      </c>
      <c r="AP166">
        <f t="shared" ca="1" si="112"/>
        <v>0</v>
      </c>
      <c r="AQ166">
        <f t="shared" ca="1" si="113"/>
        <v>1</v>
      </c>
      <c r="AS166" s="6"/>
      <c r="AV166" s="5">
        <f ca="1">IF(Table1[[#This Row],[Total Debt Value]]&gt;$AW$3,1,0)</f>
        <v>1</v>
      </c>
      <c r="AZ166" s="6"/>
      <c r="BA166" s="5"/>
      <c r="BB166" s="17">
        <f t="shared" ca="1" si="117"/>
        <v>6.2358251134876808E-2</v>
      </c>
      <c r="BC166">
        <f t="shared" ca="1" si="118"/>
        <v>1</v>
      </c>
      <c r="BD166" s="6"/>
      <c r="BF166" s="5">
        <f t="shared" ca="1" si="119"/>
        <v>0</v>
      </c>
      <c r="BG166">
        <f t="shared" ca="1" si="120"/>
        <v>0</v>
      </c>
      <c r="BH166">
        <f t="shared" ca="1" si="145"/>
        <v>0</v>
      </c>
      <c r="BI166">
        <f t="shared" ca="1" si="146"/>
        <v>0</v>
      </c>
      <c r="BJ166">
        <f t="shared" ca="1" si="147"/>
        <v>0</v>
      </c>
      <c r="BK166">
        <f t="shared" ca="1" si="148"/>
        <v>78365</v>
      </c>
      <c r="BL166">
        <f t="shared" ca="1" si="149"/>
        <v>0</v>
      </c>
      <c r="BM166">
        <f t="shared" ca="1" si="150"/>
        <v>0</v>
      </c>
      <c r="BN166">
        <f t="shared" ca="1" si="151"/>
        <v>0</v>
      </c>
      <c r="BO166">
        <f t="shared" ca="1" si="152"/>
        <v>0</v>
      </c>
      <c r="BP166">
        <f t="shared" ca="1" si="153"/>
        <v>0</v>
      </c>
      <c r="BR166" s="6"/>
      <c r="BT166" s="5">
        <f t="shared" ca="1" si="121"/>
        <v>0</v>
      </c>
      <c r="BU166">
        <f t="shared" ca="1" si="122"/>
        <v>78365</v>
      </c>
      <c r="BV166">
        <f t="shared" ca="1" si="123"/>
        <v>0</v>
      </c>
      <c r="BW166">
        <f t="shared" ca="1" si="124"/>
        <v>0</v>
      </c>
      <c r="BX166">
        <f t="shared" ca="1" si="125"/>
        <v>0</v>
      </c>
      <c r="BY166">
        <f t="shared" ca="1" si="126"/>
        <v>0</v>
      </c>
      <c r="CA166" s="6"/>
      <c r="CD166" s="5">
        <f ca="1">IF(Table1[[#This Row],[Total Debt Value]]&gt;Table1[[#This Row],[Income]],1,0)</f>
        <v>1</v>
      </c>
      <c r="CK166" s="6"/>
      <c r="CM166" s="5">
        <f ca="1">IF(Table1[[#This Row],[Total  Net Worth]]&gt;$CN$3,Table1[[#This Row],[Age]],0)</f>
        <v>0</v>
      </c>
      <c r="CN166" s="6"/>
    </row>
    <row r="167" spans="2:92" x14ac:dyDescent="0.25">
      <c r="B167">
        <f t="shared" ca="1" si="127"/>
        <v>2</v>
      </c>
      <c r="C167" t="str">
        <f t="shared" ca="1" si="128"/>
        <v>Female</v>
      </c>
      <c r="D167">
        <f t="shared" ca="1" si="129"/>
        <v>33</v>
      </c>
      <c r="E167">
        <f t="shared" ca="1" si="130"/>
        <v>6</v>
      </c>
      <c r="F167" t="str">
        <f t="shared" ca="1" si="114"/>
        <v>Agriculture</v>
      </c>
      <c r="G167">
        <f t="shared" ca="1" si="131"/>
        <v>5</v>
      </c>
      <c r="H167" t="str">
        <f t="shared" ca="1" si="115"/>
        <v>Others</v>
      </c>
      <c r="I167">
        <f t="shared" ca="1" si="132"/>
        <v>0</v>
      </c>
      <c r="J167">
        <f t="shared" ca="1" si="133"/>
        <v>1</v>
      </c>
      <c r="K167">
        <f t="shared" ca="1" si="134"/>
        <v>78365</v>
      </c>
      <c r="L167">
        <f t="shared" ca="1" si="135"/>
        <v>11</v>
      </c>
      <c r="M167" t="str">
        <f t="shared" ca="1" si="116"/>
        <v>Kavre</v>
      </c>
      <c r="N167">
        <f t="shared" ca="1" si="138"/>
        <v>1488935</v>
      </c>
      <c r="O167" s="1">
        <f t="shared" ca="1" si="136"/>
        <v>92847.382653507797</v>
      </c>
      <c r="P167" s="1">
        <f t="shared" ca="1" si="139"/>
        <v>70884.718207914004</v>
      </c>
      <c r="Q167">
        <f t="shared" ca="1" si="137"/>
        <v>27337</v>
      </c>
      <c r="R167">
        <f t="shared" ca="1" si="140"/>
        <v>156730</v>
      </c>
      <c r="S167" s="1">
        <f t="shared" ca="1" si="141"/>
        <v>80812.418493428442</v>
      </c>
      <c r="T167" s="1">
        <f t="shared" ca="1" si="142"/>
        <v>1640632.1367013424</v>
      </c>
      <c r="U167" s="1">
        <f t="shared" ca="1" si="143"/>
        <v>276914.38265350781</v>
      </c>
      <c r="V167" s="1">
        <f t="shared" ca="1" si="144"/>
        <v>1363717.7540478345</v>
      </c>
      <c r="Y167" s="5">
        <f ca="1">IF(Table1[[#This Row],[Gender]]="Male",1,0)</f>
        <v>0</v>
      </c>
      <c r="Z167">
        <f ca="1">IF(Table1[[#This Row],[Gender]]="Female",1,0)</f>
        <v>1</v>
      </c>
      <c r="AB167" s="6"/>
      <c r="AF167" s="5">
        <f t="shared" ca="1" si="108"/>
        <v>0</v>
      </c>
      <c r="AM167">
        <f t="shared" ca="1" si="109"/>
        <v>0</v>
      </c>
      <c r="AN167">
        <f t="shared" ca="1" si="110"/>
        <v>0</v>
      </c>
      <c r="AO167">
        <f t="shared" ca="1" si="111"/>
        <v>0</v>
      </c>
      <c r="AP167">
        <f t="shared" ca="1" si="112"/>
        <v>0</v>
      </c>
      <c r="AQ167">
        <f t="shared" ca="1" si="113"/>
        <v>1</v>
      </c>
      <c r="AS167" s="6"/>
      <c r="AV167" s="5">
        <f ca="1">IF(Table1[[#This Row],[Total Debt Value]]&gt;$AW$3,1,0)</f>
        <v>0</v>
      </c>
      <c r="AZ167" s="6"/>
      <c r="BA167" s="5"/>
      <c r="BB167" s="17">
        <f t="shared" ca="1" si="117"/>
        <v>0.99247019478690734</v>
      </c>
      <c r="BC167">
        <f t="shared" ca="1" si="118"/>
        <v>0</v>
      </c>
      <c r="BD167" s="6"/>
      <c r="BF167" s="5">
        <f t="shared" ca="1" si="119"/>
        <v>0</v>
      </c>
      <c r="BG167">
        <f t="shared" ca="1" si="120"/>
        <v>0</v>
      </c>
      <c r="BH167">
        <f t="shared" ca="1" si="145"/>
        <v>0</v>
      </c>
      <c r="BI167">
        <f t="shared" ca="1" si="146"/>
        <v>0</v>
      </c>
      <c r="BJ167">
        <f t="shared" ca="1" si="147"/>
        <v>0</v>
      </c>
      <c r="BK167">
        <f t="shared" ca="1" si="148"/>
        <v>0</v>
      </c>
      <c r="BL167">
        <f t="shared" ca="1" si="149"/>
        <v>0</v>
      </c>
      <c r="BM167">
        <f t="shared" ca="1" si="150"/>
        <v>0</v>
      </c>
      <c r="BN167">
        <f t="shared" ca="1" si="151"/>
        <v>74541</v>
      </c>
      <c r="BO167">
        <f t="shared" ca="1" si="152"/>
        <v>0</v>
      </c>
      <c r="BP167">
        <f t="shared" ca="1" si="153"/>
        <v>0</v>
      </c>
      <c r="BR167" s="6"/>
      <c r="BT167" s="5">
        <f t="shared" ca="1" si="121"/>
        <v>0</v>
      </c>
      <c r="BU167">
        <f t="shared" ca="1" si="122"/>
        <v>74541</v>
      </c>
      <c r="BV167">
        <f t="shared" ca="1" si="123"/>
        <v>0</v>
      </c>
      <c r="BW167">
        <f t="shared" ca="1" si="124"/>
        <v>0</v>
      </c>
      <c r="BX167">
        <f t="shared" ca="1" si="125"/>
        <v>0</v>
      </c>
      <c r="BY167">
        <f t="shared" ca="1" si="126"/>
        <v>0</v>
      </c>
      <c r="CA167" s="6"/>
      <c r="CD167" s="5">
        <f ca="1">IF(Table1[[#This Row],[Total Debt Value]]&gt;Table1[[#This Row],[Income]],1,0)</f>
        <v>1</v>
      </c>
      <c r="CK167" s="6"/>
      <c r="CM167" s="5">
        <f ca="1">IF(Table1[[#This Row],[Total  Net Worth]]&gt;$CN$3,Table1[[#This Row],[Age]],0)</f>
        <v>33</v>
      </c>
      <c r="CN167" s="6"/>
    </row>
    <row r="168" spans="2:92" x14ac:dyDescent="0.25">
      <c r="B168">
        <f t="shared" ca="1" si="127"/>
        <v>1</v>
      </c>
      <c r="C168" t="str">
        <f t="shared" ca="1" si="128"/>
        <v>Male</v>
      </c>
      <c r="D168">
        <f t="shared" ca="1" si="129"/>
        <v>36</v>
      </c>
      <c r="E168">
        <f t="shared" ca="1" si="130"/>
        <v>6</v>
      </c>
      <c r="F168" t="str">
        <f t="shared" ca="1" si="114"/>
        <v>Agriculture</v>
      </c>
      <c r="G168">
        <f t="shared" ca="1" si="131"/>
        <v>5</v>
      </c>
      <c r="H168" t="str">
        <f t="shared" ca="1" si="115"/>
        <v>Others</v>
      </c>
      <c r="I168">
        <f t="shared" ca="1" si="132"/>
        <v>0</v>
      </c>
      <c r="J168">
        <f t="shared" ca="1" si="133"/>
        <v>0</v>
      </c>
      <c r="K168">
        <f t="shared" ca="1" si="134"/>
        <v>74541</v>
      </c>
      <c r="L168">
        <f t="shared" ca="1" si="135"/>
        <v>5</v>
      </c>
      <c r="M168" t="str">
        <f t="shared" ca="1" si="116"/>
        <v>Chitwan</v>
      </c>
      <c r="N168">
        <f t="shared" ca="1" si="138"/>
        <v>1490820</v>
      </c>
      <c r="O168" s="1">
        <f t="shared" ca="1" si="136"/>
        <v>1479594.4157922172</v>
      </c>
      <c r="P168" s="1">
        <f t="shared" ca="1" si="139"/>
        <v>0</v>
      </c>
      <c r="Q168">
        <f t="shared" ca="1" si="137"/>
        <v>0</v>
      </c>
      <c r="R168">
        <f t="shared" ca="1" si="140"/>
        <v>0</v>
      </c>
      <c r="S168" s="1">
        <f t="shared" ca="1" si="141"/>
        <v>85731.558970270009</v>
      </c>
      <c r="T168" s="1">
        <f t="shared" ca="1" si="142"/>
        <v>1576551.55897027</v>
      </c>
      <c r="U168" s="1">
        <f t="shared" ca="1" si="143"/>
        <v>1479594.4157922172</v>
      </c>
      <c r="V168" s="1">
        <f t="shared" ca="1" si="144"/>
        <v>96957.143178052735</v>
      </c>
      <c r="Y168" s="5">
        <f ca="1">IF(Table1[[#This Row],[Gender]]="Male",1,0)</f>
        <v>1</v>
      </c>
      <c r="Z168">
        <f ca="1">IF(Table1[[#This Row],[Gender]]="Female",1,0)</f>
        <v>0</v>
      </c>
      <c r="AB168" s="6"/>
      <c r="AF168" s="5">
        <f t="shared" ca="1" si="108"/>
        <v>0</v>
      </c>
      <c r="AM168">
        <f t="shared" ca="1" si="109"/>
        <v>0</v>
      </c>
      <c r="AN168">
        <f t="shared" ca="1" si="110"/>
        <v>0</v>
      </c>
      <c r="AO168">
        <f t="shared" ca="1" si="111"/>
        <v>0</v>
      </c>
      <c r="AP168">
        <f t="shared" ca="1" si="112"/>
        <v>0</v>
      </c>
      <c r="AQ168">
        <f t="shared" ca="1" si="113"/>
        <v>1</v>
      </c>
      <c r="AS168" s="6"/>
      <c r="AV168" s="5">
        <f ca="1">IF(Table1[[#This Row],[Total Debt Value]]&gt;$AW$3,1,0)</f>
        <v>1</v>
      </c>
      <c r="AZ168" s="6"/>
      <c r="BA168" s="5"/>
      <c r="BB168" s="17">
        <f t="shared" ca="1" si="117"/>
        <v>0.65026707586286947</v>
      </c>
      <c r="BC168">
        <f t="shared" ca="1" si="118"/>
        <v>0</v>
      </c>
      <c r="BD168" s="6"/>
      <c r="BF168" s="5">
        <f t="shared" ca="1" si="119"/>
        <v>0</v>
      </c>
      <c r="BG168">
        <f t="shared" ca="1" si="120"/>
        <v>0</v>
      </c>
      <c r="BH168">
        <f t="shared" ca="1" si="145"/>
        <v>0</v>
      </c>
      <c r="BI168">
        <f t="shared" ca="1" si="146"/>
        <v>0</v>
      </c>
      <c r="BJ168">
        <f t="shared" ca="1" si="147"/>
        <v>0</v>
      </c>
      <c r="BK168">
        <f t="shared" ca="1" si="148"/>
        <v>0</v>
      </c>
      <c r="BL168">
        <f t="shared" ca="1" si="149"/>
        <v>0</v>
      </c>
      <c r="BM168">
        <f t="shared" ca="1" si="150"/>
        <v>73465</v>
      </c>
      <c r="BN168">
        <f t="shared" ca="1" si="151"/>
        <v>0</v>
      </c>
      <c r="BO168">
        <f t="shared" ca="1" si="152"/>
        <v>0</v>
      </c>
      <c r="BP168">
        <f t="shared" ca="1" si="153"/>
        <v>0</v>
      </c>
      <c r="BR168" s="6"/>
      <c r="BT168" s="5">
        <f t="shared" ca="1" si="121"/>
        <v>0</v>
      </c>
      <c r="BU168">
        <f t="shared" ca="1" si="122"/>
        <v>73465</v>
      </c>
      <c r="BV168">
        <f t="shared" ca="1" si="123"/>
        <v>0</v>
      </c>
      <c r="BW168">
        <f t="shared" ca="1" si="124"/>
        <v>0</v>
      </c>
      <c r="BX168">
        <f t="shared" ca="1" si="125"/>
        <v>0</v>
      </c>
      <c r="BY168">
        <f t="shared" ca="1" si="126"/>
        <v>0</v>
      </c>
      <c r="CA168" s="6"/>
      <c r="CD168" s="5">
        <f ca="1">IF(Table1[[#This Row],[Total Debt Value]]&gt;Table1[[#This Row],[Income]],1,0)</f>
        <v>1</v>
      </c>
      <c r="CK168" s="6"/>
      <c r="CM168" s="5">
        <f ca="1">IF(Table1[[#This Row],[Total  Net Worth]]&gt;$CN$3,Table1[[#This Row],[Age]],0)</f>
        <v>0</v>
      </c>
      <c r="CN168" s="6"/>
    </row>
    <row r="169" spans="2:92" x14ac:dyDescent="0.25">
      <c r="B169">
        <f t="shared" ca="1" si="127"/>
        <v>1</v>
      </c>
      <c r="C169" t="str">
        <f t="shared" ca="1" si="128"/>
        <v>Male</v>
      </c>
      <c r="D169">
        <f t="shared" ca="1" si="129"/>
        <v>39</v>
      </c>
      <c r="E169">
        <f t="shared" ca="1" si="130"/>
        <v>6</v>
      </c>
      <c r="F169" t="str">
        <f t="shared" ca="1" si="114"/>
        <v>Agriculture</v>
      </c>
      <c r="G169">
        <f t="shared" ca="1" si="131"/>
        <v>3</v>
      </c>
      <c r="H169" t="str">
        <f t="shared" ca="1" si="115"/>
        <v>University</v>
      </c>
      <c r="I169">
        <f t="shared" ca="1" si="132"/>
        <v>1</v>
      </c>
      <c r="J169">
        <f t="shared" ca="1" si="133"/>
        <v>1</v>
      </c>
      <c r="K169">
        <f t="shared" ca="1" si="134"/>
        <v>73465</v>
      </c>
      <c r="L169">
        <f t="shared" ca="1" si="135"/>
        <v>10</v>
      </c>
      <c r="M169" t="str">
        <f t="shared" ca="1" si="116"/>
        <v>Lalitpur</v>
      </c>
      <c r="N169">
        <f t="shared" ca="1" si="138"/>
        <v>1542765</v>
      </c>
      <c r="O169" s="1">
        <f t="shared" ca="1" si="136"/>
        <v>1003209.2852935798</v>
      </c>
      <c r="P169" s="1">
        <f t="shared" ca="1" si="139"/>
        <v>11906.100139317838</v>
      </c>
      <c r="Q169">
        <f t="shared" ca="1" si="137"/>
        <v>10301</v>
      </c>
      <c r="R169">
        <f t="shared" ca="1" si="140"/>
        <v>0</v>
      </c>
      <c r="S169" s="1">
        <f t="shared" ca="1" si="141"/>
        <v>32412.675986814509</v>
      </c>
      <c r="T169" s="1">
        <f t="shared" ca="1" si="142"/>
        <v>1587083.7761261323</v>
      </c>
      <c r="U169" s="1">
        <f t="shared" ca="1" si="143"/>
        <v>1013510.2852935798</v>
      </c>
      <c r="V169" s="1">
        <f t="shared" ca="1" si="144"/>
        <v>573573.49083255255</v>
      </c>
      <c r="Y169" s="5">
        <f ca="1">IF(Table1[[#This Row],[Gender]]="Male",1,0)</f>
        <v>1</v>
      </c>
      <c r="Z169">
        <f ca="1">IF(Table1[[#This Row],[Gender]]="Female",1,0)</f>
        <v>0</v>
      </c>
      <c r="AB169" s="6"/>
      <c r="AF169" s="5">
        <f t="shared" ca="1" si="108"/>
        <v>0</v>
      </c>
      <c r="AM169">
        <f t="shared" ca="1" si="109"/>
        <v>0</v>
      </c>
      <c r="AN169">
        <f t="shared" ca="1" si="110"/>
        <v>1</v>
      </c>
      <c r="AO169">
        <f t="shared" ca="1" si="111"/>
        <v>0</v>
      </c>
      <c r="AP169">
        <f t="shared" ca="1" si="112"/>
        <v>0</v>
      </c>
      <c r="AQ169">
        <f t="shared" ca="1" si="113"/>
        <v>0</v>
      </c>
      <c r="AS169" s="6"/>
      <c r="AV169" s="5">
        <f ca="1">IF(Table1[[#This Row],[Total Debt Value]]&gt;$AW$3,1,0)</f>
        <v>1</v>
      </c>
      <c r="AZ169" s="6"/>
      <c r="BA169" s="5"/>
      <c r="BB169" s="17">
        <f t="shared" ca="1" si="117"/>
        <v>0.1098229289682805</v>
      </c>
      <c r="BC169">
        <f t="shared" ca="1" si="118"/>
        <v>1</v>
      </c>
      <c r="BD169" s="6"/>
      <c r="BF169" s="5">
        <f t="shared" ca="1" si="119"/>
        <v>0</v>
      </c>
      <c r="BG169">
        <f t="shared" ca="1" si="120"/>
        <v>0</v>
      </c>
      <c r="BH169">
        <f t="shared" ca="1" si="145"/>
        <v>0</v>
      </c>
      <c r="BI169">
        <f t="shared" ca="1" si="146"/>
        <v>0</v>
      </c>
      <c r="BJ169">
        <f t="shared" ca="1" si="147"/>
        <v>0</v>
      </c>
      <c r="BK169">
        <f t="shared" ca="1" si="148"/>
        <v>0</v>
      </c>
      <c r="BL169">
        <f t="shared" ca="1" si="149"/>
        <v>0</v>
      </c>
      <c r="BM169">
        <f t="shared" ca="1" si="150"/>
        <v>0</v>
      </c>
      <c r="BN169">
        <f t="shared" ca="1" si="151"/>
        <v>36291</v>
      </c>
      <c r="BO169">
        <f t="shared" ca="1" si="152"/>
        <v>0</v>
      </c>
      <c r="BP169">
        <f t="shared" ca="1" si="153"/>
        <v>0</v>
      </c>
      <c r="BR169" s="6"/>
      <c r="BT169" s="5">
        <f t="shared" ca="1" si="121"/>
        <v>0</v>
      </c>
      <c r="BU169">
        <f t="shared" ca="1" si="122"/>
        <v>0</v>
      </c>
      <c r="BV169">
        <f t="shared" ca="1" si="123"/>
        <v>36291</v>
      </c>
      <c r="BW169">
        <f t="shared" ca="1" si="124"/>
        <v>0</v>
      </c>
      <c r="BX169">
        <f t="shared" ca="1" si="125"/>
        <v>0</v>
      </c>
      <c r="BY169">
        <f t="shared" ca="1" si="126"/>
        <v>0</v>
      </c>
      <c r="CA169" s="6"/>
      <c r="CD169" s="5">
        <f ca="1">IF(Table1[[#This Row],[Total Debt Value]]&gt;Table1[[#This Row],[Income]],1,0)</f>
        <v>1</v>
      </c>
      <c r="CK169" s="6"/>
      <c r="CM169" s="5">
        <f ca="1">IF(Table1[[#This Row],[Total  Net Worth]]&gt;$CN$3,Table1[[#This Row],[Age]],0)</f>
        <v>39</v>
      </c>
      <c r="CN169" s="6"/>
    </row>
    <row r="170" spans="2:92" x14ac:dyDescent="0.25">
      <c r="B170">
        <f t="shared" ca="1" si="127"/>
        <v>1</v>
      </c>
      <c r="C170" t="str">
        <f t="shared" ca="1" si="128"/>
        <v>Male</v>
      </c>
      <c r="D170">
        <f t="shared" ca="1" si="129"/>
        <v>28</v>
      </c>
      <c r="E170">
        <f t="shared" ca="1" si="130"/>
        <v>4</v>
      </c>
      <c r="F170" t="str">
        <f t="shared" ca="1" si="114"/>
        <v>IT</v>
      </c>
      <c r="G170">
        <f t="shared" ca="1" si="131"/>
        <v>1</v>
      </c>
      <c r="H170" t="str">
        <f t="shared" ca="1" si="115"/>
        <v>High School</v>
      </c>
      <c r="I170">
        <f t="shared" ca="1" si="132"/>
        <v>0</v>
      </c>
      <c r="J170">
        <f t="shared" ca="1" si="133"/>
        <v>0</v>
      </c>
      <c r="K170">
        <f t="shared" ca="1" si="134"/>
        <v>36291</v>
      </c>
      <c r="L170">
        <f t="shared" ca="1" si="135"/>
        <v>5</v>
      </c>
      <c r="M170" t="str">
        <f t="shared" ca="1" si="116"/>
        <v>Chitwan</v>
      </c>
      <c r="N170">
        <f t="shared" ca="1" si="138"/>
        <v>653238</v>
      </c>
      <c r="O170" s="1">
        <f t="shared" ca="1" si="136"/>
        <v>71740.510473381612</v>
      </c>
      <c r="P170" s="1">
        <f t="shared" ca="1" si="139"/>
        <v>0</v>
      </c>
      <c r="Q170">
        <f t="shared" ca="1" si="137"/>
        <v>0</v>
      </c>
      <c r="R170">
        <f t="shared" ca="1" si="140"/>
        <v>0</v>
      </c>
      <c r="S170" s="1">
        <f t="shared" ca="1" si="141"/>
        <v>29120.137560467949</v>
      </c>
      <c r="T170" s="1">
        <f t="shared" ca="1" si="142"/>
        <v>682358.13756046793</v>
      </c>
      <c r="U170" s="1">
        <f t="shared" ca="1" si="143"/>
        <v>71740.510473381612</v>
      </c>
      <c r="V170" s="1">
        <f t="shared" ca="1" si="144"/>
        <v>610617.62708708632</v>
      </c>
      <c r="Y170" s="5">
        <f ca="1">IF(Table1[[#This Row],[Gender]]="Male",1,0)</f>
        <v>1</v>
      </c>
      <c r="Z170">
        <f ca="1">IF(Table1[[#This Row],[Gender]]="Female",1,0)</f>
        <v>0</v>
      </c>
      <c r="AB170" s="6"/>
      <c r="AF170" s="5">
        <f t="shared" ca="1" si="108"/>
        <v>0</v>
      </c>
      <c r="AM170">
        <f t="shared" ca="1" si="109"/>
        <v>0</v>
      </c>
      <c r="AN170">
        <f t="shared" ca="1" si="110"/>
        <v>0</v>
      </c>
      <c r="AO170">
        <f t="shared" ca="1" si="111"/>
        <v>0</v>
      </c>
      <c r="AP170">
        <f t="shared" ca="1" si="112"/>
        <v>1</v>
      </c>
      <c r="AQ170">
        <f t="shared" ca="1" si="113"/>
        <v>0</v>
      </c>
      <c r="AS170" s="6"/>
      <c r="AV170" s="5">
        <f ca="1">IF(Table1[[#This Row],[Total Debt Value]]&gt;$AW$3,1,0)</f>
        <v>0</v>
      </c>
      <c r="AZ170" s="6"/>
      <c r="BA170" s="5"/>
      <c r="BB170" s="17">
        <f t="shared" ca="1" si="117"/>
        <v>0.41494132974061337</v>
      </c>
      <c r="BC170">
        <f t="shared" ca="1" si="118"/>
        <v>0</v>
      </c>
      <c r="BD170" s="6"/>
      <c r="BF170" s="5">
        <f t="shared" ca="1" si="119"/>
        <v>0</v>
      </c>
      <c r="BG170">
        <f t="shared" ca="1" si="120"/>
        <v>0</v>
      </c>
      <c r="BH170">
        <f t="shared" ca="1" si="145"/>
        <v>0</v>
      </c>
      <c r="BI170">
        <f t="shared" ca="1" si="146"/>
        <v>86664</v>
      </c>
      <c r="BJ170">
        <f t="shared" ca="1" si="147"/>
        <v>0</v>
      </c>
      <c r="BK170">
        <f t="shared" ca="1" si="148"/>
        <v>0</v>
      </c>
      <c r="BL170">
        <f t="shared" ca="1" si="149"/>
        <v>0</v>
      </c>
      <c r="BM170">
        <f t="shared" ca="1" si="150"/>
        <v>0</v>
      </c>
      <c r="BN170">
        <f t="shared" ca="1" si="151"/>
        <v>0</v>
      </c>
      <c r="BO170">
        <f t="shared" ca="1" si="152"/>
        <v>0</v>
      </c>
      <c r="BP170">
        <f t="shared" ca="1" si="153"/>
        <v>0</v>
      </c>
      <c r="BR170" s="6"/>
      <c r="BT170" s="5">
        <f t="shared" ca="1" si="121"/>
        <v>0</v>
      </c>
      <c r="BU170">
        <f t="shared" ca="1" si="122"/>
        <v>0</v>
      </c>
      <c r="BV170">
        <f t="shared" ca="1" si="123"/>
        <v>0</v>
      </c>
      <c r="BW170">
        <f t="shared" ca="1" si="124"/>
        <v>0</v>
      </c>
      <c r="BX170">
        <f t="shared" ca="1" si="125"/>
        <v>86664</v>
      </c>
      <c r="BY170">
        <f t="shared" ca="1" si="126"/>
        <v>0</v>
      </c>
      <c r="CA170" s="6"/>
      <c r="CD170" s="5">
        <f ca="1">IF(Table1[[#This Row],[Total Debt Value]]&gt;Table1[[#This Row],[Income]],1,0)</f>
        <v>1</v>
      </c>
      <c r="CK170" s="6"/>
      <c r="CM170" s="5">
        <f ca="1">IF(Table1[[#This Row],[Total  Net Worth]]&gt;$CN$3,Table1[[#This Row],[Age]],0)</f>
        <v>28</v>
      </c>
      <c r="CN170" s="6"/>
    </row>
    <row r="171" spans="2:92" x14ac:dyDescent="0.25">
      <c r="B171">
        <f t="shared" ca="1" si="127"/>
        <v>1</v>
      </c>
      <c r="C171" t="str">
        <f t="shared" ca="1" si="128"/>
        <v>Male</v>
      </c>
      <c r="D171">
        <f t="shared" ca="1" si="129"/>
        <v>25</v>
      </c>
      <c r="E171">
        <f t="shared" ca="1" si="130"/>
        <v>5</v>
      </c>
      <c r="F171" t="str">
        <f t="shared" ca="1" si="114"/>
        <v>Genral Work</v>
      </c>
      <c r="G171">
        <f t="shared" ca="1" si="131"/>
        <v>3</v>
      </c>
      <c r="H171" t="str">
        <f t="shared" ca="1" si="115"/>
        <v>University</v>
      </c>
      <c r="I171">
        <f t="shared" ca="1" si="132"/>
        <v>3</v>
      </c>
      <c r="J171">
        <f t="shared" ca="1" si="133"/>
        <v>2</v>
      </c>
      <c r="K171">
        <f t="shared" ca="1" si="134"/>
        <v>86664</v>
      </c>
      <c r="L171">
        <f t="shared" ca="1" si="135"/>
        <v>3</v>
      </c>
      <c r="M171" t="str">
        <f t="shared" ca="1" si="116"/>
        <v>Pokhara</v>
      </c>
      <c r="N171">
        <f t="shared" ca="1" si="138"/>
        <v>1559952</v>
      </c>
      <c r="O171" s="1">
        <f t="shared" ca="1" si="136"/>
        <v>647288.55721152935</v>
      </c>
      <c r="P171" s="1">
        <f t="shared" ca="1" si="139"/>
        <v>50403.419258473419</v>
      </c>
      <c r="Q171">
        <f t="shared" ca="1" si="137"/>
        <v>42740</v>
      </c>
      <c r="R171">
        <f t="shared" ca="1" si="140"/>
        <v>0</v>
      </c>
      <c r="S171" s="1">
        <f t="shared" ca="1" si="141"/>
        <v>85169.176216223626</v>
      </c>
      <c r="T171" s="1">
        <f t="shared" ca="1" si="142"/>
        <v>1695524.5954746972</v>
      </c>
      <c r="U171" s="1">
        <f t="shared" ca="1" si="143"/>
        <v>690028.55721152935</v>
      </c>
      <c r="V171" s="1">
        <f t="shared" ca="1" si="144"/>
        <v>1005496.0382631678</v>
      </c>
      <c r="Y171" s="5">
        <f ca="1">IF(Table1[[#This Row],[Gender]]="Male",1,0)</f>
        <v>1</v>
      </c>
      <c r="Z171">
        <f ca="1">IF(Table1[[#This Row],[Gender]]="Female",1,0)</f>
        <v>0</v>
      </c>
      <c r="AB171" s="6"/>
      <c r="AF171" s="5">
        <f t="shared" ca="1" si="108"/>
        <v>0</v>
      </c>
      <c r="AM171">
        <f t="shared" ca="1" si="109"/>
        <v>0</v>
      </c>
      <c r="AN171">
        <f t="shared" ca="1" si="110"/>
        <v>0</v>
      </c>
      <c r="AO171">
        <f t="shared" ca="1" si="111"/>
        <v>0</v>
      </c>
      <c r="AP171">
        <f t="shared" ca="1" si="112"/>
        <v>0</v>
      </c>
      <c r="AQ171">
        <f t="shared" ca="1" si="113"/>
        <v>1</v>
      </c>
      <c r="AS171" s="6"/>
      <c r="AV171" s="5">
        <f ca="1">IF(Table1[[#This Row],[Total Debt Value]]&gt;$AW$3,1,0)</f>
        <v>1</v>
      </c>
      <c r="AZ171" s="6"/>
      <c r="BA171" s="5"/>
      <c r="BB171" s="17">
        <f t="shared" ca="1" si="117"/>
        <v>8.5817811353537943E-2</v>
      </c>
      <c r="BC171">
        <f t="shared" ca="1" si="118"/>
        <v>1</v>
      </c>
      <c r="BD171" s="6"/>
      <c r="BF171" s="5">
        <f t="shared" ca="1" si="119"/>
        <v>0</v>
      </c>
      <c r="BG171">
        <f t="shared" ca="1" si="120"/>
        <v>0</v>
      </c>
      <c r="BH171">
        <f t="shared" ca="1" si="145"/>
        <v>0</v>
      </c>
      <c r="BI171">
        <f t="shared" ca="1" si="146"/>
        <v>0</v>
      </c>
      <c r="BJ171">
        <f t="shared" ca="1" si="147"/>
        <v>0</v>
      </c>
      <c r="BK171">
        <f t="shared" ca="1" si="148"/>
        <v>0</v>
      </c>
      <c r="BL171">
        <f t="shared" ca="1" si="149"/>
        <v>0</v>
      </c>
      <c r="BM171">
        <f t="shared" ca="1" si="150"/>
        <v>0</v>
      </c>
      <c r="BN171">
        <f t="shared" ca="1" si="151"/>
        <v>0</v>
      </c>
      <c r="BO171">
        <f t="shared" ca="1" si="152"/>
        <v>78304</v>
      </c>
      <c r="BP171">
        <f t="shared" ca="1" si="153"/>
        <v>0</v>
      </c>
      <c r="BR171" s="6"/>
      <c r="BT171" s="5">
        <f t="shared" ca="1" si="121"/>
        <v>0</v>
      </c>
      <c r="BU171">
        <f t="shared" ca="1" si="122"/>
        <v>78304</v>
      </c>
      <c r="BV171">
        <f t="shared" ca="1" si="123"/>
        <v>0</v>
      </c>
      <c r="BW171">
        <f t="shared" ca="1" si="124"/>
        <v>0</v>
      </c>
      <c r="BX171">
        <f t="shared" ca="1" si="125"/>
        <v>0</v>
      </c>
      <c r="BY171">
        <f t="shared" ca="1" si="126"/>
        <v>0</v>
      </c>
      <c r="CA171" s="6"/>
      <c r="CD171" s="5">
        <f ca="1">IF(Table1[[#This Row],[Total Debt Value]]&gt;Table1[[#This Row],[Income]],1,0)</f>
        <v>1</v>
      </c>
      <c r="CK171" s="6"/>
      <c r="CM171" s="5">
        <f ca="1">IF(Table1[[#This Row],[Total  Net Worth]]&gt;$CN$3,Table1[[#This Row],[Age]],0)</f>
        <v>25</v>
      </c>
      <c r="CN171" s="6"/>
    </row>
    <row r="172" spans="2:92" x14ac:dyDescent="0.25">
      <c r="B172">
        <f t="shared" ca="1" si="127"/>
        <v>2</v>
      </c>
      <c r="C172" t="str">
        <f t="shared" ca="1" si="128"/>
        <v>Female</v>
      </c>
      <c r="D172">
        <f t="shared" ca="1" si="129"/>
        <v>25</v>
      </c>
      <c r="E172">
        <f t="shared" ca="1" si="130"/>
        <v>6</v>
      </c>
      <c r="F172" t="str">
        <f t="shared" ca="1" si="114"/>
        <v>Agriculture</v>
      </c>
      <c r="G172">
        <f t="shared" ca="1" si="131"/>
        <v>1</v>
      </c>
      <c r="H172" t="str">
        <f t="shared" ca="1" si="115"/>
        <v>High School</v>
      </c>
      <c r="I172">
        <f t="shared" ca="1" si="132"/>
        <v>0</v>
      </c>
      <c r="J172">
        <f t="shared" ca="1" si="133"/>
        <v>1</v>
      </c>
      <c r="K172">
        <f t="shared" ca="1" si="134"/>
        <v>78304</v>
      </c>
      <c r="L172">
        <f t="shared" ca="1" si="135"/>
        <v>7</v>
      </c>
      <c r="M172" t="str">
        <f t="shared" ca="1" si="116"/>
        <v>Butwal</v>
      </c>
      <c r="N172">
        <f t="shared" ca="1" si="138"/>
        <v>1722688</v>
      </c>
      <c r="O172" s="1">
        <f t="shared" ca="1" si="136"/>
        <v>147837.31380500356</v>
      </c>
      <c r="P172" s="1">
        <f t="shared" ca="1" si="139"/>
        <v>20405.108231989692</v>
      </c>
      <c r="Q172">
        <f t="shared" ca="1" si="137"/>
        <v>10811</v>
      </c>
      <c r="R172">
        <f t="shared" ca="1" si="140"/>
        <v>0</v>
      </c>
      <c r="S172" s="1">
        <f t="shared" ca="1" si="141"/>
        <v>103589.43895545152</v>
      </c>
      <c r="T172" s="1">
        <f t="shared" ca="1" si="142"/>
        <v>1846682.5471874413</v>
      </c>
      <c r="U172" s="1">
        <f t="shared" ca="1" si="143"/>
        <v>158648.31380500356</v>
      </c>
      <c r="V172" s="1">
        <f t="shared" ca="1" si="144"/>
        <v>1688034.2333824376</v>
      </c>
      <c r="Y172" s="5">
        <f ca="1">IF(Table1[[#This Row],[Gender]]="Male",1,0)</f>
        <v>0</v>
      </c>
      <c r="Z172">
        <f ca="1">IF(Table1[[#This Row],[Gender]]="Female",1,0)</f>
        <v>1</v>
      </c>
      <c r="AB172" s="6"/>
      <c r="AF172" s="5">
        <f t="shared" ca="1" si="108"/>
        <v>0</v>
      </c>
      <c r="AM172">
        <f t="shared" ca="1" si="109"/>
        <v>1</v>
      </c>
      <c r="AN172">
        <f t="shared" ca="1" si="110"/>
        <v>0</v>
      </c>
      <c r="AO172">
        <f t="shared" ca="1" si="111"/>
        <v>0</v>
      </c>
      <c r="AP172">
        <f t="shared" ca="1" si="112"/>
        <v>0</v>
      </c>
      <c r="AQ172">
        <f t="shared" ca="1" si="113"/>
        <v>0</v>
      </c>
      <c r="AS172" s="6"/>
      <c r="AV172" s="5">
        <f ca="1">IF(Table1[[#This Row],[Total Debt Value]]&gt;$AW$3,1,0)</f>
        <v>0</v>
      </c>
      <c r="AZ172" s="6"/>
      <c r="BA172" s="5"/>
      <c r="BB172" s="17">
        <f t="shared" ca="1" si="117"/>
        <v>0.32244284291268599</v>
      </c>
      <c r="BC172">
        <f t="shared" ca="1" si="118"/>
        <v>0</v>
      </c>
      <c r="BD172" s="6"/>
      <c r="BF172" s="5">
        <f t="shared" ca="1" si="119"/>
        <v>0</v>
      </c>
      <c r="BG172">
        <f t="shared" ca="1" si="120"/>
        <v>0</v>
      </c>
      <c r="BH172">
        <f t="shared" ca="1" si="145"/>
        <v>0</v>
      </c>
      <c r="BI172">
        <f t="shared" ca="1" si="146"/>
        <v>0</v>
      </c>
      <c r="BJ172">
        <f t="shared" ca="1" si="147"/>
        <v>0</v>
      </c>
      <c r="BK172">
        <f t="shared" ca="1" si="148"/>
        <v>0</v>
      </c>
      <c r="BL172">
        <f t="shared" ca="1" si="149"/>
        <v>0</v>
      </c>
      <c r="BM172">
        <f t="shared" ca="1" si="150"/>
        <v>88975</v>
      </c>
      <c r="BN172">
        <f t="shared" ca="1" si="151"/>
        <v>0</v>
      </c>
      <c r="BO172">
        <f t="shared" ca="1" si="152"/>
        <v>0</v>
      </c>
      <c r="BP172">
        <f t="shared" ca="1" si="153"/>
        <v>0</v>
      </c>
      <c r="BR172" s="6"/>
      <c r="BT172" s="5">
        <f t="shared" ca="1" si="121"/>
        <v>0</v>
      </c>
      <c r="BU172">
        <f t="shared" ca="1" si="122"/>
        <v>0</v>
      </c>
      <c r="BV172">
        <f t="shared" ca="1" si="123"/>
        <v>0</v>
      </c>
      <c r="BW172">
        <f t="shared" ca="1" si="124"/>
        <v>0</v>
      </c>
      <c r="BX172">
        <f t="shared" ca="1" si="125"/>
        <v>0</v>
      </c>
      <c r="BY172">
        <f t="shared" ca="1" si="126"/>
        <v>88975</v>
      </c>
      <c r="CA172" s="6"/>
      <c r="CD172" s="5">
        <f ca="1">IF(Table1[[#This Row],[Total Debt Value]]&gt;Table1[[#This Row],[Income]],1,0)</f>
        <v>1</v>
      </c>
      <c r="CK172" s="6"/>
      <c r="CM172" s="5">
        <f ca="1">IF(Table1[[#This Row],[Total  Net Worth]]&gt;$CN$3,Table1[[#This Row],[Age]],0)</f>
        <v>25</v>
      </c>
      <c r="CN172" s="6"/>
    </row>
    <row r="173" spans="2:92" x14ac:dyDescent="0.25">
      <c r="B173">
        <f t="shared" ca="1" si="127"/>
        <v>1</v>
      </c>
      <c r="C173" t="str">
        <f t="shared" ca="1" si="128"/>
        <v>Male</v>
      </c>
      <c r="D173">
        <f t="shared" ca="1" si="129"/>
        <v>26</v>
      </c>
      <c r="E173">
        <f t="shared" ca="1" si="130"/>
        <v>3</v>
      </c>
      <c r="F173" t="str">
        <f t="shared" ca="1" si="114"/>
        <v>Teaching</v>
      </c>
      <c r="G173">
        <f t="shared" ca="1" si="131"/>
        <v>4</v>
      </c>
      <c r="H173" t="str">
        <f t="shared" ca="1" si="115"/>
        <v>Technical</v>
      </c>
      <c r="I173">
        <f t="shared" ca="1" si="132"/>
        <v>0</v>
      </c>
      <c r="J173">
        <f t="shared" ca="1" si="133"/>
        <v>2</v>
      </c>
      <c r="K173">
        <f t="shared" ca="1" si="134"/>
        <v>88975</v>
      </c>
      <c r="L173">
        <f t="shared" ca="1" si="135"/>
        <v>10</v>
      </c>
      <c r="M173" t="str">
        <f t="shared" ca="1" si="116"/>
        <v>Lalitpur</v>
      </c>
      <c r="N173">
        <f t="shared" ca="1" si="138"/>
        <v>1868475</v>
      </c>
      <c r="O173" s="1">
        <f t="shared" ca="1" si="136"/>
        <v>602476.39091128099</v>
      </c>
      <c r="P173" s="1">
        <f t="shared" ca="1" si="139"/>
        <v>83795.491964427827</v>
      </c>
      <c r="Q173">
        <f t="shared" ca="1" si="137"/>
        <v>39220</v>
      </c>
      <c r="R173">
        <f t="shared" ca="1" si="140"/>
        <v>0</v>
      </c>
      <c r="S173" s="1">
        <f t="shared" ca="1" si="141"/>
        <v>82660.491855200133</v>
      </c>
      <c r="T173" s="1">
        <f t="shared" ca="1" si="142"/>
        <v>2034930.9838196279</v>
      </c>
      <c r="U173" s="1">
        <f t="shared" ca="1" si="143"/>
        <v>641696.39091128099</v>
      </c>
      <c r="V173" s="1">
        <f t="shared" ca="1" si="144"/>
        <v>1393234.592908347</v>
      </c>
      <c r="Y173" s="5">
        <f ca="1">IF(Table1[[#This Row],[Gender]]="Male",1,0)</f>
        <v>1</v>
      </c>
      <c r="Z173">
        <f ca="1">IF(Table1[[#This Row],[Gender]]="Female",1,0)</f>
        <v>0</v>
      </c>
      <c r="AB173" s="6"/>
      <c r="AF173" s="5">
        <f t="shared" ca="1" si="108"/>
        <v>0</v>
      </c>
      <c r="AM173">
        <f t="shared" ca="1" si="109"/>
        <v>0</v>
      </c>
      <c r="AN173">
        <f t="shared" ca="1" si="110"/>
        <v>1</v>
      </c>
      <c r="AO173">
        <f t="shared" ca="1" si="111"/>
        <v>0</v>
      </c>
      <c r="AP173">
        <f t="shared" ca="1" si="112"/>
        <v>0</v>
      </c>
      <c r="AQ173">
        <f t="shared" ca="1" si="113"/>
        <v>0</v>
      </c>
      <c r="AS173" s="6"/>
      <c r="AV173" s="5">
        <f ca="1">IF(Table1[[#This Row],[Total Debt Value]]&gt;$AW$3,1,0)</f>
        <v>1</v>
      </c>
      <c r="AZ173" s="6"/>
      <c r="BA173" s="5"/>
      <c r="BB173" s="17">
        <f t="shared" ca="1" si="117"/>
        <v>8.5714071310887263E-3</v>
      </c>
      <c r="BC173">
        <f t="shared" ca="1" si="118"/>
        <v>1</v>
      </c>
      <c r="BD173" s="6"/>
      <c r="BF173" s="5">
        <f t="shared" ca="1" si="119"/>
        <v>0</v>
      </c>
      <c r="BG173">
        <f t="shared" ca="1" si="120"/>
        <v>0</v>
      </c>
      <c r="BH173">
        <f t="shared" ca="1" si="145"/>
        <v>0</v>
      </c>
      <c r="BI173">
        <f t="shared" ca="1" si="146"/>
        <v>0</v>
      </c>
      <c r="BJ173">
        <f t="shared" ca="1" si="147"/>
        <v>0</v>
      </c>
      <c r="BK173">
        <f t="shared" ca="1" si="148"/>
        <v>0</v>
      </c>
      <c r="BL173">
        <f t="shared" ca="1" si="149"/>
        <v>0</v>
      </c>
      <c r="BM173">
        <f t="shared" ca="1" si="150"/>
        <v>0</v>
      </c>
      <c r="BN173">
        <f t="shared" ca="1" si="151"/>
        <v>0</v>
      </c>
      <c r="BO173">
        <f t="shared" ca="1" si="152"/>
        <v>0</v>
      </c>
      <c r="BP173">
        <f t="shared" ca="1" si="153"/>
        <v>42503</v>
      </c>
      <c r="BR173" s="6"/>
      <c r="BT173" s="5">
        <f t="shared" ca="1" si="121"/>
        <v>0</v>
      </c>
      <c r="BU173">
        <f t="shared" ca="1" si="122"/>
        <v>0</v>
      </c>
      <c r="BV173">
        <f t="shared" ca="1" si="123"/>
        <v>42503</v>
      </c>
      <c r="BW173">
        <f t="shared" ca="1" si="124"/>
        <v>0</v>
      </c>
      <c r="BX173">
        <f t="shared" ca="1" si="125"/>
        <v>0</v>
      </c>
      <c r="BY173">
        <f t="shared" ca="1" si="126"/>
        <v>0</v>
      </c>
      <c r="CA173" s="6"/>
      <c r="CD173" s="5">
        <f ca="1">IF(Table1[[#This Row],[Total Debt Value]]&gt;Table1[[#This Row],[Income]],1,0)</f>
        <v>1</v>
      </c>
      <c r="CK173" s="6"/>
      <c r="CM173" s="5">
        <f ca="1">IF(Table1[[#This Row],[Total  Net Worth]]&gt;$CN$3,Table1[[#This Row],[Age]],0)</f>
        <v>26</v>
      </c>
      <c r="CN173" s="6"/>
    </row>
    <row r="174" spans="2:92" x14ac:dyDescent="0.25">
      <c r="B174">
        <f t="shared" ca="1" si="127"/>
        <v>2</v>
      </c>
      <c r="C174" t="str">
        <f t="shared" ca="1" si="128"/>
        <v>Female</v>
      </c>
      <c r="D174">
        <f t="shared" ca="1" si="129"/>
        <v>37</v>
      </c>
      <c r="E174">
        <f t="shared" ca="1" si="130"/>
        <v>4</v>
      </c>
      <c r="F174" t="str">
        <f t="shared" ca="1" si="114"/>
        <v>IT</v>
      </c>
      <c r="G174">
        <f t="shared" ca="1" si="131"/>
        <v>3</v>
      </c>
      <c r="H174" t="str">
        <f t="shared" ca="1" si="115"/>
        <v>University</v>
      </c>
      <c r="I174">
        <f t="shared" ca="1" si="132"/>
        <v>2</v>
      </c>
      <c r="J174">
        <f t="shared" ca="1" si="133"/>
        <v>1</v>
      </c>
      <c r="K174">
        <f t="shared" ca="1" si="134"/>
        <v>42503</v>
      </c>
      <c r="L174">
        <f t="shared" ca="1" si="135"/>
        <v>2</v>
      </c>
      <c r="M174" t="str">
        <f t="shared" ca="1" si="116"/>
        <v>Birgunj</v>
      </c>
      <c r="N174">
        <f t="shared" ca="1" si="138"/>
        <v>765054</v>
      </c>
      <c r="O174" s="1">
        <f t="shared" ca="1" si="136"/>
        <v>6557.5893112679541</v>
      </c>
      <c r="P174" s="1">
        <f t="shared" ca="1" si="139"/>
        <v>35261.094754284175</v>
      </c>
      <c r="Q174">
        <f t="shared" ca="1" si="137"/>
        <v>10670</v>
      </c>
      <c r="R174">
        <f t="shared" ca="1" si="140"/>
        <v>85006</v>
      </c>
      <c r="S174" s="1">
        <f t="shared" ca="1" si="141"/>
        <v>9941.2290477089573</v>
      </c>
      <c r="T174" s="1">
        <f t="shared" ca="1" si="142"/>
        <v>810256.32380199304</v>
      </c>
      <c r="U174" s="1">
        <f t="shared" ca="1" si="143"/>
        <v>102233.58931126795</v>
      </c>
      <c r="V174" s="1">
        <f t="shared" ca="1" si="144"/>
        <v>708022.7344907251</v>
      </c>
      <c r="Y174" s="5">
        <f ca="1">IF(Table1[[#This Row],[Gender]]="Male",1,0)</f>
        <v>0</v>
      </c>
      <c r="Z174">
        <f ca="1">IF(Table1[[#This Row],[Gender]]="Female",1,0)</f>
        <v>1</v>
      </c>
      <c r="AB174" s="6"/>
      <c r="AF174" s="5">
        <f t="shared" ca="1" si="108"/>
        <v>0</v>
      </c>
      <c r="AM174">
        <f t="shared" ca="1" si="109"/>
        <v>0</v>
      </c>
      <c r="AN174">
        <f t="shared" ca="1" si="110"/>
        <v>0</v>
      </c>
      <c r="AO174">
        <f t="shared" ca="1" si="111"/>
        <v>0</v>
      </c>
      <c r="AP174">
        <f t="shared" ca="1" si="112"/>
        <v>1</v>
      </c>
      <c r="AQ174">
        <f t="shared" ca="1" si="113"/>
        <v>0</v>
      </c>
      <c r="AS174" s="6"/>
      <c r="AV174" s="5">
        <f ca="1">IF(Table1[[#This Row],[Total Debt Value]]&gt;$AW$3,1,0)</f>
        <v>0</v>
      </c>
      <c r="AZ174" s="6"/>
      <c r="BA174" s="5"/>
      <c r="BB174" s="17">
        <f t="shared" ca="1" si="117"/>
        <v>0.37369904969861079</v>
      </c>
      <c r="BC174">
        <f t="shared" ca="1" si="118"/>
        <v>0</v>
      </c>
      <c r="BD174" s="6"/>
      <c r="BF174" s="5">
        <f t="shared" ca="1" si="119"/>
        <v>0</v>
      </c>
      <c r="BG174">
        <f t="shared" ca="1" si="120"/>
        <v>0</v>
      </c>
      <c r="BH174">
        <f t="shared" ca="1" si="145"/>
        <v>0</v>
      </c>
      <c r="BI174">
        <f t="shared" ca="1" si="146"/>
        <v>0</v>
      </c>
      <c r="BJ174">
        <f t="shared" ca="1" si="147"/>
        <v>69592</v>
      </c>
      <c r="BK174">
        <f t="shared" ca="1" si="148"/>
        <v>0</v>
      </c>
      <c r="BL174">
        <f t="shared" ca="1" si="149"/>
        <v>0</v>
      </c>
      <c r="BM174">
        <f t="shared" ca="1" si="150"/>
        <v>0</v>
      </c>
      <c r="BN174">
        <f t="shared" ca="1" si="151"/>
        <v>0</v>
      </c>
      <c r="BO174">
        <f t="shared" ca="1" si="152"/>
        <v>0</v>
      </c>
      <c r="BP174">
        <f t="shared" ca="1" si="153"/>
        <v>0</v>
      </c>
      <c r="BR174" s="6"/>
      <c r="BT174" s="5">
        <f t="shared" ca="1" si="121"/>
        <v>0</v>
      </c>
      <c r="BU174">
        <f t="shared" ca="1" si="122"/>
        <v>0</v>
      </c>
      <c r="BV174">
        <f t="shared" ca="1" si="123"/>
        <v>0</v>
      </c>
      <c r="BW174">
        <f t="shared" ca="1" si="124"/>
        <v>0</v>
      </c>
      <c r="BX174">
        <f t="shared" ca="1" si="125"/>
        <v>69592</v>
      </c>
      <c r="BY174">
        <f t="shared" ca="1" si="126"/>
        <v>0</v>
      </c>
      <c r="CA174" s="6"/>
      <c r="CD174" s="5">
        <f ca="1">IF(Table1[[#This Row],[Total Debt Value]]&gt;Table1[[#This Row],[Income]],1,0)</f>
        <v>1</v>
      </c>
      <c r="CK174" s="6"/>
      <c r="CM174" s="5">
        <f ca="1">IF(Table1[[#This Row],[Total  Net Worth]]&gt;$CN$3,Table1[[#This Row],[Age]],0)</f>
        <v>37</v>
      </c>
      <c r="CN174" s="6"/>
    </row>
    <row r="175" spans="2:92" x14ac:dyDescent="0.25">
      <c r="B175">
        <f t="shared" ca="1" si="127"/>
        <v>2</v>
      </c>
      <c r="C175" t="str">
        <f t="shared" ca="1" si="128"/>
        <v>Female</v>
      </c>
      <c r="D175">
        <f t="shared" ca="1" si="129"/>
        <v>30</v>
      </c>
      <c r="E175">
        <f t="shared" ca="1" si="130"/>
        <v>5</v>
      </c>
      <c r="F175" t="str">
        <f t="shared" ca="1" si="114"/>
        <v>Genral Work</v>
      </c>
      <c r="G175">
        <f t="shared" ca="1" si="131"/>
        <v>1</v>
      </c>
      <c r="H175" t="str">
        <f t="shared" ca="1" si="115"/>
        <v>High School</v>
      </c>
      <c r="I175">
        <f t="shared" ca="1" si="132"/>
        <v>3</v>
      </c>
      <c r="J175">
        <f t="shared" ca="1" si="133"/>
        <v>0</v>
      </c>
      <c r="K175">
        <f t="shared" ca="1" si="134"/>
        <v>69592</v>
      </c>
      <c r="L175">
        <f t="shared" ca="1" si="135"/>
        <v>6</v>
      </c>
      <c r="M175" t="str">
        <f t="shared" ca="1" si="116"/>
        <v>Dharan</v>
      </c>
      <c r="N175">
        <f t="shared" ca="1" si="138"/>
        <v>1252656</v>
      </c>
      <c r="O175" s="1">
        <f t="shared" ca="1" si="136"/>
        <v>468116.35679926298</v>
      </c>
      <c r="P175" s="1">
        <f t="shared" ca="1" si="139"/>
        <v>0</v>
      </c>
      <c r="Q175">
        <f t="shared" ca="1" si="137"/>
        <v>0</v>
      </c>
      <c r="R175">
        <f t="shared" ca="1" si="140"/>
        <v>139184</v>
      </c>
      <c r="S175" s="1">
        <f t="shared" ca="1" si="141"/>
        <v>54925.500185647237</v>
      </c>
      <c r="T175" s="1">
        <f t="shared" ca="1" si="142"/>
        <v>1307581.5001856473</v>
      </c>
      <c r="U175" s="1">
        <f t="shared" ca="1" si="143"/>
        <v>607300.35679926304</v>
      </c>
      <c r="V175" s="1">
        <f t="shared" ca="1" si="144"/>
        <v>700281.14338638424</v>
      </c>
      <c r="Y175" s="5">
        <f ca="1">IF(Table1[[#This Row],[Gender]]="Male",1,0)</f>
        <v>0</v>
      </c>
      <c r="Z175">
        <f ca="1">IF(Table1[[#This Row],[Gender]]="Female",1,0)</f>
        <v>1</v>
      </c>
      <c r="AB175" s="6"/>
      <c r="AF175" s="5">
        <f t="shared" ca="1" si="108"/>
        <v>0</v>
      </c>
      <c r="AM175">
        <f t="shared" ca="1" si="109"/>
        <v>0</v>
      </c>
      <c r="AN175">
        <f t="shared" ca="1" si="110"/>
        <v>0</v>
      </c>
      <c r="AO175">
        <f t="shared" ca="1" si="111"/>
        <v>0</v>
      </c>
      <c r="AP175">
        <f t="shared" ca="1" si="112"/>
        <v>0</v>
      </c>
      <c r="AQ175">
        <f t="shared" ca="1" si="113"/>
        <v>1</v>
      </c>
      <c r="AS175" s="6"/>
      <c r="AV175" s="5">
        <f ca="1">IF(Table1[[#This Row],[Total Debt Value]]&gt;$AW$3,1,0)</f>
        <v>1</v>
      </c>
      <c r="AZ175" s="6"/>
      <c r="BA175" s="5"/>
      <c r="BB175" s="17">
        <f t="shared" ca="1" si="117"/>
        <v>0.2442531732683878</v>
      </c>
      <c r="BC175">
        <f t="shared" ca="1" si="118"/>
        <v>1</v>
      </c>
      <c r="BD175" s="6"/>
      <c r="BF175" s="5">
        <f t="shared" ca="1" si="119"/>
        <v>0</v>
      </c>
      <c r="BG175">
        <f t="shared" ca="1" si="120"/>
        <v>0</v>
      </c>
      <c r="BH175">
        <f t="shared" ca="1" si="145"/>
        <v>0</v>
      </c>
      <c r="BI175">
        <f t="shared" ca="1" si="146"/>
        <v>0</v>
      </c>
      <c r="BJ175">
        <f t="shared" ca="1" si="147"/>
        <v>0</v>
      </c>
      <c r="BK175">
        <f t="shared" ca="1" si="148"/>
        <v>0</v>
      </c>
      <c r="BL175">
        <f t="shared" ca="1" si="149"/>
        <v>0</v>
      </c>
      <c r="BM175">
        <f t="shared" ca="1" si="150"/>
        <v>70052</v>
      </c>
      <c r="BN175">
        <f t="shared" ca="1" si="151"/>
        <v>0</v>
      </c>
      <c r="BO175">
        <f t="shared" ca="1" si="152"/>
        <v>0</v>
      </c>
      <c r="BP175">
        <f t="shared" ca="1" si="153"/>
        <v>0</v>
      </c>
      <c r="BR175" s="6"/>
      <c r="BT175" s="5">
        <f t="shared" ca="1" si="121"/>
        <v>0</v>
      </c>
      <c r="BU175">
        <f t="shared" ca="1" si="122"/>
        <v>70052</v>
      </c>
      <c r="BV175">
        <f t="shared" ca="1" si="123"/>
        <v>0</v>
      </c>
      <c r="BW175">
        <f t="shared" ca="1" si="124"/>
        <v>0</v>
      </c>
      <c r="BX175">
        <f t="shared" ca="1" si="125"/>
        <v>0</v>
      </c>
      <c r="BY175">
        <f t="shared" ca="1" si="126"/>
        <v>0</v>
      </c>
      <c r="CA175" s="6"/>
      <c r="CD175" s="5">
        <f ca="1">IF(Table1[[#This Row],[Total Debt Value]]&gt;Table1[[#This Row],[Income]],1,0)</f>
        <v>1</v>
      </c>
      <c r="CK175" s="6"/>
      <c r="CM175" s="5">
        <f ca="1">IF(Table1[[#This Row],[Total  Net Worth]]&gt;$CN$3,Table1[[#This Row],[Age]],0)</f>
        <v>30</v>
      </c>
      <c r="CN175" s="6"/>
    </row>
    <row r="176" spans="2:92" x14ac:dyDescent="0.25">
      <c r="B176">
        <f t="shared" ca="1" si="127"/>
        <v>1</v>
      </c>
      <c r="C176" t="str">
        <f t="shared" ca="1" si="128"/>
        <v>Male</v>
      </c>
      <c r="D176">
        <f t="shared" ca="1" si="129"/>
        <v>45</v>
      </c>
      <c r="E176">
        <f t="shared" ca="1" si="130"/>
        <v>6</v>
      </c>
      <c r="F176" t="str">
        <f t="shared" ca="1" si="114"/>
        <v>Agriculture</v>
      </c>
      <c r="G176">
        <f t="shared" ca="1" si="131"/>
        <v>1</v>
      </c>
      <c r="H176" t="str">
        <f t="shared" ca="1" si="115"/>
        <v>High School</v>
      </c>
      <c r="I176">
        <f t="shared" ca="1" si="132"/>
        <v>1</v>
      </c>
      <c r="J176">
        <f t="shared" ca="1" si="133"/>
        <v>2</v>
      </c>
      <c r="K176">
        <f t="shared" ca="1" si="134"/>
        <v>70052</v>
      </c>
      <c r="L176">
        <f t="shared" ca="1" si="135"/>
        <v>10</v>
      </c>
      <c r="M176" t="str">
        <f t="shared" ca="1" si="116"/>
        <v>Lalitpur</v>
      </c>
      <c r="N176">
        <f t="shared" ca="1" si="138"/>
        <v>1471092</v>
      </c>
      <c r="O176" s="1">
        <f t="shared" ca="1" si="136"/>
        <v>359318.88916973915</v>
      </c>
      <c r="P176" s="1">
        <f t="shared" ca="1" si="139"/>
        <v>29983.313128454582</v>
      </c>
      <c r="Q176">
        <f t="shared" ca="1" si="137"/>
        <v>14616</v>
      </c>
      <c r="R176">
        <f t="shared" ca="1" si="140"/>
        <v>0</v>
      </c>
      <c r="S176" s="1">
        <f t="shared" ca="1" si="141"/>
        <v>70722.159478414251</v>
      </c>
      <c r="T176" s="1">
        <f t="shared" ca="1" si="142"/>
        <v>1571797.4726068689</v>
      </c>
      <c r="U176" s="1">
        <f t="shared" ca="1" si="143"/>
        <v>373934.88916973915</v>
      </c>
      <c r="V176" s="1">
        <f t="shared" ca="1" si="144"/>
        <v>1197862.5834371299</v>
      </c>
      <c r="Y176" s="5">
        <f ca="1">IF(Table1[[#This Row],[Gender]]="Male",1,0)</f>
        <v>1</v>
      </c>
      <c r="Z176">
        <f ca="1">IF(Table1[[#This Row],[Gender]]="Female",1,0)</f>
        <v>0</v>
      </c>
      <c r="AB176" s="6"/>
      <c r="AF176" s="5">
        <f t="shared" ca="1" si="108"/>
        <v>0</v>
      </c>
      <c r="AM176">
        <f t="shared" ca="1" si="109"/>
        <v>0</v>
      </c>
      <c r="AN176">
        <f t="shared" ca="1" si="110"/>
        <v>0</v>
      </c>
      <c r="AO176">
        <f t="shared" ca="1" si="111"/>
        <v>0</v>
      </c>
      <c r="AP176">
        <f t="shared" ca="1" si="112"/>
        <v>0</v>
      </c>
      <c r="AQ176">
        <f t="shared" ca="1" si="113"/>
        <v>1</v>
      </c>
      <c r="AS176" s="6"/>
      <c r="AV176" s="5">
        <f ca="1">IF(Table1[[#This Row],[Total Debt Value]]&gt;$AW$3,1,0)</f>
        <v>0</v>
      </c>
      <c r="AZ176" s="6"/>
      <c r="BA176" s="5"/>
      <c r="BB176" s="17">
        <f t="shared" ca="1" si="117"/>
        <v>0.97090644290142059</v>
      </c>
      <c r="BC176">
        <f t="shared" ca="1" si="118"/>
        <v>0</v>
      </c>
      <c r="BD176" s="6"/>
      <c r="BF176" s="5">
        <f t="shared" ca="1" si="119"/>
        <v>0</v>
      </c>
      <c r="BG176">
        <f t="shared" ca="1" si="120"/>
        <v>0</v>
      </c>
      <c r="BH176">
        <f t="shared" ca="1" si="145"/>
        <v>0</v>
      </c>
      <c r="BI176">
        <f t="shared" ca="1" si="146"/>
        <v>0</v>
      </c>
      <c r="BJ176">
        <f t="shared" ca="1" si="147"/>
        <v>0</v>
      </c>
      <c r="BK176">
        <f t="shared" ca="1" si="148"/>
        <v>0</v>
      </c>
      <c r="BL176">
        <f t="shared" ca="1" si="149"/>
        <v>0</v>
      </c>
      <c r="BM176">
        <f t="shared" ca="1" si="150"/>
        <v>0</v>
      </c>
      <c r="BN176">
        <f t="shared" ca="1" si="151"/>
        <v>63097</v>
      </c>
      <c r="BO176">
        <f t="shared" ca="1" si="152"/>
        <v>0</v>
      </c>
      <c r="BP176">
        <f t="shared" ca="1" si="153"/>
        <v>0</v>
      </c>
      <c r="BR176" s="6"/>
      <c r="BT176" s="5">
        <f t="shared" ca="1" si="121"/>
        <v>0</v>
      </c>
      <c r="BU176">
        <f t="shared" ca="1" si="122"/>
        <v>63097</v>
      </c>
      <c r="BV176">
        <f t="shared" ca="1" si="123"/>
        <v>0</v>
      </c>
      <c r="BW176">
        <f t="shared" ca="1" si="124"/>
        <v>0</v>
      </c>
      <c r="BX176">
        <f t="shared" ca="1" si="125"/>
        <v>0</v>
      </c>
      <c r="BY176">
        <f t="shared" ca="1" si="126"/>
        <v>0</v>
      </c>
      <c r="CA176" s="6"/>
      <c r="CD176" s="5">
        <f ca="1">IF(Table1[[#This Row],[Total Debt Value]]&gt;Table1[[#This Row],[Income]],1,0)</f>
        <v>1</v>
      </c>
      <c r="CK176" s="6"/>
      <c r="CM176" s="5">
        <f ca="1">IF(Table1[[#This Row],[Total  Net Worth]]&gt;$CN$3,Table1[[#This Row],[Age]],0)</f>
        <v>45</v>
      </c>
      <c r="CN176" s="6"/>
    </row>
    <row r="177" spans="2:92" x14ac:dyDescent="0.25">
      <c r="B177">
        <f t="shared" ca="1" si="127"/>
        <v>2</v>
      </c>
      <c r="C177" t="str">
        <f t="shared" ca="1" si="128"/>
        <v>Female</v>
      </c>
      <c r="D177">
        <f t="shared" ca="1" si="129"/>
        <v>39</v>
      </c>
      <c r="E177">
        <f t="shared" ca="1" si="130"/>
        <v>6</v>
      </c>
      <c r="F177" t="str">
        <f t="shared" ca="1" si="114"/>
        <v>Agriculture</v>
      </c>
      <c r="G177">
        <f t="shared" ca="1" si="131"/>
        <v>2</v>
      </c>
      <c r="H177" t="str">
        <f t="shared" ca="1" si="115"/>
        <v>College</v>
      </c>
      <c r="I177">
        <f t="shared" ca="1" si="132"/>
        <v>1</v>
      </c>
      <c r="J177">
        <f t="shared" ca="1" si="133"/>
        <v>1</v>
      </c>
      <c r="K177">
        <f t="shared" ca="1" si="134"/>
        <v>63097</v>
      </c>
      <c r="L177">
        <f t="shared" ca="1" si="135"/>
        <v>5</v>
      </c>
      <c r="M177" t="str">
        <f t="shared" ca="1" si="116"/>
        <v>Chitwan</v>
      </c>
      <c r="N177">
        <f t="shared" ca="1" si="138"/>
        <v>1198843</v>
      </c>
      <c r="O177" s="1">
        <f t="shared" ca="1" si="136"/>
        <v>1163964.3927272677</v>
      </c>
      <c r="P177" s="1">
        <f t="shared" ca="1" si="139"/>
        <v>54287.348874395073</v>
      </c>
      <c r="Q177">
        <f t="shared" ca="1" si="137"/>
        <v>50715</v>
      </c>
      <c r="R177">
        <f t="shared" ca="1" si="140"/>
        <v>0</v>
      </c>
      <c r="S177" s="1">
        <f t="shared" ca="1" si="141"/>
        <v>29824.036277484964</v>
      </c>
      <c r="T177" s="1">
        <f t="shared" ca="1" si="142"/>
        <v>1282954.3851518799</v>
      </c>
      <c r="U177" s="1">
        <f t="shared" ca="1" si="143"/>
        <v>1214679.3927272677</v>
      </c>
      <c r="V177" s="1">
        <f t="shared" ca="1" si="144"/>
        <v>68274.992424612166</v>
      </c>
      <c r="Y177" s="5">
        <f ca="1">IF(Table1[[#This Row],[Gender]]="Male",1,0)</f>
        <v>0</v>
      </c>
      <c r="Z177">
        <f ca="1">IF(Table1[[#This Row],[Gender]]="Female",1,0)</f>
        <v>1</v>
      </c>
      <c r="AB177" s="6"/>
      <c r="AF177" s="5">
        <f t="shared" ca="1" si="108"/>
        <v>0</v>
      </c>
      <c r="AM177">
        <f t="shared" ca="1" si="109"/>
        <v>1</v>
      </c>
      <c r="AN177">
        <f t="shared" ca="1" si="110"/>
        <v>0</v>
      </c>
      <c r="AO177">
        <f t="shared" ca="1" si="111"/>
        <v>0</v>
      </c>
      <c r="AP177">
        <f t="shared" ca="1" si="112"/>
        <v>0</v>
      </c>
      <c r="AQ177">
        <f t="shared" ca="1" si="113"/>
        <v>0</v>
      </c>
      <c r="AS177" s="6"/>
      <c r="AV177" s="5">
        <f ca="1">IF(Table1[[#This Row],[Total Debt Value]]&gt;$AW$3,1,0)</f>
        <v>1</v>
      </c>
      <c r="AZ177" s="6"/>
      <c r="BA177" s="5"/>
      <c r="BB177" s="17">
        <f t="shared" ca="1" si="117"/>
        <v>0.22217145637118263</v>
      </c>
      <c r="BC177">
        <f t="shared" ca="1" si="118"/>
        <v>1</v>
      </c>
      <c r="BD177" s="6"/>
      <c r="BF177" s="5">
        <f t="shared" ca="1" si="119"/>
        <v>46401</v>
      </c>
      <c r="BG177">
        <f t="shared" ca="1" si="120"/>
        <v>0</v>
      </c>
      <c r="BH177">
        <f t="shared" ca="1" si="145"/>
        <v>0</v>
      </c>
      <c r="BI177">
        <f t="shared" ca="1" si="146"/>
        <v>0</v>
      </c>
      <c r="BJ177">
        <f t="shared" ca="1" si="147"/>
        <v>0</v>
      </c>
      <c r="BK177">
        <f t="shared" ca="1" si="148"/>
        <v>0</v>
      </c>
      <c r="BL177">
        <f t="shared" ca="1" si="149"/>
        <v>0</v>
      </c>
      <c r="BM177">
        <f t="shared" ca="1" si="150"/>
        <v>0</v>
      </c>
      <c r="BN177">
        <f t="shared" ca="1" si="151"/>
        <v>0</v>
      </c>
      <c r="BO177">
        <f t="shared" ca="1" si="152"/>
        <v>0</v>
      </c>
      <c r="BP177">
        <f t="shared" ca="1" si="153"/>
        <v>0</v>
      </c>
      <c r="BR177" s="6"/>
      <c r="BT177" s="5">
        <f t="shared" ca="1" si="121"/>
        <v>0</v>
      </c>
      <c r="BU177">
        <f t="shared" ca="1" si="122"/>
        <v>0</v>
      </c>
      <c r="BV177">
        <f t="shared" ca="1" si="123"/>
        <v>0</v>
      </c>
      <c r="BW177">
        <f t="shared" ca="1" si="124"/>
        <v>0</v>
      </c>
      <c r="BX177">
        <f t="shared" ca="1" si="125"/>
        <v>0</v>
      </c>
      <c r="BY177">
        <f t="shared" ca="1" si="126"/>
        <v>46401</v>
      </c>
      <c r="CA177" s="6"/>
      <c r="CD177" s="5">
        <f ca="1">IF(Table1[[#This Row],[Total Debt Value]]&gt;Table1[[#This Row],[Income]],1,0)</f>
        <v>1</v>
      </c>
      <c r="CK177" s="6"/>
      <c r="CM177" s="5">
        <f ca="1">IF(Table1[[#This Row],[Total  Net Worth]]&gt;$CN$3,Table1[[#This Row],[Age]],0)</f>
        <v>0</v>
      </c>
      <c r="CN177" s="6"/>
    </row>
    <row r="178" spans="2:92" x14ac:dyDescent="0.25">
      <c r="B178">
        <f t="shared" ca="1" si="127"/>
        <v>1</v>
      </c>
      <c r="C178" t="str">
        <f t="shared" ca="1" si="128"/>
        <v>Male</v>
      </c>
      <c r="D178">
        <f t="shared" ca="1" si="129"/>
        <v>36</v>
      </c>
      <c r="E178">
        <f t="shared" ca="1" si="130"/>
        <v>3</v>
      </c>
      <c r="F178" t="str">
        <f t="shared" ca="1" si="114"/>
        <v>Teaching</v>
      </c>
      <c r="G178">
        <f t="shared" ca="1" si="131"/>
        <v>5</v>
      </c>
      <c r="H178" t="str">
        <f t="shared" ca="1" si="115"/>
        <v>Others</v>
      </c>
      <c r="I178">
        <f t="shared" ca="1" si="132"/>
        <v>3</v>
      </c>
      <c r="J178">
        <f t="shared" ca="1" si="133"/>
        <v>1</v>
      </c>
      <c r="K178">
        <f t="shared" ca="1" si="134"/>
        <v>46401</v>
      </c>
      <c r="L178">
        <f t="shared" ca="1" si="135"/>
        <v>1</v>
      </c>
      <c r="M178" t="str">
        <f t="shared" ca="1" si="116"/>
        <v>Kathmandu</v>
      </c>
      <c r="N178">
        <f t="shared" ca="1" si="138"/>
        <v>928020</v>
      </c>
      <c r="O178" s="1">
        <f t="shared" ca="1" si="136"/>
        <v>206179.55494158491</v>
      </c>
      <c r="P178" s="1">
        <f t="shared" ca="1" si="139"/>
        <v>43779.81289123551</v>
      </c>
      <c r="Q178">
        <f t="shared" ca="1" si="137"/>
        <v>5170</v>
      </c>
      <c r="R178">
        <f t="shared" ca="1" si="140"/>
        <v>0</v>
      </c>
      <c r="S178" s="1">
        <f t="shared" ca="1" si="141"/>
        <v>18233.228672545265</v>
      </c>
      <c r="T178" s="1">
        <f t="shared" ca="1" si="142"/>
        <v>990033.04156378075</v>
      </c>
      <c r="U178" s="1">
        <f t="shared" ca="1" si="143"/>
        <v>211349.55494158491</v>
      </c>
      <c r="V178" s="1">
        <f t="shared" ca="1" si="144"/>
        <v>778683.48662219581</v>
      </c>
      <c r="Y178" s="5">
        <f ca="1">IF(Table1[[#This Row],[Gender]]="Male",1,0)</f>
        <v>1</v>
      </c>
      <c r="Z178">
        <f ca="1">IF(Table1[[#This Row],[Gender]]="Female",1,0)</f>
        <v>0</v>
      </c>
      <c r="AB178" s="6"/>
      <c r="AF178" s="5">
        <f t="shared" ca="1" si="108"/>
        <v>0</v>
      </c>
      <c r="AM178">
        <f t="shared" ca="1" si="109"/>
        <v>0</v>
      </c>
      <c r="AN178">
        <f t="shared" ca="1" si="110"/>
        <v>0</v>
      </c>
      <c r="AO178">
        <f t="shared" ca="1" si="111"/>
        <v>0</v>
      </c>
      <c r="AP178">
        <f t="shared" ca="1" si="112"/>
        <v>1</v>
      </c>
      <c r="AQ178">
        <f t="shared" ca="1" si="113"/>
        <v>0</v>
      </c>
      <c r="AS178" s="6"/>
      <c r="AV178" s="5">
        <f ca="1">IF(Table1[[#This Row],[Total Debt Value]]&gt;$AW$3,1,0)</f>
        <v>0</v>
      </c>
      <c r="AZ178" s="6"/>
      <c r="BA178" s="5"/>
      <c r="BB178" s="17">
        <f t="shared" ca="1" si="117"/>
        <v>0.1108250836254584</v>
      </c>
      <c r="BC178">
        <f t="shared" ca="1" si="118"/>
        <v>1</v>
      </c>
      <c r="BD178" s="6"/>
      <c r="BF178" s="5">
        <f t="shared" ca="1" si="119"/>
        <v>0</v>
      </c>
      <c r="BG178">
        <f t="shared" ca="1" si="120"/>
        <v>0</v>
      </c>
      <c r="BH178">
        <f t="shared" ca="1" si="145"/>
        <v>0</v>
      </c>
      <c r="BI178">
        <f t="shared" ca="1" si="146"/>
        <v>0</v>
      </c>
      <c r="BJ178">
        <f t="shared" ca="1" si="147"/>
        <v>0</v>
      </c>
      <c r="BK178">
        <f t="shared" ca="1" si="148"/>
        <v>0</v>
      </c>
      <c r="BL178">
        <f t="shared" ca="1" si="149"/>
        <v>0</v>
      </c>
      <c r="BM178">
        <f t="shared" ca="1" si="150"/>
        <v>0</v>
      </c>
      <c r="BN178">
        <f t="shared" ca="1" si="151"/>
        <v>64387</v>
      </c>
      <c r="BO178">
        <f t="shared" ca="1" si="152"/>
        <v>0</v>
      </c>
      <c r="BP178">
        <f t="shared" ca="1" si="153"/>
        <v>0</v>
      </c>
      <c r="BR178" s="6"/>
      <c r="BT178" s="5">
        <f t="shared" ca="1" si="121"/>
        <v>0</v>
      </c>
      <c r="BU178">
        <f t="shared" ca="1" si="122"/>
        <v>0</v>
      </c>
      <c r="BV178">
        <f t="shared" ca="1" si="123"/>
        <v>0</v>
      </c>
      <c r="BW178">
        <f t="shared" ca="1" si="124"/>
        <v>0</v>
      </c>
      <c r="BX178">
        <f t="shared" ca="1" si="125"/>
        <v>64387</v>
      </c>
      <c r="BY178">
        <f t="shared" ca="1" si="126"/>
        <v>0</v>
      </c>
      <c r="CA178" s="6"/>
      <c r="CD178" s="5">
        <f ca="1">IF(Table1[[#This Row],[Total Debt Value]]&gt;Table1[[#This Row],[Income]],1,0)</f>
        <v>1</v>
      </c>
      <c r="CK178" s="6"/>
      <c r="CM178" s="5">
        <f ca="1">IF(Table1[[#This Row],[Total  Net Worth]]&gt;$CN$3,Table1[[#This Row],[Age]],0)</f>
        <v>36</v>
      </c>
      <c r="CN178" s="6"/>
    </row>
    <row r="179" spans="2:92" x14ac:dyDescent="0.25">
      <c r="B179">
        <f t="shared" ca="1" si="127"/>
        <v>1</v>
      </c>
      <c r="C179" t="str">
        <f t="shared" ca="1" si="128"/>
        <v>Male</v>
      </c>
      <c r="D179">
        <f t="shared" ca="1" si="129"/>
        <v>44</v>
      </c>
      <c r="E179">
        <f t="shared" ca="1" si="130"/>
        <v>5</v>
      </c>
      <c r="F179" t="str">
        <f t="shared" ca="1" si="114"/>
        <v>Genral Work</v>
      </c>
      <c r="G179">
        <f t="shared" ca="1" si="131"/>
        <v>2</v>
      </c>
      <c r="H179" t="str">
        <f t="shared" ca="1" si="115"/>
        <v>College</v>
      </c>
      <c r="I179">
        <f t="shared" ca="1" si="132"/>
        <v>3</v>
      </c>
      <c r="J179">
        <f t="shared" ca="1" si="133"/>
        <v>1</v>
      </c>
      <c r="K179">
        <f t="shared" ca="1" si="134"/>
        <v>64387</v>
      </c>
      <c r="L179">
        <f t="shared" ca="1" si="135"/>
        <v>5</v>
      </c>
      <c r="M179" t="str">
        <f t="shared" ca="1" si="116"/>
        <v>Chitwan</v>
      </c>
      <c r="N179">
        <f t="shared" ca="1" si="138"/>
        <v>1158966</v>
      </c>
      <c r="O179" s="1">
        <f t="shared" ca="1" si="136"/>
        <v>128442.50386906302</v>
      </c>
      <c r="P179" s="1">
        <f t="shared" ca="1" si="139"/>
        <v>37877.171033694314</v>
      </c>
      <c r="Q179">
        <f t="shared" ca="1" si="137"/>
        <v>27422</v>
      </c>
      <c r="R179">
        <f t="shared" ca="1" si="140"/>
        <v>0</v>
      </c>
      <c r="S179" s="1">
        <f t="shared" ca="1" si="141"/>
        <v>48646.781838381321</v>
      </c>
      <c r="T179" s="1">
        <f t="shared" ca="1" si="142"/>
        <v>1245489.9528720758</v>
      </c>
      <c r="U179" s="1">
        <f t="shared" ca="1" si="143"/>
        <v>155864.50386906302</v>
      </c>
      <c r="V179" s="1">
        <f t="shared" ca="1" si="144"/>
        <v>1089625.4490030129</v>
      </c>
      <c r="Y179" s="5">
        <f ca="1">IF(Table1[[#This Row],[Gender]]="Male",1,0)</f>
        <v>1</v>
      </c>
      <c r="Z179">
        <f ca="1">IF(Table1[[#This Row],[Gender]]="Female",1,0)</f>
        <v>0</v>
      </c>
      <c r="AB179" s="6"/>
      <c r="AF179" s="5">
        <f t="shared" ca="1" si="108"/>
        <v>0</v>
      </c>
      <c r="AM179">
        <f t="shared" ca="1" si="109"/>
        <v>0</v>
      </c>
      <c r="AN179">
        <f t="shared" ca="1" si="110"/>
        <v>0</v>
      </c>
      <c r="AO179">
        <f t="shared" ca="1" si="111"/>
        <v>1</v>
      </c>
      <c r="AP179">
        <f t="shared" ca="1" si="112"/>
        <v>0</v>
      </c>
      <c r="AQ179">
        <f t="shared" ca="1" si="113"/>
        <v>0</v>
      </c>
      <c r="AS179" s="6"/>
      <c r="AV179" s="5">
        <f ca="1">IF(Table1[[#This Row],[Total Debt Value]]&gt;$AW$3,1,0)</f>
        <v>0</v>
      </c>
      <c r="AZ179" s="6"/>
      <c r="BA179" s="5"/>
      <c r="BB179" s="17">
        <f t="shared" ca="1" si="117"/>
        <v>0.18345749545864609</v>
      </c>
      <c r="BC179">
        <f t="shared" ca="1" si="118"/>
        <v>1</v>
      </c>
      <c r="BD179" s="6"/>
      <c r="BF179" s="5">
        <f t="shared" ca="1" si="119"/>
        <v>0</v>
      </c>
      <c r="BG179">
        <f t="shared" ca="1" si="120"/>
        <v>0</v>
      </c>
      <c r="BH179">
        <f t="shared" ca="1" si="145"/>
        <v>0</v>
      </c>
      <c r="BI179">
        <f t="shared" ca="1" si="146"/>
        <v>0</v>
      </c>
      <c r="BJ179">
        <f t="shared" ca="1" si="147"/>
        <v>0</v>
      </c>
      <c r="BK179">
        <f t="shared" ca="1" si="148"/>
        <v>0</v>
      </c>
      <c r="BL179">
        <f t="shared" ca="1" si="149"/>
        <v>0</v>
      </c>
      <c r="BM179">
        <f t="shared" ca="1" si="150"/>
        <v>0</v>
      </c>
      <c r="BN179">
        <f t="shared" ca="1" si="151"/>
        <v>43757</v>
      </c>
      <c r="BO179">
        <f t="shared" ca="1" si="152"/>
        <v>0</v>
      </c>
      <c r="BP179">
        <f t="shared" ca="1" si="153"/>
        <v>0</v>
      </c>
      <c r="BR179" s="6"/>
      <c r="BT179" s="5">
        <f t="shared" ca="1" si="121"/>
        <v>0</v>
      </c>
      <c r="BU179">
        <f t="shared" ca="1" si="122"/>
        <v>0</v>
      </c>
      <c r="BV179">
        <f t="shared" ca="1" si="123"/>
        <v>0</v>
      </c>
      <c r="BW179">
        <f t="shared" ca="1" si="124"/>
        <v>43757</v>
      </c>
      <c r="BX179">
        <f t="shared" ca="1" si="125"/>
        <v>0</v>
      </c>
      <c r="BY179">
        <f t="shared" ca="1" si="126"/>
        <v>0</v>
      </c>
      <c r="CA179" s="6"/>
      <c r="CD179" s="5">
        <f ca="1">IF(Table1[[#This Row],[Total Debt Value]]&gt;Table1[[#This Row],[Income]],1,0)</f>
        <v>1</v>
      </c>
      <c r="CK179" s="6"/>
      <c r="CM179" s="5">
        <f ca="1">IF(Table1[[#This Row],[Total  Net Worth]]&gt;$CN$3,Table1[[#This Row],[Age]],0)</f>
        <v>44</v>
      </c>
      <c r="CN179" s="6"/>
    </row>
    <row r="180" spans="2:92" x14ac:dyDescent="0.25">
      <c r="B180">
        <f t="shared" ca="1" si="127"/>
        <v>2</v>
      </c>
      <c r="C180" t="str">
        <f t="shared" ca="1" si="128"/>
        <v>Female</v>
      </c>
      <c r="D180">
        <f t="shared" ca="1" si="129"/>
        <v>29</v>
      </c>
      <c r="E180">
        <f t="shared" ca="1" si="130"/>
        <v>2</v>
      </c>
      <c r="F180" t="str">
        <f t="shared" ca="1" si="114"/>
        <v>Construction</v>
      </c>
      <c r="G180">
        <f t="shared" ca="1" si="131"/>
        <v>1</v>
      </c>
      <c r="H180" t="str">
        <f t="shared" ca="1" si="115"/>
        <v>High School</v>
      </c>
      <c r="I180">
        <f t="shared" ca="1" si="132"/>
        <v>0</v>
      </c>
      <c r="J180">
        <f t="shared" ca="1" si="133"/>
        <v>1</v>
      </c>
      <c r="K180">
        <f t="shared" ca="1" si="134"/>
        <v>43757</v>
      </c>
      <c r="L180">
        <f t="shared" ca="1" si="135"/>
        <v>5</v>
      </c>
      <c r="M180" t="str">
        <f t="shared" ca="1" si="116"/>
        <v>Chitwan</v>
      </c>
      <c r="N180">
        <f t="shared" ca="1" si="138"/>
        <v>962654</v>
      </c>
      <c r="O180" s="1">
        <f t="shared" ca="1" si="136"/>
        <v>176606.09183324748</v>
      </c>
      <c r="P180" s="1">
        <f t="shared" ca="1" si="139"/>
        <v>29891.51369178604</v>
      </c>
      <c r="Q180">
        <f t="shared" ca="1" si="137"/>
        <v>12266</v>
      </c>
      <c r="R180">
        <f t="shared" ca="1" si="140"/>
        <v>87514</v>
      </c>
      <c r="S180" s="1">
        <f t="shared" ca="1" si="141"/>
        <v>2256.2481609027977</v>
      </c>
      <c r="T180" s="1">
        <f t="shared" ca="1" si="142"/>
        <v>994801.76185268885</v>
      </c>
      <c r="U180" s="1">
        <f t="shared" ca="1" si="143"/>
        <v>276386.09183324745</v>
      </c>
      <c r="V180" s="1">
        <f t="shared" ca="1" si="144"/>
        <v>718415.6700194414</v>
      </c>
      <c r="Y180" s="5">
        <f ca="1">IF(Table1[[#This Row],[Gender]]="Male",1,0)</f>
        <v>0</v>
      </c>
      <c r="Z180">
        <f ca="1">IF(Table1[[#This Row],[Gender]]="Female",1,0)</f>
        <v>1</v>
      </c>
      <c r="AB180" s="6"/>
      <c r="AF180" s="5">
        <f t="shared" ca="1" si="108"/>
        <v>0</v>
      </c>
      <c r="AM180">
        <f t="shared" ca="1" si="109"/>
        <v>0</v>
      </c>
      <c r="AN180">
        <f t="shared" ca="1" si="110"/>
        <v>0</v>
      </c>
      <c r="AO180">
        <f t="shared" ca="1" si="111"/>
        <v>0</v>
      </c>
      <c r="AP180">
        <f t="shared" ca="1" si="112"/>
        <v>0</v>
      </c>
      <c r="AQ180">
        <f t="shared" ca="1" si="113"/>
        <v>1</v>
      </c>
      <c r="AS180" s="6"/>
      <c r="AV180" s="5">
        <f ca="1">IF(Table1[[#This Row],[Total Debt Value]]&gt;$AW$3,1,0)</f>
        <v>0</v>
      </c>
      <c r="AZ180" s="6"/>
      <c r="BA180" s="5"/>
      <c r="BB180" s="17">
        <f t="shared" ca="1" si="117"/>
        <v>0.22562910558662719</v>
      </c>
      <c r="BC180">
        <f t="shared" ca="1" si="118"/>
        <v>1</v>
      </c>
      <c r="BD180" s="6"/>
      <c r="BF180" s="5">
        <f t="shared" ca="1" si="119"/>
        <v>0</v>
      </c>
      <c r="BG180">
        <f t="shared" ca="1" si="120"/>
        <v>0</v>
      </c>
      <c r="BH180">
        <f t="shared" ca="1" si="145"/>
        <v>85489</v>
      </c>
      <c r="BI180">
        <f t="shared" ca="1" si="146"/>
        <v>0</v>
      </c>
      <c r="BJ180">
        <f t="shared" ca="1" si="147"/>
        <v>0</v>
      </c>
      <c r="BK180">
        <f t="shared" ca="1" si="148"/>
        <v>0</v>
      </c>
      <c r="BL180">
        <f t="shared" ca="1" si="149"/>
        <v>0</v>
      </c>
      <c r="BM180">
        <f t="shared" ca="1" si="150"/>
        <v>0</v>
      </c>
      <c r="BN180">
        <f t="shared" ca="1" si="151"/>
        <v>0</v>
      </c>
      <c r="BO180">
        <f t="shared" ca="1" si="152"/>
        <v>0</v>
      </c>
      <c r="BP180">
        <f t="shared" ca="1" si="153"/>
        <v>0</v>
      </c>
      <c r="BR180" s="6"/>
      <c r="BT180" s="5">
        <f t="shared" ca="1" si="121"/>
        <v>0</v>
      </c>
      <c r="BU180">
        <f t="shared" ca="1" si="122"/>
        <v>85489</v>
      </c>
      <c r="BV180">
        <f t="shared" ca="1" si="123"/>
        <v>0</v>
      </c>
      <c r="BW180">
        <f t="shared" ca="1" si="124"/>
        <v>0</v>
      </c>
      <c r="BX180">
        <f t="shared" ca="1" si="125"/>
        <v>0</v>
      </c>
      <c r="BY180">
        <f t="shared" ca="1" si="126"/>
        <v>0</v>
      </c>
      <c r="CA180" s="6"/>
      <c r="CD180" s="5">
        <f ca="1">IF(Table1[[#This Row],[Total Debt Value]]&gt;Table1[[#This Row],[Income]],1,0)</f>
        <v>1</v>
      </c>
      <c r="CK180" s="6"/>
      <c r="CM180" s="5">
        <f ca="1">IF(Table1[[#This Row],[Total  Net Worth]]&gt;$CN$3,Table1[[#This Row],[Age]],0)</f>
        <v>29</v>
      </c>
      <c r="CN180" s="6"/>
    </row>
    <row r="181" spans="2:92" x14ac:dyDescent="0.25">
      <c r="B181">
        <f t="shared" ca="1" si="127"/>
        <v>1</v>
      </c>
      <c r="C181" t="str">
        <f t="shared" ca="1" si="128"/>
        <v>Male</v>
      </c>
      <c r="D181">
        <f t="shared" ca="1" si="129"/>
        <v>41</v>
      </c>
      <c r="E181">
        <f t="shared" ca="1" si="130"/>
        <v>6</v>
      </c>
      <c r="F181" t="str">
        <f t="shared" ca="1" si="114"/>
        <v>Agriculture</v>
      </c>
      <c r="G181">
        <f t="shared" ca="1" si="131"/>
        <v>1</v>
      </c>
      <c r="H181" t="str">
        <f t="shared" ca="1" si="115"/>
        <v>High School</v>
      </c>
      <c r="I181">
        <f t="shared" ca="1" si="132"/>
        <v>1</v>
      </c>
      <c r="J181">
        <f t="shared" ca="1" si="133"/>
        <v>2</v>
      </c>
      <c r="K181">
        <f t="shared" ca="1" si="134"/>
        <v>85489</v>
      </c>
      <c r="L181">
        <f t="shared" ca="1" si="135"/>
        <v>4</v>
      </c>
      <c r="M181" t="str">
        <f t="shared" ca="1" si="116"/>
        <v>Biratnagar</v>
      </c>
      <c r="N181">
        <f t="shared" ca="1" si="138"/>
        <v>1624291</v>
      </c>
      <c r="O181" s="1">
        <f t="shared" ca="1" si="136"/>
        <v>366487.32554240827</v>
      </c>
      <c r="P181" s="1">
        <f t="shared" ca="1" si="139"/>
        <v>164470.70645693774</v>
      </c>
      <c r="Q181">
        <f t="shared" ca="1" si="137"/>
        <v>56491</v>
      </c>
      <c r="R181">
        <f t="shared" ca="1" si="140"/>
        <v>0</v>
      </c>
      <c r="S181" s="1">
        <f t="shared" ca="1" si="141"/>
        <v>78148.563975361103</v>
      </c>
      <c r="T181" s="1">
        <f t="shared" ca="1" si="142"/>
        <v>1866910.270432299</v>
      </c>
      <c r="U181" s="1">
        <f t="shared" ca="1" si="143"/>
        <v>422978.32554240827</v>
      </c>
      <c r="V181" s="1">
        <f t="shared" ca="1" si="144"/>
        <v>1443931.9448898907</v>
      </c>
      <c r="Y181" s="5">
        <f ca="1">IF(Table1[[#This Row],[Gender]]="Male",1,0)</f>
        <v>1</v>
      </c>
      <c r="Z181">
        <f ca="1">IF(Table1[[#This Row],[Gender]]="Female",1,0)</f>
        <v>0</v>
      </c>
      <c r="AB181" s="6"/>
      <c r="AF181" s="5">
        <f t="shared" ca="1" si="108"/>
        <v>0</v>
      </c>
      <c r="AM181">
        <f t="shared" ca="1" si="109"/>
        <v>0</v>
      </c>
      <c r="AN181">
        <f t="shared" ca="1" si="110"/>
        <v>0</v>
      </c>
      <c r="AO181">
        <f t="shared" ca="1" si="111"/>
        <v>0</v>
      </c>
      <c r="AP181">
        <f t="shared" ca="1" si="112"/>
        <v>0</v>
      </c>
      <c r="AQ181">
        <f t="shared" ca="1" si="113"/>
        <v>1</v>
      </c>
      <c r="AS181" s="6"/>
      <c r="AV181" s="5">
        <f ca="1">IF(Table1[[#This Row],[Total Debt Value]]&gt;$AW$3,1,0)</f>
        <v>0</v>
      </c>
      <c r="AZ181" s="6"/>
      <c r="BA181" s="5"/>
      <c r="BB181" s="17">
        <f t="shared" ca="1" si="117"/>
        <v>0.72802529852133546</v>
      </c>
      <c r="BC181">
        <f t="shared" ca="1" si="118"/>
        <v>0</v>
      </c>
      <c r="BD181" s="6"/>
      <c r="BF181" s="5">
        <f t="shared" ca="1" si="119"/>
        <v>0</v>
      </c>
      <c r="BG181">
        <f t="shared" ca="1" si="120"/>
        <v>0</v>
      </c>
      <c r="BH181">
        <f t="shared" ca="1" si="145"/>
        <v>86618</v>
      </c>
      <c r="BI181">
        <f t="shared" ca="1" si="146"/>
        <v>0</v>
      </c>
      <c r="BJ181">
        <f t="shared" ca="1" si="147"/>
        <v>0</v>
      </c>
      <c r="BK181">
        <f t="shared" ca="1" si="148"/>
        <v>0</v>
      </c>
      <c r="BL181">
        <f t="shared" ca="1" si="149"/>
        <v>0</v>
      </c>
      <c r="BM181">
        <f t="shared" ca="1" si="150"/>
        <v>0</v>
      </c>
      <c r="BN181">
        <f t="shared" ca="1" si="151"/>
        <v>0</v>
      </c>
      <c r="BO181">
        <f t="shared" ca="1" si="152"/>
        <v>0</v>
      </c>
      <c r="BP181">
        <f t="shared" ca="1" si="153"/>
        <v>0</v>
      </c>
      <c r="BR181" s="6"/>
      <c r="BT181" s="5">
        <f t="shared" ca="1" si="121"/>
        <v>0</v>
      </c>
      <c r="BU181">
        <f t="shared" ca="1" si="122"/>
        <v>86618</v>
      </c>
      <c r="BV181">
        <f t="shared" ca="1" si="123"/>
        <v>0</v>
      </c>
      <c r="BW181">
        <f t="shared" ca="1" si="124"/>
        <v>0</v>
      </c>
      <c r="BX181">
        <f t="shared" ca="1" si="125"/>
        <v>0</v>
      </c>
      <c r="BY181">
        <f t="shared" ca="1" si="126"/>
        <v>0</v>
      </c>
      <c r="CA181" s="6"/>
      <c r="CD181" s="5">
        <f ca="1">IF(Table1[[#This Row],[Total Debt Value]]&gt;Table1[[#This Row],[Income]],1,0)</f>
        <v>1</v>
      </c>
      <c r="CK181" s="6"/>
      <c r="CM181" s="5">
        <f ca="1">IF(Table1[[#This Row],[Total  Net Worth]]&gt;$CN$3,Table1[[#This Row],[Age]],0)</f>
        <v>41</v>
      </c>
      <c r="CN181" s="6"/>
    </row>
    <row r="182" spans="2:92" x14ac:dyDescent="0.25">
      <c r="B182">
        <f t="shared" ca="1" si="127"/>
        <v>2</v>
      </c>
      <c r="C182" t="str">
        <f t="shared" ca="1" si="128"/>
        <v>Female</v>
      </c>
      <c r="D182">
        <f t="shared" ca="1" si="129"/>
        <v>37</v>
      </c>
      <c r="E182">
        <f t="shared" ca="1" si="130"/>
        <v>6</v>
      </c>
      <c r="F182" t="str">
        <f t="shared" ca="1" si="114"/>
        <v>Agriculture</v>
      </c>
      <c r="G182">
        <f t="shared" ca="1" si="131"/>
        <v>5</v>
      </c>
      <c r="H182" t="str">
        <f t="shared" ca="1" si="115"/>
        <v>Others</v>
      </c>
      <c r="I182">
        <f t="shared" ca="1" si="132"/>
        <v>2</v>
      </c>
      <c r="J182">
        <f t="shared" ca="1" si="133"/>
        <v>0</v>
      </c>
      <c r="K182">
        <f t="shared" ca="1" si="134"/>
        <v>86618</v>
      </c>
      <c r="L182">
        <f t="shared" ca="1" si="135"/>
        <v>4</v>
      </c>
      <c r="M182" t="str">
        <f t="shared" ca="1" si="116"/>
        <v>Biratnagar</v>
      </c>
      <c r="N182">
        <f t="shared" ca="1" si="138"/>
        <v>1905596</v>
      </c>
      <c r="O182" s="1">
        <f t="shared" ca="1" si="136"/>
        <v>1387322.0967610627</v>
      </c>
      <c r="P182" s="1">
        <f t="shared" ca="1" si="139"/>
        <v>0</v>
      </c>
      <c r="Q182">
        <f t="shared" ca="1" si="137"/>
        <v>0</v>
      </c>
      <c r="R182">
        <f t="shared" ca="1" si="140"/>
        <v>173236</v>
      </c>
      <c r="S182" s="1">
        <f t="shared" ca="1" si="141"/>
        <v>52838.886938696218</v>
      </c>
      <c r="T182" s="1">
        <f t="shared" ca="1" si="142"/>
        <v>1958434.8869386963</v>
      </c>
      <c r="U182" s="1">
        <f t="shared" ca="1" si="143"/>
        <v>1560558.0967610627</v>
      </c>
      <c r="V182" s="1">
        <f t="shared" ca="1" si="144"/>
        <v>397876.79017763352</v>
      </c>
      <c r="Y182" s="5">
        <f ca="1">IF(Table1[[#This Row],[Gender]]="Male",1,0)</f>
        <v>0</v>
      </c>
      <c r="Z182">
        <f ca="1">IF(Table1[[#This Row],[Gender]]="Female",1,0)</f>
        <v>1</v>
      </c>
      <c r="AB182" s="6"/>
      <c r="AF182" s="5">
        <f t="shared" ca="1" si="108"/>
        <v>0</v>
      </c>
      <c r="AM182">
        <f t="shared" ca="1" si="109"/>
        <v>0</v>
      </c>
      <c r="AN182">
        <f t="shared" ca="1" si="110"/>
        <v>0</v>
      </c>
      <c r="AO182">
        <f t="shared" ca="1" si="111"/>
        <v>0</v>
      </c>
      <c r="AP182">
        <f t="shared" ca="1" si="112"/>
        <v>0</v>
      </c>
      <c r="AQ182">
        <f t="shared" ca="1" si="113"/>
        <v>1</v>
      </c>
      <c r="AS182" s="6"/>
      <c r="AV182" s="5">
        <f ca="1">IF(Table1[[#This Row],[Total Debt Value]]&gt;$AW$3,1,0)</f>
        <v>1</v>
      </c>
      <c r="AZ182" s="6"/>
      <c r="BA182" s="5"/>
      <c r="BB182" s="17">
        <f t="shared" ca="1" si="117"/>
        <v>0.79646273995075378</v>
      </c>
      <c r="BC182">
        <f t="shared" ca="1" si="118"/>
        <v>0</v>
      </c>
      <c r="BD182" s="6"/>
      <c r="BF182" s="5">
        <f t="shared" ca="1" si="119"/>
        <v>0</v>
      </c>
      <c r="BG182">
        <f t="shared" ca="1" si="120"/>
        <v>0</v>
      </c>
      <c r="BH182">
        <f t="shared" ca="1" si="145"/>
        <v>0</v>
      </c>
      <c r="BI182">
        <f t="shared" ca="1" si="146"/>
        <v>86229</v>
      </c>
      <c r="BJ182">
        <f t="shared" ca="1" si="147"/>
        <v>0</v>
      </c>
      <c r="BK182">
        <f t="shared" ca="1" si="148"/>
        <v>0</v>
      </c>
      <c r="BL182">
        <f t="shared" ca="1" si="149"/>
        <v>0</v>
      </c>
      <c r="BM182">
        <f t="shared" ca="1" si="150"/>
        <v>0</v>
      </c>
      <c r="BN182">
        <f t="shared" ca="1" si="151"/>
        <v>0</v>
      </c>
      <c r="BO182">
        <f t="shared" ca="1" si="152"/>
        <v>0</v>
      </c>
      <c r="BP182">
        <f t="shared" ca="1" si="153"/>
        <v>0</v>
      </c>
      <c r="BR182" s="6"/>
      <c r="BT182" s="5">
        <f t="shared" ca="1" si="121"/>
        <v>0</v>
      </c>
      <c r="BU182">
        <f t="shared" ca="1" si="122"/>
        <v>86229</v>
      </c>
      <c r="BV182">
        <f t="shared" ca="1" si="123"/>
        <v>0</v>
      </c>
      <c r="BW182">
        <f t="shared" ca="1" si="124"/>
        <v>0</v>
      </c>
      <c r="BX182">
        <f t="shared" ca="1" si="125"/>
        <v>0</v>
      </c>
      <c r="BY182">
        <f t="shared" ca="1" si="126"/>
        <v>0</v>
      </c>
      <c r="CA182" s="6"/>
      <c r="CD182" s="5">
        <f ca="1">IF(Table1[[#This Row],[Total Debt Value]]&gt;Table1[[#This Row],[Income]],1,0)</f>
        <v>1</v>
      </c>
      <c r="CK182" s="6"/>
      <c r="CM182" s="5">
        <f ca="1">IF(Table1[[#This Row],[Total  Net Worth]]&gt;$CN$3,Table1[[#This Row],[Age]],0)</f>
        <v>0</v>
      </c>
      <c r="CN182" s="6"/>
    </row>
    <row r="183" spans="2:92" x14ac:dyDescent="0.25">
      <c r="B183">
        <f t="shared" ca="1" si="127"/>
        <v>2</v>
      </c>
      <c r="C183" t="str">
        <f t="shared" ca="1" si="128"/>
        <v>Female</v>
      </c>
      <c r="D183">
        <f t="shared" ca="1" si="129"/>
        <v>42</v>
      </c>
      <c r="E183">
        <f t="shared" ca="1" si="130"/>
        <v>6</v>
      </c>
      <c r="F183" t="str">
        <f t="shared" ca="1" si="114"/>
        <v>Agriculture</v>
      </c>
      <c r="G183">
        <f t="shared" ca="1" si="131"/>
        <v>3</v>
      </c>
      <c r="H183" t="str">
        <f t="shared" ca="1" si="115"/>
        <v>University</v>
      </c>
      <c r="I183">
        <f t="shared" ca="1" si="132"/>
        <v>3</v>
      </c>
      <c r="J183">
        <f t="shared" ca="1" si="133"/>
        <v>1</v>
      </c>
      <c r="K183">
        <f t="shared" ca="1" si="134"/>
        <v>86229</v>
      </c>
      <c r="L183">
        <f t="shared" ca="1" si="135"/>
        <v>3</v>
      </c>
      <c r="M183" t="str">
        <f t="shared" ca="1" si="116"/>
        <v>Pokhara</v>
      </c>
      <c r="N183">
        <f t="shared" ca="1" si="138"/>
        <v>1810809</v>
      </c>
      <c r="O183" s="1">
        <f t="shared" ca="1" si="136"/>
        <v>1442241.8976674846</v>
      </c>
      <c r="P183" s="1">
        <f t="shared" ca="1" si="139"/>
        <v>58921.007398852184</v>
      </c>
      <c r="Q183">
        <f t="shared" ca="1" si="137"/>
        <v>638</v>
      </c>
      <c r="R183">
        <f t="shared" ca="1" si="140"/>
        <v>0</v>
      </c>
      <c r="S183" s="1">
        <f t="shared" ca="1" si="141"/>
        <v>396.86634534133378</v>
      </c>
      <c r="T183" s="1">
        <f t="shared" ca="1" si="142"/>
        <v>1870126.8737441935</v>
      </c>
      <c r="U183" s="1">
        <f t="shared" ca="1" si="143"/>
        <v>1442879.8976674846</v>
      </c>
      <c r="V183" s="1">
        <f t="shared" ca="1" si="144"/>
        <v>427246.97607670887</v>
      </c>
      <c r="Y183" s="5">
        <f ca="1">IF(Table1[[#This Row],[Gender]]="Male",1,0)</f>
        <v>0</v>
      </c>
      <c r="Z183">
        <f ca="1">IF(Table1[[#This Row],[Gender]]="Female",1,0)</f>
        <v>1</v>
      </c>
      <c r="AB183" s="6"/>
      <c r="AF183" s="5">
        <f t="shared" ca="1" si="108"/>
        <v>1</v>
      </c>
      <c r="AM183">
        <f t="shared" ca="1" si="109"/>
        <v>0</v>
      </c>
      <c r="AN183">
        <f t="shared" ca="1" si="110"/>
        <v>0</v>
      </c>
      <c r="AO183">
        <f t="shared" ca="1" si="111"/>
        <v>0</v>
      </c>
      <c r="AP183">
        <f t="shared" ca="1" si="112"/>
        <v>0</v>
      </c>
      <c r="AQ183">
        <f t="shared" ca="1" si="113"/>
        <v>0</v>
      </c>
      <c r="AS183" s="6"/>
      <c r="AV183" s="5">
        <f ca="1">IF(Table1[[#This Row],[Total Debt Value]]&gt;$AW$3,1,0)</f>
        <v>1</v>
      </c>
      <c r="AZ183" s="6"/>
      <c r="BA183" s="5"/>
      <c r="BB183" s="17">
        <f t="shared" ca="1" si="117"/>
        <v>1.9056668460074477E-2</v>
      </c>
      <c r="BC183">
        <f t="shared" ca="1" si="118"/>
        <v>1</v>
      </c>
      <c r="BD183" s="6"/>
      <c r="BF183" s="5">
        <f t="shared" ca="1" si="119"/>
        <v>0</v>
      </c>
      <c r="BG183">
        <f t="shared" ca="1" si="120"/>
        <v>0</v>
      </c>
      <c r="BH183">
        <f t="shared" ca="1" si="145"/>
        <v>0</v>
      </c>
      <c r="BI183">
        <f t="shared" ca="1" si="146"/>
        <v>0</v>
      </c>
      <c r="BJ183">
        <f t="shared" ca="1" si="147"/>
        <v>0</v>
      </c>
      <c r="BK183">
        <f t="shared" ca="1" si="148"/>
        <v>0</v>
      </c>
      <c r="BL183">
        <f t="shared" ca="1" si="149"/>
        <v>0</v>
      </c>
      <c r="BM183">
        <f t="shared" ca="1" si="150"/>
        <v>0</v>
      </c>
      <c r="BN183">
        <f t="shared" ca="1" si="151"/>
        <v>25376</v>
      </c>
      <c r="BO183">
        <f t="shared" ca="1" si="152"/>
        <v>0</v>
      </c>
      <c r="BP183">
        <f t="shared" ca="1" si="153"/>
        <v>0</v>
      </c>
      <c r="BR183" s="6"/>
      <c r="BT183" s="5">
        <f t="shared" ca="1" si="121"/>
        <v>25376</v>
      </c>
      <c r="BU183">
        <f t="shared" ca="1" si="122"/>
        <v>0</v>
      </c>
      <c r="BV183">
        <f t="shared" ca="1" si="123"/>
        <v>0</v>
      </c>
      <c r="BW183">
        <f t="shared" ca="1" si="124"/>
        <v>0</v>
      </c>
      <c r="BX183">
        <f t="shared" ca="1" si="125"/>
        <v>0</v>
      </c>
      <c r="BY183">
        <f t="shared" ca="1" si="126"/>
        <v>0</v>
      </c>
      <c r="CA183" s="6"/>
      <c r="CD183" s="5">
        <f ca="1">IF(Table1[[#This Row],[Total Debt Value]]&gt;Table1[[#This Row],[Income]],1,0)</f>
        <v>1</v>
      </c>
      <c r="CK183" s="6"/>
      <c r="CM183" s="5">
        <f ca="1">IF(Table1[[#This Row],[Total  Net Worth]]&gt;$CN$3,Table1[[#This Row],[Age]],0)</f>
        <v>0</v>
      </c>
      <c r="CN183" s="6"/>
    </row>
    <row r="184" spans="2:92" x14ac:dyDescent="0.25">
      <c r="B184">
        <f t="shared" ca="1" si="127"/>
        <v>2</v>
      </c>
      <c r="C184" t="str">
        <f t="shared" ca="1" si="128"/>
        <v>Female</v>
      </c>
      <c r="D184">
        <f t="shared" ca="1" si="129"/>
        <v>30</v>
      </c>
      <c r="E184">
        <f t="shared" ca="1" si="130"/>
        <v>1</v>
      </c>
      <c r="F184" t="str">
        <f t="shared" ca="1" si="114"/>
        <v>Health</v>
      </c>
      <c r="G184">
        <f t="shared" ca="1" si="131"/>
        <v>5</v>
      </c>
      <c r="H184" t="str">
        <f t="shared" ca="1" si="115"/>
        <v>Others</v>
      </c>
      <c r="I184">
        <f t="shared" ca="1" si="132"/>
        <v>1</v>
      </c>
      <c r="J184">
        <f t="shared" ca="1" si="133"/>
        <v>2</v>
      </c>
      <c r="K184">
        <f t="shared" ca="1" si="134"/>
        <v>25376</v>
      </c>
      <c r="L184">
        <f t="shared" ca="1" si="135"/>
        <v>5</v>
      </c>
      <c r="M184" t="str">
        <f t="shared" ca="1" si="116"/>
        <v>Chitwan</v>
      </c>
      <c r="N184">
        <f t="shared" ca="1" si="138"/>
        <v>456768</v>
      </c>
      <c r="O184" s="1">
        <f t="shared" ca="1" si="136"/>
        <v>8704.4763391712986</v>
      </c>
      <c r="P184" s="1">
        <f t="shared" ca="1" si="139"/>
        <v>945.41954138007031</v>
      </c>
      <c r="Q184">
        <f t="shared" ca="1" si="137"/>
        <v>846</v>
      </c>
      <c r="R184">
        <f t="shared" ca="1" si="140"/>
        <v>0</v>
      </c>
      <c r="S184" s="1">
        <f t="shared" ca="1" si="141"/>
        <v>32367.453234264452</v>
      </c>
      <c r="T184" s="1">
        <f t="shared" ca="1" si="142"/>
        <v>490080.87277564453</v>
      </c>
      <c r="U184" s="1">
        <f t="shared" ca="1" si="143"/>
        <v>9550.4763391712986</v>
      </c>
      <c r="V184" s="1">
        <f t="shared" ca="1" si="144"/>
        <v>480530.39643647324</v>
      </c>
      <c r="Y184" s="5">
        <f ca="1">IF(Table1[[#This Row],[Gender]]="Male",1,0)</f>
        <v>0</v>
      </c>
      <c r="Z184">
        <f ca="1">IF(Table1[[#This Row],[Gender]]="Female",1,0)</f>
        <v>1</v>
      </c>
      <c r="AB184" s="6"/>
      <c r="AF184" s="5">
        <f t="shared" ca="1" si="108"/>
        <v>0</v>
      </c>
      <c r="AM184">
        <f t="shared" ca="1" si="109"/>
        <v>0</v>
      </c>
      <c r="AN184">
        <f t="shared" ca="1" si="110"/>
        <v>0</v>
      </c>
      <c r="AO184">
        <f t="shared" ca="1" si="111"/>
        <v>0</v>
      </c>
      <c r="AP184">
        <f t="shared" ca="1" si="112"/>
        <v>1</v>
      </c>
      <c r="AQ184">
        <f t="shared" ca="1" si="113"/>
        <v>0</v>
      </c>
      <c r="AS184" s="6"/>
      <c r="AV184" s="5">
        <f ca="1">IF(Table1[[#This Row],[Total Debt Value]]&gt;$AW$3,1,0)</f>
        <v>0</v>
      </c>
      <c r="AZ184" s="6"/>
      <c r="BA184" s="5"/>
      <c r="BB184" s="17">
        <f t="shared" ca="1" si="117"/>
        <v>0.62832781433568852</v>
      </c>
      <c r="BC184">
        <f t="shared" ca="1" si="118"/>
        <v>0</v>
      </c>
      <c r="BD184" s="6"/>
      <c r="BF184" s="5">
        <f t="shared" ca="1" si="119"/>
        <v>0</v>
      </c>
      <c r="BG184">
        <f t="shared" ca="1" si="120"/>
        <v>0</v>
      </c>
      <c r="BH184">
        <f t="shared" ca="1" si="145"/>
        <v>0</v>
      </c>
      <c r="BI184">
        <f t="shared" ca="1" si="146"/>
        <v>0</v>
      </c>
      <c r="BJ184">
        <f t="shared" ca="1" si="147"/>
        <v>0</v>
      </c>
      <c r="BK184">
        <f t="shared" ca="1" si="148"/>
        <v>98289</v>
      </c>
      <c r="BL184">
        <f t="shared" ca="1" si="149"/>
        <v>0</v>
      </c>
      <c r="BM184">
        <f t="shared" ca="1" si="150"/>
        <v>0</v>
      </c>
      <c r="BN184">
        <f t="shared" ca="1" si="151"/>
        <v>0</v>
      </c>
      <c r="BO184">
        <f t="shared" ca="1" si="152"/>
        <v>0</v>
      </c>
      <c r="BP184">
        <f t="shared" ca="1" si="153"/>
        <v>0</v>
      </c>
      <c r="BR184" s="6"/>
      <c r="BT184" s="5">
        <f t="shared" ca="1" si="121"/>
        <v>0</v>
      </c>
      <c r="BU184">
        <f t="shared" ca="1" si="122"/>
        <v>0</v>
      </c>
      <c r="BV184">
        <f t="shared" ca="1" si="123"/>
        <v>0</v>
      </c>
      <c r="BW184">
        <f t="shared" ca="1" si="124"/>
        <v>0</v>
      </c>
      <c r="BX184">
        <f t="shared" ca="1" si="125"/>
        <v>98289</v>
      </c>
      <c r="BY184">
        <f t="shared" ca="1" si="126"/>
        <v>0</v>
      </c>
      <c r="CA184" s="6"/>
      <c r="CD184" s="5">
        <f ca="1">IF(Table1[[#This Row],[Total Debt Value]]&gt;Table1[[#This Row],[Income]],1,0)</f>
        <v>0</v>
      </c>
      <c r="CK184" s="6"/>
      <c r="CM184" s="5">
        <f ca="1">IF(Table1[[#This Row],[Total  Net Worth]]&gt;$CN$3,Table1[[#This Row],[Age]],0)</f>
        <v>0</v>
      </c>
      <c r="CN184" s="6"/>
    </row>
    <row r="185" spans="2:92" x14ac:dyDescent="0.25">
      <c r="B185">
        <f t="shared" ca="1" si="127"/>
        <v>1</v>
      </c>
      <c r="C185" t="str">
        <f t="shared" ca="1" si="128"/>
        <v>Male</v>
      </c>
      <c r="D185">
        <f t="shared" ca="1" si="129"/>
        <v>29</v>
      </c>
      <c r="E185">
        <f t="shared" ca="1" si="130"/>
        <v>5</v>
      </c>
      <c r="F185" t="str">
        <f t="shared" ca="1" si="114"/>
        <v>Genral Work</v>
      </c>
      <c r="G185">
        <f t="shared" ca="1" si="131"/>
        <v>3</v>
      </c>
      <c r="H185" t="str">
        <f t="shared" ca="1" si="115"/>
        <v>University</v>
      </c>
      <c r="I185">
        <f t="shared" ca="1" si="132"/>
        <v>1</v>
      </c>
      <c r="J185">
        <f t="shared" ca="1" si="133"/>
        <v>2</v>
      </c>
      <c r="K185">
        <f t="shared" ca="1" si="134"/>
        <v>98289</v>
      </c>
      <c r="L185">
        <f t="shared" ca="1" si="135"/>
        <v>11</v>
      </c>
      <c r="M185" t="str">
        <f t="shared" ca="1" si="116"/>
        <v>Kavre</v>
      </c>
      <c r="N185">
        <f t="shared" ca="1" si="138"/>
        <v>1965780</v>
      </c>
      <c r="O185" s="1">
        <f t="shared" ca="1" si="136"/>
        <v>1235154.2508648098</v>
      </c>
      <c r="P185" s="1">
        <f t="shared" ca="1" si="139"/>
        <v>87937.922339289085</v>
      </c>
      <c r="Q185">
        <f t="shared" ca="1" si="137"/>
        <v>32166</v>
      </c>
      <c r="R185">
        <f t="shared" ca="1" si="140"/>
        <v>0</v>
      </c>
      <c r="S185" s="1">
        <f t="shared" ca="1" si="141"/>
        <v>144515.4052958767</v>
      </c>
      <c r="T185" s="1">
        <f t="shared" ca="1" si="142"/>
        <v>2198233.3276351658</v>
      </c>
      <c r="U185" s="1">
        <f t="shared" ca="1" si="143"/>
        <v>1267320.2508648098</v>
      </c>
      <c r="V185" s="1">
        <f t="shared" ca="1" si="144"/>
        <v>930913.07677035592</v>
      </c>
      <c r="Y185" s="5">
        <f ca="1">IF(Table1[[#This Row],[Gender]]="Male",1,0)</f>
        <v>1</v>
      </c>
      <c r="Z185">
        <f ca="1">IF(Table1[[#This Row],[Gender]]="Female",1,0)</f>
        <v>0</v>
      </c>
      <c r="AB185" s="6"/>
      <c r="AF185" s="5">
        <f t="shared" ca="1" si="108"/>
        <v>0</v>
      </c>
      <c r="AM185">
        <f t="shared" ca="1" si="109"/>
        <v>0</v>
      </c>
      <c r="AN185">
        <f t="shared" ca="1" si="110"/>
        <v>0</v>
      </c>
      <c r="AO185">
        <f t="shared" ca="1" si="111"/>
        <v>0</v>
      </c>
      <c r="AP185">
        <f t="shared" ca="1" si="112"/>
        <v>0</v>
      </c>
      <c r="AQ185">
        <f t="shared" ca="1" si="113"/>
        <v>1</v>
      </c>
      <c r="AS185" s="6"/>
      <c r="AV185" s="5">
        <f ca="1">IF(Table1[[#This Row],[Total Debt Value]]&gt;$AW$3,1,0)</f>
        <v>1</v>
      </c>
      <c r="AZ185" s="6"/>
      <c r="BA185" s="5"/>
      <c r="BB185" s="17">
        <f t="shared" ca="1" si="117"/>
        <v>0.52391488443771972</v>
      </c>
      <c r="BC185">
        <f t="shared" ca="1" si="118"/>
        <v>0</v>
      </c>
      <c r="BD185" s="6"/>
      <c r="BF185" s="5">
        <f t="shared" ca="1" si="119"/>
        <v>0</v>
      </c>
      <c r="BG185">
        <f t="shared" ca="1" si="120"/>
        <v>0</v>
      </c>
      <c r="BH185">
        <f t="shared" ca="1" si="145"/>
        <v>0</v>
      </c>
      <c r="BI185">
        <f t="shared" ca="1" si="146"/>
        <v>0</v>
      </c>
      <c r="BJ185">
        <f t="shared" ca="1" si="147"/>
        <v>0</v>
      </c>
      <c r="BK185">
        <f t="shared" ca="1" si="148"/>
        <v>0</v>
      </c>
      <c r="BL185">
        <f t="shared" ca="1" si="149"/>
        <v>0</v>
      </c>
      <c r="BM185">
        <f t="shared" ca="1" si="150"/>
        <v>0</v>
      </c>
      <c r="BN185">
        <f t="shared" ca="1" si="151"/>
        <v>26655</v>
      </c>
      <c r="BO185">
        <f t="shared" ca="1" si="152"/>
        <v>0</v>
      </c>
      <c r="BP185">
        <f t="shared" ca="1" si="153"/>
        <v>0</v>
      </c>
      <c r="BR185" s="6"/>
      <c r="BT185" s="5">
        <f t="shared" ca="1" si="121"/>
        <v>0</v>
      </c>
      <c r="BU185">
        <f t="shared" ca="1" si="122"/>
        <v>26655</v>
      </c>
      <c r="BV185">
        <f t="shared" ca="1" si="123"/>
        <v>0</v>
      </c>
      <c r="BW185">
        <f t="shared" ca="1" si="124"/>
        <v>0</v>
      </c>
      <c r="BX185">
        <f t="shared" ca="1" si="125"/>
        <v>0</v>
      </c>
      <c r="BY185">
        <f t="shared" ca="1" si="126"/>
        <v>0</v>
      </c>
      <c r="CA185" s="6"/>
      <c r="CD185" s="5">
        <f ca="1">IF(Table1[[#This Row],[Total Debt Value]]&gt;Table1[[#This Row],[Income]],1,0)</f>
        <v>1</v>
      </c>
      <c r="CK185" s="6"/>
      <c r="CM185" s="5">
        <f ca="1">IF(Table1[[#This Row],[Total  Net Worth]]&gt;$CN$3,Table1[[#This Row],[Age]],0)</f>
        <v>29</v>
      </c>
      <c r="CN185" s="6"/>
    </row>
    <row r="186" spans="2:92" x14ac:dyDescent="0.25">
      <c r="B186">
        <f t="shared" ca="1" si="127"/>
        <v>2</v>
      </c>
      <c r="C186" t="str">
        <f t="shared" ca="1" si="128"/>
        <v>Female</v>
      </c>
      <c r="D186">
        <f t="shared" ca="1" si="129"/>
        <v>36</v>
      </c>
      <c r="E186">
        <f t="shared" ca="1" si="130"/>
        <v>6</v>
      </c>
      <c r="F186" t="str">
        <f t="shared" ca="1" si="114"/>
        <v>Agriculture</v>
      </c>
      <c r="G186">
        <f t="shared" ca="1" si="131"/>
        <v>1</v>
      </c>
      <c r="H186" t="str">
        <f t="shared" ca="1" si="115"/>
        <v>High School</v>
      </c>
      <c r="I186">
        <f t="shared" ca="1" si="132"/>
        <v>0</v>
      </c>
      <c r="J186">
        <f t="shared" ca="1" si="133"/>
        <v>0</v>
      </c>
      <c r="K186">
        <f t="shared" ca="1" si="134"/>
        <v>26655</v>
      </c>
      <c r="L186">
        <f t="shared" ca="1" si="135"/>
        <v>5</v>
      </c>
      <c r="M186" t="str">
        <f t="shared" ca="1" si="116"/>
        <v>Chitwan</v>
      </c>
      <c r="N186">
        <f t="shared" ca="1" si="138"/>
        <v>559755</v>
      </c>
      <c r="O186" s="1">
        <f t="shared" ca="1" si="136"/>
        <v>293263.97613843583</v>
      </c>
      <c r="P186" s="1">
        <f t="shared" ca="1" si="139"/>
        <v>0</v>
      </c>
      <c r="Q186">
        <f t="shared" ca="1" si="137"/>
        <v>0</v>
      </c>
      <c r="R186">
        <f t="shared" ca="1" si="140"/>
        <v>0</v>
      </c>
      <c r="S186" s="1">
        <f t="shared" ca="1" si="141"/>
        <v>37233.042066447437</v>
      </c>
      <c r="T186" s="1">
        <f t="shared" ca="1" si="142"/>
        <v>596988.04206644744</v>
      </c>
      <c r="U186" s="1">
        <f t="shared" ca="1" si="143"/>
        <v>293263.97613843583</v>
      </c>
      <c r="V186" s="1">
        <f t="shared" ca="1" si="144"/>
        <v>303724.06592801161</v>
      </c>
      <c r="Y186" s="5">
        <f ca="1">IF(Table1[[#This Row],[Gender]]="Male",1,0)</f>
        <v>0</v>
      </c>
      <c r="Z186">
        <f ca="1">IF(Table1[[#This Row],[Gender]]="Female",1,0)</f>
        <v>1</v>
      </c>
      <c r="AB186" s="6"/>
      <c r="AF186" s="5">
        <f t="shared" ca="1" si="108"/>
        <v>0</v>
      </c>
      <c r="AM186">
        <f t="shared" ca="1" si="109"/>
        <v>0</v>
      </c>
      <c r="AN186">
        <f t="shared" ca="1" si="110"/>
        <v>0</v>
      </c>
      <c r="AO186">
        <f t="shared" ca="1" si="111"/>
        <v>0</v>
      </c>
      <c r="AP186">
        <f t="shared" ca="1" si="112"/>
        <v>1</v>
      </c>
      <c r="AQ186">
        <f t="shared" ca="1" si="113"/>
        <v>0</v>
      </c>
      <c r="AS186" s="6"/>
      <c r="AV186" s="5">
        <f ca="1">IF(Table1[[#This Row],[Total Debt Value]]&gt;$AW$3,1,0)</f>
        <v>0</v>
      </c>
      <c r="AZ186" s="6"/>
      <c r="BA186" s="5"/>
      <c r="BB186" s="17">
        <f t="shared" ca="1" si="117"/>
        <v>0.65616060130023179</v>
      </c>
      <c r="BC186">
        <f t="shared" ca="1" si="118"/>
        <v>0</v>
      </c>
      <c r="BD186" s="6"/>
      <c r="BF186" s="5">
        <f t="shared" ca="1" si="119"/>
        <v>0</v>
      </c>
      <c r="BG186">
        <f t="shared" ca="1" si="120"/>
        <v>0</v>
      </c>
      <c r="BH186">
        <f t="shared" ca="1" si="145"/>
        <v>0</v>
      </c>
      <c r="BI186">
        <f t="shared" ca="1" si="146"/>
        <v>0</v>
      </c>
      <c r="BJ186">
        <f t="shared" ca="1" si="147"/>
        <v>0</v>
      </c>
      <c r="BK186">
        <f t="shared" ca="1" si="148"/>
        <v>0</v>
      </c>
      <c r="BL186">
        <f t="shared" ca="1" si="149"/>
        <v>0</v>
      </c>
      <c r="BM186">
        <f t="shared" ca="1" si="150"/>
        <v>0</v>
      </c>
      <c r="BN186">
        <f t="shared" ca="1" si="151"/>
        <v>0</v>
      </c>
      <c r="BO186">
        <f t="shared" ca="1" si="152"/>
        <v>0</v>
      </c>
      <c r="BP186">
        <f t="shared" ca="1" si="153"/>
        <v>94136</v>
      </c>
      <c r="BR186" s="6"/>
      <c r="BT186" s="5">
        <f t="shared" ca="1" si="121"/>
        <v>0</v>
      </c>
      <c r="BU186">
        <f t="shared" ca="1" si="122"/>
        <v>0</v>
      </c>
      <c r="BV186">
        <f t="shared" ca="1" si="123"/>
        <v>0</v>
      </c>
      <c r="BW186">
        <f t="shared" ca="1" si="124"/>
        <v>0</v>
      </c>
      <c r="BX186">
        <f t="shared" ca="1" si="125"/>
        <v>94136</v>
      </c>
      <c r="BY186">
        <f t="shared" ca="1" si="126"/>
        <v>0</v>
      </c>
      <c r="CA186" s="6"/>
      <c r="CD186" s="5">
        <f ca="1">IF(Table1[[#This Row],[Total Debt Value]]&gt;Table1[[#This Row],[Income]],1,0)</f>
        <v>1</v>
      </c>
      <c r="CK186" s="6"/>
      <c r="CM186" s="5">
        <f ca="1">IF(Table1[[#This Row],[Total  Net Worth]]&gt;$CN$3,Table1[[#This Row],[Age]],0)</f>
        <v>0</v>
      </c>
      <c r="CN186" s="6"/>
    </row>
    <row r="187" spans="2:92" x14ac:dyDescent="0.25">
      <c r="B187">
        <f t="shared" ca="1" si="127"/>
        <v>1</v>
      </c>
      <c r="C187" t="str">
        <f t="shared" ca="1" si="128"/>
        <v>Male</v>
      </c>
      <c r="D187">
        <f t="shared" ca="1" si="129"/>
        <v>39</v>
      </c>
      <c r="E187">
        <f t="shared" ca="1" si="130"/>
        <v>5</v>
      </c>
      <c r="F187" t="str">
        <f t="shared" ca="1" si="114"/>
        <v>Genral Work</v>
      </c>
      <c r="G187">
        <f t="shared" ca="1" si="131"/>
        <v>4</v>
      </c>
      <c r="H187" t="str">
        <f t="shared" ca="1" si="115"/>
        <v>Technical</v>
      </c>
      <c r="I187">
        <f t="shared" ca="1" si="132"/>
        <v>3</v>
      </c>
      <c r="J187">
        <f t="shared" ca="1" si="133"/>
        <v>0</v>
      </c>
      <c r="K187">
        <f t="shared" ca="1" si="134"/>
        <v>94136</v>
      </c>
      <c r="L187">
        <f t="shared" ca="1" si="135"/>
        <v>2</v>
      </c>
      <c r="M187" t="str">
        <f t="shared" ca="1" si="116"/>
        <v>Birgunj</v>
      </c>
      <c r="N187">
        <f t="shared" ca="1" si="138"/>
        <v>1882720</v>
      </c>
      <c r="O187" s="1">
        <f t="shared" ca="1" si="136"/>
        <v>1235366.6872799725</v>
      </c>
      <c r="P187" s="1">
        <f t="shared" ca="1" si="139"/>
        <v>0</v>
      </c>
      <c r="Q187">
        <f t="shared" ca="1" si="137"/>
        <v>0</v>
      </c>
      <c r="R187">
        <f t="shared" ca="1" si="140"/>
        <v>188272</v>
      </c>
      <c r="S187" s="1">
        <f t="shared" ca="1" si="141"/>
        <v>26633.626648718182</v>
      </c>
      <c r="T187" s="1">
        <f t="shared" ca="1" si="142"/>
        <v>1909353.6266487183</v>
      </c>
      <c r="U187" s="1">
        <f t="shared" ca="1" si="143"/>
        <v>1423638.6872799725</v>
      </c>
      <c r="V187" s="1">
        <f t="shared" ca="1" si="144"/>
        <v>485714.93936874578</v>
      </c>
      <c r="Y187" s="5">
        <f ca="1">IF(Table1[[#This Row],[Gender]]="Male",1,0)</f>
        <v>1</v>
      </c>
      <c r="Z187">
        <f ca="1">IF(Table1[[#This Row],[Gender]]="Female",1,0)</f>
        <v>0</v>
      </c>
      <c r="AB187" s="6"/>
      <c r="AF187" s="5">
        <f t="shared" ca="1" si="108"/>
        <v>0</v>
      </c>
      <c r="AM187">
        <f t="shared" ca="1" si="109"/>
        <v>0</v>
      </c>
      <c r="AN187">
        <f t="shared" ca="1" si="110"/>
        <v>0</v>
      </c>
      <c r="AO187">
        <f t="shared" ca="1" si="111"/>
        <v>0</v>
      </c>
      <c r="AP187">
        <f t="shared" ca="1" si="112"/>
        <v>1</v>
      </c>
      <c r="AQ187">
        <f t="shared" ca="1" si="113"/>
        <v>0</v>
      </c>
      <c r="AS187" s="6"/>
      <c r="AV187" s="5">
        <f ca="1">IF(Table1[[#This Row],[Total Debt Value]]&gt;$AW$3,1,0)</f>
        <v>1</v>
      </c>
      <c r="AZ187" s="6"/>
      <c r="BA187" s="5"/>
      <c r="BB187" s="17">
        <f t="shared" ca="1" si="117"/>
        <v>0.22033493725489306</v>
      </c>
      <c r="BC187">
        <f t="shared" ca="1" si="118"/>
        <v>1</v>
      </c>
      <c r="BD187" s="6"/>
      <c r="BF187" s="5">
        <f t="shared" ca="1" si="119"/>
        <v>93076</v>
      </c>
      <c r="BG187">
        <f t="shared" ca="1" si="120"/>
        <v>0</v>
      </c>
      <c r="BH187">
        <f t="shared" ca="1" si="145"/>
        <v>0</v>
      </c>
      <c r="BI187">
        <f t="shared" ca="1" si="146"/>
        <v>0</v>
      </c>
      <c r="BJ187">
        <f t="shared" ca="1" si="147"/>
        <v>0</v>
      </c>
      <c r="BK187">
        <f t="shared" ca="1" si="148"/>
        <v>0</v>
      </c>
      <c r="BL187">
        <f t="shared" ca="1" si="149"/>
        <v>0</v>
      </c>
      <c r="BM187">
        <f t="shared" ca="1" si="150"/>
        <v>0</v>
      </c>
      <c r="BN187">
        <f t="shared" ca="1" si="151"/>
        <v>0</v>
      </c>
      <c r="BO187">
        <f t="shared" ca="1" si="152"/>
        <v>0</v>
      </c>
      <c r="BP187">
        <f t="shared" ca="1" si="153"/>
        <v>0</v>
      </c>
      <c r="BR187" s="6"/>
      <c r="BT187" s="5">
        <f t="shared" ca="1" si="121"/>
        <v>0</v>
      </c>
      <c r="BU187">
        <f t="shared" ca="1" si="122"/>
        <v>0</v>
      </c>
      <c r="BV187">
        <f t="shared" ca="1" si="123"/>
        <v>0</v>
      </c>
      <c r="BW187">
        <f t="shared" ca="1" si="124"/>
        <v>0</v>
      </c>
      <c r="BX187">
        <f t="shared" ca="1" si="125"/>
        <v>93076</v>
      </c>
      <c r="BY187">
        <f t="shared" ca="1" si="126"/>
        <v>0</v>
      </c>
      <c r="CA187" s="6"/>
      <c r="CD187" s="5">
        <f ca="1">IF(Table1[[#This Row],[Total Debt Value]]&gt;Table1[[#This Row],[Income]],1,0)</f>
        <v>1</v>
      </c>
      <c r="CK187" s="6"/>
      <c r="CM187" s="5">
        <f ca="1">IF(Table1[[#This Row],[Total  Net Worth]]&gt;$CN$3,Table1[[#This Row],[Age]],0)</f>
        <v>0</v>
      </c>
      <c r="CN187" s="6"/>
    </row>
    <row r="188" spans="2:92" x14ac:dyDescent="0.25">
      <c r="B188">
        <f t="shared" ca="1" si="127"/>
        <v>1</v>
      </c>
      <c r="C188" t="str">
        <f t="shared" ca="1" si="128"/>
        <v>Male</v>
      </c>
      <c r="D188">
        <f t="shared" ca="1" si="129"/>
        <v>34</v>
      </c>
      <c r="E188">
        <f t="shared" ca="1" si="130"/>
        <v>5</v>
      </c>
      <c r="F188" t="str">
        <f t="shared" ca="1" si="114"/>
        <v>Genral Work</v>
      </c>
      <c r="G188">
        <f t="shared" ca="1" si="131"/>
        <v>5</v>
      </c>
      <c r="H188" t="str">
        <f t="shared" ca="1" si="115"/>
        <v>Others</v>
      </c>
      <c r="I188">
        <f t="shared" ca="1" si="132"/>
        <v>1</v>
      </c>
      <c r="J188">
        <f t="shared" ca="1" si="133"/>
        <v>0</v>
      </c>
      <c r="K188">
        <f t="shared" ca="1" si="134"/>
        <v>93076</v>
      </c>
      <c r="L188">
        <f t="shared" ca="1" si="135"/>
        <v>1</v>
      </c>
      <c r="M188" t="str">
        <f t="shared" ca="1" si="116"/>
        <v>Kathmandu</v>
      </c>
      <c r="N188">
        <f t="shared" ca="1" si="138"/>
        <v>1861520</v>
      </c>
      <c r="O188" s="1">
        <f t="shared" ca="1" si="136"/>
        <v>410157.89239872852</v>
      </c>
      <c r="P188" s="1">
        <f t="shared" ca="1" si="139"/>
        <v>0</v>
      </c>
      <c r="Q188">
        <f t="shared" ca="1" si="137"/>
        <v>0</v>
      </c>
      <c r="R188">
        <f t="shared" ca="1" si="140"/>
        <v>0</v>
      </c>
      <c r="S188" s="1">
        <f t="shared" ca="1" si="141"/>
        <v>61544.5514273484</v>
      </c>
      <c r="T188" s="1">
        <f t="shared" ca="1" si="142"/>
        <v>1923064.5514273485</v>
      </c>
      <c r="U188" s="1">
        <f t="shared" ca="1" si="143"/>
        <v>410157.89239872852</v>
      </c>
      <c r="V188" s="1">
        <f t="shared" ca="1" si="144"/>
        <v>1512906.65902862</v>
      </c>
      <c r="Y188" s="5">
        <f ca="1">IF(Table1[[#This Row],[Gender]]="Male",1,0)</f>
        <v>1</v>
      </c>
      <c r="Z188">
        <f ca="1">IF(Table1[[#This Row],[Gender]]="Female",1,0)</f>
        <v>0</v>
      </c>
      <c r="AB188" s="6"/>
      <c r="AF188" s="5">
        <f t="shared" ca="1" si="108"/>
        <v>0</v>
      </c>
      <c r="AM188">
        <f t="shared" ca="1" si="109"/>
        <v>1</v>
      </c>
      <c r="AN188">
        <f t="shared" ca="1" si="110"/>
        <v>0</v>
      </c>
      <c r="AO188">
        <f t="shared" ca="1" si="111"/>
        <v>0</v>
      </c>
      <c r="AP188">
        <f t="shared" ca="1" si="112"/>
        <v>0</v>
      </c>
      <c r="AQ188">
        <f t="shared" ca="1" si="113"/>
        <v>0</v>
      </c>
      <c r="AS188" s="6"/>
      <c r="AV188" s="5">
        <f ca="1">IF(Table1[[#This Row],[Total Debt Value]]&gt;$AW$3,1,0)</f>
        <v>0</v>
      </c>
      <c r="AZ188" s="6"/>
      <c r="BA188" s="5"/>
      <c r="BB188" s="17">
        <f t="shared" ca="1" si="117"/>
        <v>0.7635825895096211</v>
      </c>
      <c r="BC188">
        <f t="shared" ca="1" si="118"/>
        <v>0</v>
      </c>
      <c r="BD188" s="6"/>
      <c r="BF188" s="5">
        <f t="shared" ca="1" si="119"/>
        <v>0</v>
      </c>
      <c r="BG188">
        <f t="shared" ca="1" si="120"/>
        <v>0</v>
      </c>
      <c r="BH188">
        <f t="shared" ca="1" si="145"/>
        <v>0</v>
      </c>
      <c r="BI188">
        <f t="shared" ca="1" si="146"/>
        <v>0</v>
      </c>
      <c r="BJ188">
        <f t="shared" ca="1" si="147"/>
        <v>0</v>
      </c>
      <c r="BK188">
        <f t="shared" ca="1" si="148"/>
        <v>0</v>
      </c>
      <c r="BL188">
        <f t="shared" ca="1" si="149"/>
        <v>0</v>
      </c>
      <c r="BM188">
        <f t="shared" ca="1" si="150"/>
        <v>0</v>
      </c>
      <c r="BN188">
        <f t="shared" ca="1" si="151"/>
        <v>85531</v>
      </c>
      <c r="BO188">
        <f t="shared" ca="1" si="152"/>
        <v>0</v>
      </c>
      <c r="BP188">
        <f t="shared" ca="1" si="153"/>
        <v>0</v>
      </c>
      <c r="BR188" s="6"/>
      <c r="BT188" s="5">
        <f t="shared" ca="1" si="121"/>
        <v>0</v>
      </c>
      <c r="BU188">
        <f t="shared" ca="1" si="122"/>
        <v>0</v>
      </c>
      <c r="BV188">
        <f t="shared" ca="1" si="123"/>
        <v>0</v>
      </c>
      <c r="BW188">
        <f t="shared" ca="1" si="124"/>
        <v>0</v>
      </c>
      <c r="BX188">
        <f t="shared" ca="1" si="125"/>
        <v>0</v>
      </c>
      <c r="BY188">
        <f t="shared" ca="1" si="126"/>
        <v>85531</v>
      </c>
      <c r="CA188" s="6"/>
      <c r="CD188" s="5">
        <f ca="1">IF(Table1[[#This Row],[Total Debt Value]]&gt;Table1[[#This Row],[Income]],1,0)</f>
        <v>1</v>
      </c>
      <c r="CK188" s="6"/>
      <c r="CM188" s="5">
        <f ca="1">IF(Table1[[#This Row],[Total  Net Worth]]&gt;$CN$3,Table1[[#This Row],[Age]],0)</f>
        <v>34</v>
      </c>
      <c r="CN188" s="6"/>
    </row>
    <row r="189" spans="2:92" x14ac:dyDescent="0.25">
      <c r="B189">
        <f t="shared" ca="1" si="127"/>
        <v>1</v>
      </c>
      <c r="C189" t="str">
        <f t="shared" ca="1" si="128"/>
        <v>Male</v>
      </c>
      <c r="D189">
        <f t="shared" ca="1" si="129"/>
        <v>42</v>
      </c>
      <c r="E189">
        <f t="shared" ca="1" si="130"/>
        <v>3</v>
      </c>
      <c r="F189" t="str">
        <f t="shared" ca="1" si="114"/>
        <v>Teaching</v>
      </c>
      <c r="G189">
        <f t="shared" ca="1" si="131"/>
        <v>4</v>
      </c>
      <c r="H189" t="str">
        <f t="shared" ca="1" si="115"/>
        <v>Technical</v>
      </c>
      <c r="I189">
        <f t="shared" ca="1" si="132"/>
        <v>2</v>
      </c>
      <c r="J189">
        <f t="shared" ca="1" si="133"/>
        <v>0</v>
      </c>
      <c r="K189">
        <f t="shared" ca="1" si="134"/>
        <v>85531</v>
      </c>
      <c r="L189">
        <f t="shared" ca="1" si="135"/>
        <v>5</v>
      </c>
      <c r="M189" t="str">
        <f t="shared" ca="1" si="116"/>
        <v>Chitwan</v>
      </c>
      <c r="N189">
        <f t="shared" ca="1" si="138"/>
        <v>1796151</v>
      </c>
      <c r="O189" s="1">
        <f t="shared" ca="1" si="136"/>
        <v>1371509.6317302955</v>
      </c>
      <c r="P189" s="1">
        <f t="shared" ca="1" si="139"/>
        <v>0</v>
      </c>
      <c r="Q189">
        <f t="shared" ca="1" si="137"/>
        <v>0</v>
      </c>
      <c r="R189">
        <f t="shared" ca="1" si="140"/>
        <v>0</v>
      </c>
      <c r="S189" s="1">
        <f t="shared" ca="1" si="141"/>
        <v>121622.63996849963</v>
      </c>
      <c r="T189" s="1">
        <f t="shared" ca="1" si="142"/>
        <v>1917773.6399684995</v>
      </c>
      <c r="U189" s="1">
        <f t="shared" ca="1" si="143"/>
        <v>1371509.6317302955</v>
      </c>
      <c r="V189" s="1">
        <f t="shared" ca="1" si="144"/>
        <v>546264.00823820406</v>
      </c>
      <c r="Y189" s="5">
        <f ca="1">IF(Table1[[#This Row],[Gender]]="Male",1,0)</f>
        <v>1</v>
      </c>
      <c r="Z189">
        <f ca="1">IF(Table1[[#This Row],[Gender]]="Female",1,0)</f>
        <v>0</v>
      </c>
      <c r="AB189" s="6"/>
      <c r="AF189" s="5">
        <f t="shared" ca="1" si="108"/>
        <v>0</v>
      </c>
      <c r="AM189">
        <f t="shared" ca="1" si="109"/>
        <v>0</v>
      </c>
      <c r="AN189">
        <f t="shared" ca="1" si="110"/>
        <v>0</v>
      </c>
      <c r="AO189">
        <f t="shared" ca="1" si="111"/>
        <v>0</v>
      </c>
      <c r="AP189">
        <f t="shared" ca="1" si="112"/>
        <v>1</v>
      </c>
      <c r="AQ189">
        <f t="shared" ca="1" si="113"/>
        <v>0</v>
      </c>
      <c r="AS189" s="6"/>
      <c r="AV189" s="5">
        <f ca="1">IF(Table1[[#This Row],[Total Debt Value]]&gt;$AW$3,1,0)</f>
        <v>1</v>
      </c>
      <c r="AZ189" s="6"/>
      <c r="BA189" s="5"/>
      <c r="BB189" s="17">
        <f t="shared" ca="1" si="117"/>
        <v>0.99954845555429472</v>
      </c>
      <c r="BC189">
        <f t="shared" ca="1" si="118"/>
        <v>0</v>
      </c>
      <c r="BD189" s="6"/>
      <c r="BF189" s="5">
        <f t="shared" ca="1" si="119"/>
        <v>84151</v>
      </c>
      <c r="BG189">
        <f t="shared" ca="1" si="120"/>
        <v>0</v>
      </c>
      <c r="BH189">
        <f t="shared" ca="1" si="145"/>
        <v>0</v>
      </c>
      <c r="BI189">
        <f t="shared" ca="1" si="146"/>
        <v>0</v>
      </c>
      <c r="BJ189">
        <f t="shared" ca="1" si="147"/>
        <v>0</v>
      </c>
      <c r="BK189">
        <f t="shared" ca="1" si="148"/>
        <v>0</v>
      </c>
      <c r="BL189">
        <f t="shared" ca="1" si="149"/>
        <v>0</v>
      </c>
      <c r="BM189">
        <f t="shared" ca="1" si="150"/>
        <v>0</v>
      </c>
      <c r="BN189">
        <f t="shared" ca="1" si="151"/>
        <v>0</v>
      </c>
      <c r="BO189">
        <f t="shared" ca="1" si="152"/>
        <v>0</v>
      </c>
      <c r="BP189">
        <f t="shared" ca="1" si="153"/>
        <v>0</v>
      </c>
      <c r="BR189" s="6"/>
      <c r="BT189" s="5">
        <f t="shared" ca="1" si="121"/>
        <v>0</v>
      </c>
      <c r="BU189">
        <f t="shared" ca="1" si="122"/>
        <v>0</v>
      </c>
      <c r="BV189">
        <f t="shared" ca="1" si="123"/>
        <v>0</v>
      </c>
      <c r="BW189">
        <f t="shared" ca="1" si="124"/>
        <v>0</v>
      </c>
      <c r="BX189">
        <f t="shared" ca="1" si="125"/>
        <v>84151</v>
      </c>
      <c r="BY189">
        <f t="shared" ca="1" si="126"/>
        <v>0</v>
      </c>
      <c r="CA189" s="6"/>
      <c r="CD189" s="5">
        <f ca="1">IF(Table1[[#This Row],[Total Debt Value]]&gt;Table1[[#This Row],[Income]],1,0)</f>
        <v>1</v>
      </c>
      <c r="CK189" s="6"/>
      <c r="CM189" s="5">
        <f ca="1">IF(Table1[[#This Row],[Total  Net Worth]]&gt;$CN$3,Table1[[#This Row],[Age]],0)</f>
        <v>42</v>
      </c>
      <c r="CN189" s="6"/>
    </row>
    <row r="190" spans="2:92" x14ac:dyDescent="0.25">
      <c r="B190">
        <f t="shared" ca="1" si="127"/>
        <v>1</v>
      </c>
      <c r="C190" t="str">
        <f t="shared" ca="1" si="128"/>
        <v>Male</v>
      </c>
      <c r="D190">
        <f t="shared" ca="1" si="129"/>
        <v>36</v>
      </c>
      <c r="E190">
        <f t="shared" ca="1" si="130"/>
        <v>5</v>
      </c>
      <c r="F190" t="str">
        <f t="shared" ca="1" si="114"/>
        <v>Genral Work</v>
      </c>
      <c r="G190">
        <f t="shared" ca="1" si="131"/>
        <v>3</v>
      </c>
      <c r="H190" t="str">
        <f t="shared" ca="1" si="115"/>
        <v>University</v>
      </c>
      <c r="I190">
        <f t="shared" ca="1" si="132"/>
        <v>1</v>
      </c>
      <c r="J190">
        <f t="shared" ca="1" si="133"/>
        <v>2</v>
      </c>
      <c r="K190">
        <f t="shared" ca="1" si="134"/>
        <v>84151</v>
      </c>
      <c r="L190">
        <f t="shared" ca="1" si="135"/>
        <v>1</v>
      </c>
      <c r="M190" t="str">
        <f t="shared" ca="1" si="116"/>
        <v>Kathmandu</v>
      </c>
      <c r="N190">
        <f t="shared" ca="1" si="138"/>
        <v>1514718</v>
      </c>
      <c r="O190" s="1">
        <f t="shared" ca="1" si="136"/>
        <v>1514034.0375002902</v>
      </c>
      <c r="P190" s="1">
        <f t="shared" ca="1" si="139"/>
        <v>110229.1357366876</v>
      </c>
      <c r="Q190">
        <f t="shared" ca="1" si="137"/>
        <v>50366</v>
      </c>
      <c r="R190">
        <f t="shared" ca="1" si="140"/>
        <v>168302</v>
      </c>
      <c r="S190" s="1">
        <f t="shared" ca="1" si="141"/>
        <v>84351.727908618574</v>
      </c>
      <c r="T190" s="1">
        <f t="shared" ca="1" si="142"/>
        <v>1709298.8636453061</v>
      </c>
      <c r="U190" s="1">
        <f t="shared" ca="1" si="143"/>
        <v>1732702.0375002902</v>
      </c>
      <c r="V190" s="1">
        <f t="shared" ca="1" si="144"/>
        <v>-23403.17385498411</v>
      </c>
      <c r="Y190" s="5">
        <f ca="1">IF(Table1[[#This Row],[Gender]]="Male",1,0)</f>
        <v>1</v>
      </c>
      <c r="Z190">
        <f ca="1">IF(Table1[[#This Row],[Gender]]="Female",1,0)</f>
        <v>0</v>
      </c>
      <c r="AB190" s="6"/>
      <c r="AF190" s="5">
        <f t="shared" ca="1" si="108"/>
        <v>0</v>
      </c>
      <c r="AM190">
        <f t="shared" ca="1" si="109"/>
        <v>1</v>
      </c>
      <c r="AN190">
        <f t="shared" ca="1" si="110"/>
        <v>0</v>
      </c>
      <c r="AO190">
        <f t="shared" ca="1" si="111"/>
        <v>0</v>
      </c>
      <c r="AP190">
        <f t="shared" ca="1" si="112"/>
        <v>0</v>
      </c>
      <c r="AQ190">
        <f t="shared" ca="1" si="113"/>
        <v>0</v>
      </c>
      <c r="AS190" s="6"/>
      <c r="AV190" s="5">
        <f ca="1">IF(Table1[[#This Row],[Total Debt Value]]&gt;$AW$3,1,0)</f>
        <v>1</v>
      </c>
      <c r="AZ190" s="6"/>
      <c r="BA190" s="5"/>
      <c r="BB190" s="17">
        <f t="shared" ca="1" si="117"/>
        <v>1.3400707299066617E-2</v>
      </c>
      <c r="BC190">
        <f t="shared" ca="1" si="118"/>
        <v>1</v>
      </c>
      <c r="BD190" s="6"/>
      <c r="BF190" s="5">
        <f t="shared" ca="1" si="119"/>
        <v>0</v>
      </c>
      <c r="BG190">
        <f t="shared" ca="1" si="120"/>
        <v>0</v>
      </c>
      <c r="BH190">
        <f t="shared" ca="1" si="145"/>
        <v>0</v>
      </c>
      <c r="BI190">
        <f t="shared" ca="1" si="146"/>
        <v>0</v>
      </c>
      <c r="BJ190">
        <f t="shared" ca="1" si="147"/>
        <v>0</v>
      </c>
      <c r="BK190">
        <f t="shared" ca="1" si="148"/>
        <v>0</v>
      </c>
      <c r="BL190">
        <f t="shared" ca="1" si="149"/>
        <v>0</v>
      </c>
      <c r="BM190">
        <f t="shared" ca="1" si="150"/>
        <v>0</v>
      </c>
      <c r="BN190">
        <f t="shared" ca="1" si="151"/>
        <v>84946</v>
      </c>
      <c r="BO190">
        <f t="shared" ca="1" si="152"/>
        <v>0</v>
      </c>
      <c r="BP190">
        <f t="shared" ca="1" si="153"/>
        <v>0</v>
      </c>
      <c r="BR190" s="6"/>
      <c r="BT190" s="5">
        <f t="shared" ca="1" si="121"/>
        <v>0</v>
      </c>
      <c r="BU190">
        <f t="shared" ca="1" si="122"/>
        <v>0</v>
      </c>
      <c r="BV190">
        <f t="shared" ca="1" si="123"/>
        <v>0</v>
      </c>
      <c r="BW190">
        <f t="shared" ca="1" si="124"/>
        <v>0</v>
      </c>
      <c r="BX190">
        <f t="shared" ca="1" si="125"/>
        <v>0</v>
      </c>
      <c r="BY190">
        <f t="shared" ca="1" si="126"/>
        <v>84946</v>
      </c>
      <c r="CA190" s="6"/>
      <c r="CD190" s="5">
        <f ca="1">IF(Table1[[#This Row],[Total Debt Value]]&gt;Table1[[#This Row],[Income]],1,0)</f>
        <v>1</v>
      </c>
      <c r="CK190" s="6"/>
      <c r="CM190" s="5">
        <f ca="1">IF(Table1[[#This Row],[Total  Net Worth]]&gt;$CN$3,Table1[[#This Row],[Age]],0)</f>
        <v>0</v>
      </c>
      <c r="CN190" s="6"/>
    </row>
    <row r="191" spans="2:92" x14ac:dyDescent="0.25">
      <c r="B191">
        <f t="shared" ca="1" si="127"/>
        <v>2</v>
      </c>
      <c r="C191" t="str">
        <f t="shared" ca="1" si="128"/>
        <v>Female</v>
      </c>
      <c r="D191">
        <f t="shared" ca="1" si="129"/>
        <v>38</v>
      </c>
      <c r="E191">
        <f t="shared" ca="1" si="130"/>
        <v>3</v>
      </c>
      <c r="F191" t="str">
        <f t="shared" ca="1" si="114"/>
        <v>Teaching</v>
      </c>
      <c r="G191">
        <f t="shared" ca="1" si="131"/>
        <v>5</v>
      </c>
      <c r="H191" t="str">
        <f t="shared" ca="1" si="115"/>
        <v>Others</v>
      </c>
      <c r="I191">
        <f t="shared" ca="1" si="132"/>
        <v>3</v>
      </c>
      <c r="J191">
        <f t="shared" ca="1" si="133"/>
        <v>0</v>
      </c>
      <c r="K191">
        <f t="shared" ca="1" si="134"/>
        <v>84946</v>
      </c>
      <c r="L191">
        <f t="shared" ca="1" si="135"/>
        <v>5</v>
      </c>
      <c r="M191" t="str">
        <f t="shared" ca="1" si="116"/>
        <v>Chitwan</v>
      </c>
      <c r="N191">
        <f t="shared" ca="1" si="138"/>
        <v>1868812</v>
      </c>
      <c r="O191" s="1">
        <f t="shared" ca="1" si="136"/>
        <v>25043.402608983281</v>
      </c>
      <c r="P191" s="1">
        <f t="shared" ca="1" si="139"/>
        <v>0</v>
      </c>
      <c r="Q191">
        <f t="shared" ca="1" si="137"/>
        <v>0</v>
      </c>
      <c r="R191">
        <f t="shared" ca="1" si="140"/>
        <v>0</v>
      </c>
      <c r="S191" s="1">
        <f t="shared" ca="1" si="141"/>
        <v>35252.657100528435</v>
      </c>
      <c r="T191" s="1">
        <f t="shared" ca="1" si="142"/>
        <v>1904064.6571005285</v>
      </c>
      <c r="U191" s="1">
        <f t="shared" ca="1" si="143"/>
        <v>25043.402608983281</v>
      </c>
      <c r="V191" s="1">
        <f t="shared" ca="1" si="144"/>
        <v>1879021.2544915453</v>
      </c>
      <c r="Y191" s="5">
        <f ca="1">IF(Table1[[#This Row],[Gender]]="Male",1,0)</f>
        <v>0</v>
      </c>
      <c r="Z191">
        <f ca="1">IF(Table1[[#This Row],[Gender]]="Female",1,0)</f>
        <v>1</v>
      </c>
      <c r="AB191" s="6"/>
      <c r="AF191" s="5">
        <f t="shared" ca="1" si="108"/>
        <v>0</v>
      </c>
      <c r="AM191">
        <f t="shared" ca="1" si="109"/>
        <v>0</v>
      </c>
      <c r="AN191">
        <f t="shared" ca="1" si="110"/>
        <v>1</v>
      </c>
      <c r="AO191">
        <f t="shared" ca="1" si="111"/>
        <v>0</v>
      </c>
      <c r="AP191">
        <f t="shared" ca="1" si="112"/>
        <v>0</v>
      </c>
      <c r="AQ191">
        <f t="shared" ca="1" si="113"/>
        <v>0</v>
      </c>
      <c r="AS191" s="6"/>
      <c r="AV191" s="5">
        <f ca="1">IF(Table1[[#This Row],[Total Debt Value]]&gt;$AW$3,1,0)</f>
        <v>0</v>
      </c>
      <c r="AZ191" s="6"/>
      <c r="BA191" s="5"/>
      <c r="BB191" s="17">
        <f t="shared" ca="1" si="117"/>
        <v>0.23443409300708526</v>
      </c>
      <c r="BC191">
        <f t="shared" ca="1" si="118"/>
        <v>1</v>
      </c>
      <c r="BD191" s="6"/>
      <c r="BF191" s="5">
        <f t="shared" ca="1" si="119"/>
        <v>0</v>
      </c>
      <c r="BG191">
        <f t="shared" ca="1" si="120"/>
        <v>0</v>
      </c>
      <c r="BH191">
        <f t="shared" ca="1" si="145"/>
        <v>0</v>
      </c>
      <c r="BI191">
        <f t="shared" ca="1" si="146"/>
        <v>32046</v>
      </c>
      <c r="BJ191">
        <f t="shared" ca="1" si="147"/>
        <v>0</v>
      </c>
      <c r="BK191">
        <f t="shared" ca="1" si="148"/>
        <v>0</v>
      </c>
      <c r="BL191">
        <f t="shared" ca="1" si="149"/>
        <v>0</v>
      </c>
      <c r="BM191">
        <f t="shared" ca="1" si="150"/>
        <v>0</v>
      </c>
      <c r="BN191">
        <f t="shared" ca="1" si="151"/>
        <v>0</v>
      </c>
      <c r="BO191">
        <f t="shared" ca="1" si="152"/>
        <v>0</v>
      </c>
      <c r="BP191">
        <f t="shared" ca="1" si="153"/>
        <v>0</v>
      </c>
      <c r="BR191" s="6"/>
      <c r="BT191" s="5">
        <f t="shared" ca="1" si="121"/>
        <v>0</v>
      </c>
      <c r="BU191">
        <f t="shared" ca="1" si="122"/>
        <v>0</v>
      </c>
      <c r="BV191">
        <f t="shared" ca="1" si="123"/>
        <v>32046</v>
      </c>
      <c r="BW191">
        <f t="shared" ca="1" si="124"/>
        <v>0</v>
      </c>
      <c r="BX191">
        <f t="shared" ca="1" si="125"/>
        <v>0</v>
      </c>
      <c r="BY191">
        <f t="shared" ca="1" si="126"/>
        <v>0</v>
      </c>
      <c r="CA191" s="6"/>
      <c r="CD191" s="5">
        <f ca="1">IF(Table1[[#This Row],[Total Debt Value]]&gt;Table1[[#This Row],[Income]],1,0)</f>
        <v>0</v>
      </c>
      <c r="CK191" s="6"/>
      <c r="CM191" s="5">
        <f ca="1">IF(Table1[[#This Row],[Total  Net Worth]]&gt;$CN$3,Table1[[#This Row],[Age]],0)</f>
        <v>38</v>
      </c>
      <c r="CN191" s="6"/>
    </row>
    <row r="192" spans="2:92" x14ac:dyDescent="0.25">
      <c r="B192">
        <f t="shared" ca="1" si="127"/>
        <v>2</v>
      </c>
      <c r="C192" t="str">
        <f t="shared" ca="1" si="128"/>
        <v>Female</v>
      </c>
      <c r="D192">
        <f t="shared" ca="1" si="129"/>
        <v>40</v>
      </c>
      <c r="E192">
        <f t="shared" ca="1" si="130"/>
        <v>4</v>
      </c>
      <c r="F192" t="str">
        <f t="shared" ca="1" si="114"/>
        <v>IT</v>
      </c>
      <c r="G192">
        <f t="shared" ca="1" si="131"/>
        <v>5</v>
      </c>
      <c r="H192" t="str">
        <f t="shared" ca="1" si="115"/>
        <v>Others</v>
      </c>
      <c r="I192">
        <f t="shared" ca="1" si="132"/>
        <v>1</v>
      </c>
      <c r="J192">
        <f t="shared" ca="1" si="133"/>
        <v>0</v>
      </c>
      <c r="K192">
        <f t="shared" ca="1" si="134"/>
        <v>32046</v>
      </c>
      <c r="L192">
        <f t="shared" ca="1" si="135"/>
        <v>3</v>
      </c>
      <c r="M192" t="str">
        <f t="shared" ca="1" si="116"/>
        <v>Pokhara</v>
      </c>
      <c r="N192">
        <f t="shared" ca="1" si="138"/>
        <v>705012</v>
      </c>
      <c r="O192" s="1">
        <f t="shared" ca="1" si="136"/>
        <v>165278.8487791112</v>
      </c>
      <c r="P192" s="1">
        <f t="shared" ca="1" si="139"/>
        <v>0</v>
      </c>
      <c r="Q192">
        <f t="shared" ca="1" si="137"/>
        <v>0</v>
      </c>
      <c r="R192">
        <f t="shared" ca="1" si="140"/>
        <v>0</v>
      </c>
      <c r="S192" s="1">
        <f t="shared" ca="1" si="141"/>
        <v>6434.9142545029754</v>
      </c>
      <c r="T192" s="1">
        <f t="shared" ca="1" si="142"/>
        <v>711446.91425450298</v>
      </c>
      <c r="U192" s="1">
        <f t="shared" ca="1" si="143"/>
        <v>165278.8487791112</v>
      </c>
      <c r="V192" s="1">
        <f t="shared" ca="1" si="144"/>
        <v>546168.06547539181</v>
      </c>
      <c r="Y192" s="5">
        <f ca="1">IF(Table1[[#This Row],[Gender]]="Male",1,0)</f>
        <v>0</v>
      </c>
      <c r="Z192">
        <f ca="1">IF(Table1[[#This Row],[Gender]]="Female",1,0)</f>
        <v>1</v>
      </c>
      <c r="AB192" s="6"/>
      <c r="AF192" s="5">
        <f t="shared" ca="1" si="108"/>
        <v>0</v>
      </c>
      <c r="AM192">
        <f t="shared" ca="1" si="109"/>
        <v>0</v>
      </c>
      <c r="AN192">
        <f t="shared" ca="1" si="110"/>
        <v>1</v>
      </c>
      <c r="AO192">
        <f t="shared" ca="1" si="111"/>
        <v>0</v>
      </c>
      <c r="AP192">
        <f t="shared" ca="1" si="112"/>
        <v>0</v>
      </c>
      <c r="AQ192">
        <f t="shared" ca="1" si="113"/>
        <v>0</v>
      </c>
      <c r="AS192" s="6"/>
      <c r="AV192" s="5">
        <f ca="1">IF(Table1[[#This Row],[Total Debt Value]]&gt;$AW$3,1,0)</f>
        <v>0</v>
      </c>
      <c r="AZ192" s="6"/>
      <c r="BA192" s="5"/>
      <c r="BB192" s="17">
        <f t="shared" ca="1" si="117"/>
        <v>0.95932279519071217</v>
      </c>
      <c r="BC192">
        <f t="shared" ca="1" si="118"/>
        <v>0</v>
      </c>
      <c r="BD192" s="6"/>
      <c r="BF192" s="5">
        <f t="shared" ca="1" si="119"/>
        <v>0</v>
      </c>
      <c r="BG192">
        <f t="shared" ca="1" si="120"/>
        <v>0</v>
      </c>
      <c r="BH192">
        <f t="shared" ca="1" si="145"/>
        <v>0</v>
      </c>
      <c r="BI192">
        <f t="shared" ca="1" si="146"/>
        <v>0</v>
      </c>
      <c r="BJ192">
        <f t="shared" ca="1" si="147"/>
        <v>0</v>
      </c>
      <c r="BK192">
        <f t="shared" ca="1" si="148"/>
        <v>85227</v>
      </c>
      <c r="BL192">
        <f t="shared" ca="1" si="149"/>
        <v>0</v>
      </c>
      <c r="BM192">
        <f t="shared" ca="1" si="150"/>
        <v>0</v>
      </c>
      <c r="BN192">
        <f t="shared" ca="1" si="151"/>
        <v>0</v>
      </c>
      <c r="BO192">
        <f t="shared" ca="1" si="152"/>
        <v>0</v>
      </c>
      <c r="BP192">
        <f t="shared" ca="1" si="153"/>
        <v>0</v>
      </c>
      <c r="BR192" s="6"/>
      <c r="BT192" s="5">
        <f t="shared" ca="1" si="121"/>
        <v>0</v>
      </c>
      <c r="BU192">
        <f t="shared" ca="1" si="122"/>
        <v>0</v>
      </c>
      <c r="BV192">
        <f t="shared" ca="1" si="123"/>
        <v>85227</v>
      </c>
      <c r="BW192">
        <f t="shared" ca="1" si="124"/>
        <v>0</v>
      </c>
      <c r="BX192">
        <f t="shared" ca="1" si="125"/>
        <v>0</v>
      </c>
      <c r="BY192">
        <f t="shared" ca="1" si="126"/>
        <v>0</v>
      </c>
      <c r="CA192" s="6"/>
      <c r="CD192" s="5">
        <f ca="1">IF(Table1[[#This Row],[Total Debt Value]]&gt;Table1[[#This Row],[Income]],1,0)</f>
        <v>1</v>
      </c>
      <c r="CK192" s="6"/>
      <c r="CM192" s="5">
        <f ca="1">IF(Table1[[#This Row],[Total  Net Worth]]&gt;$CN$3,Table1[[#This Row],[Age]],0)</f>
        <v>40</v>
      </c>
      <c r="CN192" s="6"/>
    </row>
    <row r="193" spans="2:92" x14ac:dyDescent="0.25">
      <c r="B193">
        <f t="shared" ca="1" si="127"/>
        <v>1</v>
      </c>
      <c r="C193" t="str">
        <f t="shared" ca="1" si="128"/>
        <v>Male</v>
      </c>
      <c r="D193">
        <f t="shared" ca="1" si="129"/>
        <v>29</v>
      </c>
      <c r="E193">
        <f t="shared" ca="1" si="130"/>
        <v>4</v>
      </c>
      <c r="F193" t="str">
        <f t="shared" ca="1" si="114"/>
        <v>IT</v>
      </c>
      <c r="G193">
        <f t="shared" ca="1" si="131"/>
        <v>3</v>
      </c>
      <c r="H193" t="str">
        <f t="shared" ca="1" si="115"/>
        <v>University</v>
      </c>
      <c r="I193">
        <f t="shared" ca="1" si="132"/>
        <v>1</v>
      </c>
      <c r="J193">
        <f t="shared" ca="1" si="133"/>
        <v>2</v>
      </c>
      <c r="K193">
        <f t="shared" ca="1" si="134"/>
        <v>85227</v>
      </c>
      <c r="L193">
        <f t="shared" ca="1" si="135"/>
        <v>11</v>
      </c>
      <c r="M193" t="str">
        <f t="shared" ca="1" si="116"/>
        <v>Kavre</v>
      </c>
      <c r="N193">
        <f t="shared" ca="1" si="138"/>
        <v>1704540</v>
      </c>
      <c r="O193" s="1">
        <f t="shared" ca="1" si="136"/>
        <v>1635204.0773143766</v>
      </c>
      <c r="P193" s="1">
        <f t="shared" ca="1" si="139"/>
        <v>141652.75924687844</v>
      </c>
      <c r="Q193">
        <f t="shared" ca="1" si="137"/>
        <v>91517</v>
      </c>
      <c r="R193">
        <f t="shared" ca="1" si="140"/>
        <v>170454</v>
      </c>
      <c r="S193" s="1">
        <f t="shared" ca="1" si="141"/>
        <v>99364.648229312923</v>
      </c>
      <c r="T193" s="1">
        <f t="shared" ca="1" si="142"/>
        <v>1945557.4074761912</v>
      </c>
      <c r="U193" s="1">
        <f t="shared" ca="1" si="143"/>
        <v>1897175.0773143766</v>
      </c>
      <c r="V193" s="1">
        <f t="shared" ca="1" si="144"/>
        <v>48382.330161814578</v>
      </c>
      <c r="Y193" s="5">
        <f ca="1">IF(Table1[[#This Row],[Gender]]="Male",1,0)</f>
        <v>1</v>
      </c>
      <c r="Z193">
        <f ca="1">IF(Table1[[#This Row],[Gender]]="Female",1,0)</f>
        <v>0</v>
      </c>
      <c r="AB193" s="6"/>
      <c r="AF193" s="5">
        <f t="shared" ca="1" si="108"/>
        <v>0</v>
      </c>
      <c r="AM193">
        <f t="shared" ca="1" si="109"/>
        <v>0</v>
      </c>
      <c r="AN193">
        <f t="shared" ca="1" si="110"/>
        <v>0</v>
      </c>
      <c r="AO193">
        <f t="shared" ca="1" si="111"/>
        <v>1</v>
      </c>
      <c r="AP193">
        <f t="shared" ca="1" si="112"/>
        <v>0</v>
      </c>
      <c r="AQ193">
        <f t="shared" ca="1" si="113"/>
        <v>0</v>
      </c>
      <c r="AS193" s="6"/>
      <c r="AV193" s="5">
        <f ca="1">IF(Table1[[#This Row],[Total Debt Value]]&gt;$AW$3,1,0)</f>
        <v>1</v>
      </c>
      <c r="AZ193" s="6"/>
      <c r="BA193" s="5"/>
      <c r="BB193" s="17">
        <f t="shared" ca="1" si="117"/>
        <v>0.52775104978102783</v>
      </c>
      <c r="BC193">
        <f t="shared" ca="1" si="118"/>
        <v>0</v>
      </c>
      <c r="BD193" s="6"/>
      <c r="BF193" s="5">
        <f t="shared" ca="1" si="119"/>
        <v>75830</v>
      </c>
      <c r="BG193">
        <f t="shared" ca="1" si="120"/>
        <v>0</v>
      </c>
      <c r="BH193">
        <f t="shared" ca="1" si="145"/>
        <v>0</v>
      </c>
      <c r="BI193">
        <f t="shared" ca="1" si="146"/>
        <v>0</v>
      </c>
      <c r="BJ193">
        <f t="shared" ca="1" si="147"/>
        <v>0</v>
      </c>
      <c r="BK193">
        <f t="shared" ca="1" si="148"/>
        <v>0</v>
      </c>
      <c r="BL193">
        <f t="shared" ca="1" si="149"/>
        <v>0</v>
      </c>
      <c r="BM193">
        <f t="shared" ca="1" si="150"/>
        <v>0</v>
      </c>
      <c r="BN193">
        <f t="shared" ca="1" si="151"/>
        <v>0</v>
      </c>
      <c r="BO193">
        <f t="shared" ca="1" si="152"/>
        <v>0</v>
      </c>
      <c r="BP193">
        <f t="shared" ca="1" si="153"/>
        <v>0</v>
      </c>
      <c r="BR193" s="6"/>
      <c r="BT193" s="5">
        <f t="shared" ca="1" si="121"/>
        <v>0</v>
      </c>
      <c r="BU193">
        <f t="shared" ca="1" si="122"/>
        <v>0</v>
      </c>
      <c r="BV193">
        <f t="shared" ca="1" si="123"/>
        <v>0</v>
      </c>
      <c r="BW193">
        <f t="shared" ca="1" si="124"/>
        <v>75830</v>
      </c>
      <c r="BX193">
        <f t="shared" ca="1" si="125"/>
        <v>0</v>
      </c>
      <c r="BY193">
        <f t="shared" ca="1" si="126"/>
        <v>0</v>
      </c>
      <c r="CA193" s="6"/>
      <c r="CD193" s="5">
        <f ca="1">IF(Table1[[#This Row],[Total Debt Value]]&gt;Table1[[#This Row],[Income]],1,0)</f>
        <v>1</v>
      </c>
      <c r="CK193" s="6"/>
      <c r="CM193" s="5">
        <f ca="1">IF(Table1[[#This Row],[Total  Net Worth]]&gt;$CN$3,Table1[[#This Row],[Age]],0)</f>
        <v>0</v>
      </c>
      <c r="CN193" s="6"/>
    </row>
    <row r="194" spans="2:92" x14ac:dyDescent="0.25">
      <c r="B194">
        <f t="shared" ca="1" si="127"/>
        <v>1</v>
      </c>
      <c r="C194" t="str">
        <f t="shared" ca="1" si="128"/>
        <v>Male</v>
      </c>
      <c r="D194">
        <f t="shared" ca="1" si="129"/>
        <v>31</v>
      </c>
      <c r="E194">
        <f t="shared" ca="1" si="130"/>
        <v>2</v>
      </c>
      <c r="F194" t="str">
        <f t="shared" ca="1" si="114"/>
        <v>Construction</v>
      </c>
      <c r="G194">
        <f t="shared" ca="1" si="131"/>
        <v>5</v>
      </c>
      <c r="H194" t="str">
        <f t="shared" ca="1" si="115"/>
        <v>Others</v>
      </c>
      <c r="I194">
        <f t="shared" ca="1" si="132"/>
        <v>3</v>
      </c>
      <c r="J194">
        <f t="shared" ca="1" si="133"/>
        <v>0</v>
      </c>
      <c r="K194">
        <f t="shared" ca="1" si="134"/>
        <v>75830</v>
      </c>
      <c r="L194">
        <f t="shared" ca="1" si="135"/>
        <v>1</v>
      </c>
      <c r="M194" t="str">
        <f t="shared" ca="1" si="116"/>
        <v>Kathmandu</v>
      </c>
      <c r="N194">
        <f t="shared" ca="1" si="138"/>
        <v>1289110</v>
      </c>
      <c r="O194" s="1">
        <f t="shared" ca="1" si="136"/>
        <v>680329.15578322078</v>
      </c>
      <c r="P194" s="1">
        <f t="shared" ca="1" si="139"/>
        <v>0</v>
      </c>
      <c r="Q194">
        <f t="shared" ca="1" si="137"/>
        <v>0</v>
      </c>
      <c r="R194">
        <f t="shared" ca="1" si="140"/>
        <v>151660</v>
      </c>
      <c r="S194" s="1">
        <f t="shared" ca="1" si="141"/>
        <v>93980.388524648646</v>
      </c>
      <c r="T194" s="1">
        <f t="shared" ca="1" si="142"/>
        <v>1383090.3885246487</v>
      </c>
      <c r="U194" s="1">
        <f t="shared" ca="1" si="143"/>
        <v>831989.15578322078</v>
      </c>
      <c r="V194" s="1">
        <f t="shared" ca="1" si="144"/>
        <v>551101.23274142796</v>
      </c>
      <c r="Y194" s="5">
        <f ca="1">IF(Table1[[#This Row],[Gender]]="Male",1,0)</f>
        <v>1</v>
      </c>
      <c r="Z194">
        <f ca="1">IF(Table1[[#This Row],[Gender]]="Female",1,0)</f>
        <v>0</v>
      </c>
      <c r="AB194" s="6"/>
      <c r="AF194" s="5">
        <f t="shared" ca="1" si="108"/>
        <v>0</v>
      </c>
      <c r="AM194">
        <f t="shared" ca="1" si="109"/>
        <v>1</v>
      </c>
      <c r="AN194">
        <f t="shared" ca="1" si="110"/>
        <v>0</v>
      </c>
      <c r="AO194">
        <f t="shared" ca="1" si="111"/>
        <v>0</v>
      </c>
      <c r="AP194">
        <f t="shared" ca="1" si="112"/>
        <v>0</v>
      </c>
      <c r="AQ194">
        <f t="shared" ca="1" si="113"/>
        <v>0</v>
      </c>
      <c r="AS194" s="6"/>
      <c r="AV194" s="5">
        <f ca="1">IF(Table1[[#This Row],[Total Debt Value]]&gt;$AW$3,1,0)</f>
        <v>1</v>
      </c>
      <c r="AZ194" s="6"/>
      <c r="BA194" s="5"/>
      <c r="BB194" s="17">
        <f t="shared" ca="1" si="117"/>
        <v>0.46653436971833218</v>
      </c>
      <c r="BC194">
        <f t="shared" ca="1" si="118"/>
        <v>0</v>
      </c>
      <c r="BD194" s="6"/>
      <c r="BF194" s="5">
        <f t="shared" ca="1" si="119"/>
        <v>0</v>
      </c>
      <c r="BG194">
        <f t="shared" ca="1" si="120"/>
        <v>0</v>
      </c>
      <c r="BH194">
        <f t="shared" ca="1" si="145"/>
        <v>0</v>
      </c>
      <c r="BI194">
        <f t="shared" ca="1" si="146"/>
        <v>43105</v>
      </c>
      <c r="BJ194">
        <f t="shared" ca="1" si="147"/>
        <v>0</v>
      </c>
      <c r="BK194">
        <f t="shared" ca="1" si="148"/>
        <v>0</v>
      </c>
      <c r="BL194">
        <f t="shared" ca="1" si="149"/>
        <v>0</v>
      </c>
      <c r="BM194">
        <f t="shared" ca="1" si="150"/>
        <v>0</v>
      </c>
      <c r="BN194">
        <f t="shared" ca="1" si="151"/>
        <v>0</v>
      </c>
      <c r="BO194">
        <f t="shared" ca="1" si="152"/>
        <v>0</v>
      </c>
      <c r="BP194">
        <f t="shared" ca="1" si="153"/>
        <v>0</v>
      </c>
      <c r="BR194" s="6"/>
      <c r="BT194" s="5">
        <f t="shared" ca="1" si="121"/>
        <v>0</v>
      </c>
      <c r="BU194">
        <f t="shared" ca="1" si="122"/>
        <v>0</v>
      </c>
      <c r="BV194">
        <f t="shared" ca="1" si="123"/>
        <v>0</v>
      </c>
      <c r="BW194">
        <f t="shared" ca="1" si="124"/>
        <v>0</v>
      </c>
      <c r="BX194">
        <f t="shared" ca="1" si="125"/>
        <v>0</v>
      </c>
      <c r="BY194">
        <f t="shared" ca="1" si="126"/>
        <v>43105</v>
      </c>
      <c r="CA194" s="6"/>
      <c r="CD194" s="5">
        <f ca="1">IF(Table1[[#This Row],[Total Debt Value]]&gt;Table1[[#This Row],[Income]],1,0)</f>
        <v>1</v>
      </c>
      <c r="CK194" s="6"/>
      <c r="CM194" s="5">
        <f ca="1">IF(Table1[[#This Row],[Total  Net Worth]]&gt;$CN$3,Table1[[#This Row],[Age]],0)</f>
        <v>31</v>
      </c>
      <c r="CN194" s="6"/>
    </row>
    <row r="195" spans="2:92" x14ac:dyDescent="0.25">
      <c r="B195">
        <f t="shared" ca="1" si="127"/>
        <v>2</v>
      </c>
      <c r="C195" t="str">
        <f t="shared" ca="1" si="128"/>
        <v>Female</v>
      </c>
      <c r="D195">
        <f t="shared" ca="1" si="129"/>
        <v>44</v>
      </c>
      <c r="E195">
        <f t="shared" ca="1" si="130"/>
        <v>3</v>
      </c>
      <c r="F195" t="str">
        <f t="shared" ca="1" si="114"/>
        <v>Teaching</v>
      </c>
      <c r="G195">
        <f t="shared" ca="1" si="131"/>
        <v>1</v>
      </c>
      <c r="H195" t="str">
        <f t="shared" ca="1" si="115"/>
        <v>High School</v>
      </c>
      <c r="I195">
        <f t="shared" ca="1" si="132"/>
        <v>2</v>
      </c>
      <c r="J195">
        <f t="shared" ca="1" si="133"/>
        <v>1</v>
      </c>
      <c r="K195">
        <f t="shared" ca="1" si="134"/>
        <v>43105</v>
      </c>
      <c r="L195">
        <f t="shared" ca="1" si="135"/>
        <v>3</v>
      </c>
      <c r="M195" t="str">
        <f t="shared" ca="1" si="116"/>
        <v>Pokhara</v>
      </c>
      <c r="N195">
        <f t="shared" ca="1" si="138"/>
        <v>862100</v>
      </c>
      <c r="O195" s="1">
        <f t="shared" ca="1" si="136"/>
        <v>402199.28013417416</v>
      </c>
      <c r="P195" s="1">
        <f t="shared" ca="1" si="139"/>
        <v>5518.7725861539593</v>
      </c>
      <c r="Q195">
        <f t="shared" ca="1" si="137"/>
        <v>3079</v>
      </c>
      <c r="R195">
        <f t="shared" ca="1" si="140"/>
        <v>86210</v>
      </c>
      <c r="S195" s="1">
        <f t="shared" ca="1" si="141"/>
        <v>1652.0706080621867</v>
      </c>
      <c r="T195" s="1">
        <f t="shared" ca="1" si="142"/>
        <v>869270.84319421614</v>
      </c>
      <c r="U195" s="1">
        <f t="shared" ca="1" si="143"/>
        <v>491488.28013417416</v>
      </c>
      <c r="V195" s="1">
        <f t="shared" ca="1" si="144"/>
        <v>377782.56306004198</v>
      </c>
      <c r="Y195" s="5">
        <f ca="1">IF(Table1[[#This Row],[Gender]]="Male",1,0)</f>
        <v>0</v>
      </c>
      <c r="Z195">
        <f ca="1">IF(Table1[[#This Row],[Gender]]="Female",1,0)</f>
        <v>1</v>
      </c>
      <c r="AB195" s="6"/>
      <c r="AF195" s="5">
        <f t="shared" ref="AF195:AF258" ca="1" si="154">IF(F196="Health",1,0)</f>
        <v>0</v>
      </c>
      <c r="AM195">
        <f t="shared" ref="AM195:AM258" ca="1" si="155">IF(F196="Teaching",1,0)</f>
        <v>0</v>
      </c>
      <c r="AN195">
        <f t="shared" ref="AN195:AN258" ca="1" si="156">IF(F196="IT",1,0)</f>
        <v>1</v>
      </c>
      <c r="AO195">
        <f t="shared" ref="AO195:AO258" ca="1" si="157">IF(F196="Construction",1,0)</f>
        <v>0</v>
      </c>
      <c r="AP195">
        <f t="shared" ref="AP195:AP258" ca="1" si="158">IF(F196="Genral Work",1,0)</f>
        <v>0</v>
      </c>
      <c r="AQ195">
        <f t="shared" ref="AQ195:AQ258" ca="1" si="159">IF(F196="Agriculture",1,0)</f>
        <v>0</v>
      </c>
      <c r="AS195" s="6"/>
      <c r="AV195" s="5">
        <f ca="1">IF(Table1[[#This Row],[Total Debt Value]]&gt;$AW$3,1,0)</f>
        <v>0</v>
      </c>
      <c r="AZ195" s="6"/>
      <c r="BA195" s="5"/>
      <c r="BB195" s="17">
        <f t="shared" ca="1" si="117"/>
        <v>0.28636918686540125</v>
      </c>
      <c r="BC195">
        <f t="shared" ca="1" si="118"/>
        <v>1</v>
      </c>
      <c r="BD195" s="6"/>
      <c r="BF195" s="5">
        <f t="shared" ca="1" si="119"/>
        <v>0</v>
      </c>
      <c r="BG195">
        <f t="shared" ca="1" si="120"/>
        <v>0</v>
      </c>
      <c r="BH195">
        <f t="shared" ca="1" si="145"/>
        <v>40383</v>
      </c>
      <c r="BI195">
        <f t="shared" ca="1" si="146"/>
        <v>0</v>
      </c>
      <c r="BJ195">
        <f t="shared" ca="1" si="147"/>
        <v>0</v>
      </c>
      <c r="BK195">
        <f t="shared" ca="1" si="148"/>
        <v>0</v>
      </c>
      <c r="BL195">
        <f t="shared" ca="1" si="149"/>
        <v>0</v>
      </c>
      <c r="BM195">
        <f t="shared" ca="1" si="150"/>
        <v>0</v>
      </c>
      <c r="BN195">
        <f t="shared" ca="1" si="151"/>
        <v>0</v>
      </c>
      <c r="BO195">
        <f t="shared" ca="1" si="152"/>
        <v>0</v>
      </c>
      <c r="BP195">
        <f t="shared" ca="1" si="153"/>
        <v>0</v>
      </c>
      <c r="BR195" s="6"/>
      <c r="BT195" s="5">
        <f t="shared" ca="1" si="121"/>
        <v>0</v>
      </c>
      <c r="BU195">
        <f t="shared" ca="1" si="122"/>
        <v>0</v>
      </c>
      <c r="BV195">
        <f t="shared" ca="1" si="123"/>
        <v>40383</v>
      </c>
      <c r="BW195">
        <f t="shared" ca="1" si="124"/>
        <v>0</v>
      </c>
      <c r="BX195">
        <f t="shared" ca="1" si="125"/>
        <v>0</v>
      </c>
      <c r="BY195">
        <f t="shared" ca="1" si="126"/>
        <v>0</v>
      </c>
      <c r="CA195" s="6"/>
      <c r="CD195" s="5">
        <f ca="1">IF(Table1[[#This Row],[Total Debt Value]]&gt;Table1[[#This Row],[Income]],1,0)</f>
        <v>1</v>
      </c>
      <c r="CK195" s="6"/>
      <c r="CM195" s="5">
        <f ca="1">IF(Table1[[#This Row],[Total  Net Worth]]&gt;$CN$3,Table1[[#This Row],[Age]],0)</f>
        <v>0</v>
      </c>
      <c r="CN195" s="6"/>
    </row>
    <row r="196" spans="2:92" x14ac:dyDescent="0.25">
      <c r="B196">
        <f t="shared" ca="1" si="127"/>
        <v>1</v>
      </c>
      <c r="C196" t="str">
        <f t="shared" ca="1" si="128"/>
        <v>Male</v>
      </c>
      <c r="D196">
        <f t="shared" ca="1" si="129"/>
        <v>25</v>
      </c>
      <c r="E196">
        <f t="shared" ca="1" si="130"/>
        <v>4</v>
      </c>
      <c r="F196" t="str">
        <f t="shared" ref="F196:F259" ca="1" si="160">VLOOKUP(E196,$AH$3:$AI$8,2)</f>
        <v>IT</v>
      </c>
      <c r="G196">
        <f t="shared" ca="1" si="131"/>
        <v>1</v>
      </c>
      <c r="H196" t="str">
        <f t="shared" ref="H196:H259" ca="1" si="161">VLOOKUP(G196,$AJ$3:$AK$7,2)</f>
        <v>High School</v>
      </c>
      <c r="I196">
        <f t="shared" ca="1" si="132"/>
        <v>2</v>
      </c>
      <c r="J196">
        <f t="shared" ca="1" si="133"/>
        <v>0</v>
      </c>
      <c r="K196">
        <f t="shared" ca="1" si="134"/>
        <v>40383</v>
      </c>
      <c r="L196">
        <f t="shared" ca="1" si="135"/>
        <v>4</v>
      </c>
      <c r="M196" t="str">
        <f t="shared" ref="M196:M259" ca="1" si="162">VLOOKUP(L196,$AH$11:$AI$21,2)</f>
        <v>Biratnagar</v>
      </c>
      <c r="N196">
        <f t="shared" ca="1" si="138"/>
        <v>767277</v>
      </c>
      <c r="O196" s="1">
        <f t="shared" ca="1" si="136"/>
        <v>219724.49059052448</v>
      </c>
      <c r="P196" s="1">
        <f t="shared" ca="1" si="139"/>
        <v>0</v>
      </c>
      <c r="Q196">
        <f t="shared" ca="1" si="137"/>
        <v>0</v>
      </c>
      <c r="R196">
        <f t="shared" ca="1" si="140"/>
        <v>80766</v>
      </c>
      <c r="S196" s="1">
        <f t="shared" ca="1" si="141"/>
        <v>29271.509525946858</v>
      </c>
      <c r="T196" s="1">
        <f t="shared" ca="1" si="142"/>
        <v>796548.50952594681</v>
      </c>
      <c r="U196" s="1">
        <f t="shared" ca="1" si="143"/>
        <v>300490.49059052451</v>
      </c>
      <c r="V196" s="1">
        <f t="shared" ca="1" si="144"/>
        <v>496058.0189354223</v>
      </c>
      <c r="Y196" s="5">
        <f ca="1">IF(Table1[[#This Row],[Gender]]="Male",1,0)</f>
        <v>1</v>
      </c>
      <c r="Z196">
        <f ca="1">IF(Table1[[#This Row],[Gender]]="Female",1,0)</f>
        <v>0</v>
      </c>
      <c r="AB196" s="6"/>
      <c r="AF196" s="5">
        <f t="shared" ca="1" si="154"/>
        <v>0</v>
      </c>
      <c r="AM196">
        <f t="shared" ca="1" si="155"/>
        <v>0</v>
      </c>
      <c r="AN196">
        <f t="shared" ca="1" si="156"/>
        <v>0</v>
      </c>
      <c r="AO196">
        <f t="shared" ca="1" si="157"/>
        <v>0</v>
      </c>
      <c r="AP196">
        <f t="shared" ca="1" si="158"/>
        <v>0</v>
      </c>
      <c r="AQ196">
        <f t="shared" ca="1" si="159"/>
        <v>1</v>
      </c>
      <c r="AS196" s="6"/>
      <c r="AV196" s="5">
        <f ca="1">IF(Table1[[#This Row],[Total Debt Value]]&gt;$AW$3,1,0)</f>
        <v>0</v>
      </c>
      <c r="AZ196" s="6"/>
      <c r="BA196" s="5"/>
      <c r="BB196" s="17">
        <f t="shared" ref="BB196:BB259" ca="1" si="163">O197/N197</f>
        <v>0.35621884410634563</v>
      </c>
      <c r="BC196">
        <f t="shared" ref="BC196:BC259" ca="1" si="164">IF(BB196&lt;$BD$2,1,0)</f>
        <v>0</v>
      </c>
      <c r="BD196" s="6"/>
      <c r="BF196" s="5">
        <f t="shared" ref="BF196:BF259" ca="1" si="165">IF(M197="Kathmandu",K197,0)</f>
        <v>0</v>
      </c>
      <c r="BG196">
        <f t="shared" ref="BG196:BG259" ca="1" si="166">IF(M197="Itahari",K197,0)</f>
        <v>0</v>
      </c>
      <c r="BH196">
        <f t="shared" ca="1" si="145"/>
        <v>0</v>
      </c>
      <c r="BI196">
        <f t="shared" ca="1" si="146"/>
        <v>0</v>
      </c>
      <c r="BJ196">
        <f t="shared" ca="1" si="147"/>
        <v>0</v>
      </c>
      <c r="BK196">
        <f t="shared" ca="1" si="148"/>
        <v>60438</v>
      </c>
      <c r="BL196">
        <f t="shared" ca="1" si="149"/>
        <v>0</v>
      </c>
      <c r="BM196">
        <f t="shared" ca="1" si="150"/>
        <v>0</v>
      </c>
      <c r="BN196">
        <f t="shared" ca="1" si="151"/>
        <v>0</v>
      </c>
      <c r="BO196">
        <f t="shared" ca="1" si="152"/>
        <v>0</v>
      </c>
      <c r="BP196">
        <f t="shared" ca="1" si="153"/>
        <v>0</v>
      </c>
      <c r="BR196" s="6"/>
      <c r="BT196" s="5">
        <f t="shared" ref="BT196:BT259" ca="1" si="167">IF(F197="Health",K197,0)</f>
        <v>0</v>
      </c>
      <c r="BU196">
        <f t="shared" ref="BU196:BU259" ca="1" si="168">IF(F197="Agriculture",K197,0)</f>
        <v>60438</v>
      </c>
      <c r="BV196">
        <f t="shared" ref="BV196:BV259" ca="1" si="169">IF(F197="IT",K197,0)</f>
        <v>0</v>
      </c>
      <c r="BW196">
        <f t="shared" ref="BW196:BW259" ca="1" si="170">IF(F197="Construction",K197,0)</f>
        <v>0</v>
      </c>
      <c r="BX196">
        <f t="shared" ref="BX196:BX259" ca="1" si="171">IF(F197="Genral Work",K197,0)</f>
        <v>0</v>
      </c>
      <c r="BY196">
        <f t="shared" ref="BY196:BY259" ca="1" si="172">IF(F197="Teaching",K197,0)</f>
        <v>0</v>
      </c>
      <c r="CA196" s="6"/>
      <c r="CD196" s="5">
        <f ca="1">IF(Table1[[#This Row],[Total Debt Value]]&gt;Table1[[#This Row],[Income]],1,0)</f>
        <v>1</v>
      </c>
      <c r="CK196" s="6"/>
      <c r="CM196" s="5">
        <f ca="1">IF(Table1[[#This Row],[Total  Net Worth]]&gt;$CN$3,Table1[[#This Row],[Age]],0)</f>
        <v>0</v>
      </c>
      <c r="CN196" s="6"/>
    </row>
    <row r="197" spans="2:92" x14ac:dyDescent="0.25">
      <c r="B197">
        <f t="shared" ref="B197:B260" ca="1" si="173">RANDBETWEEN(1,2)</f>
        <v>1</v>
      </c>
      <c r="C197" t="str">
        <f t="shared" ref="C197:C260" ca="1" si="174">IF(B197=1,"Male","Female")</f>
        <v>Male</v>
      </c>
      <c r="D197">
        <f t="shared" ref="D197:D260" ca="1" si="175">RANDBETWEEN(25,45)</f>
        <v>44</v>
      </c>
      <c r="E197">
        <f t="shared" ref="E197:E260" ca="1" si="176">RANDBETWEEN(1,6)</f>
        <v>6</v>
      </c>
      <c r="F197" t="str">
        <f t="shared" ca="1" si="160"/>
        <v>Agriculture</v>
      </c>
      <c r="G197">
        <f t="shared" ref="G197:G260" ca="1" si="177">RANDBETWEEN(1,5)</f>
        <v>1</v>
      </c>
      <c r="H197" t="str">
        <f t="shared" ca="1" si="161"/>
        <v>High School</v>
      </c>
      <c r="I197">
        <f t="shared" ref="I197:I260" ca="1" si="178">RANDBETWEEN(0,3)</f>
        <v>3</v>
      </c>
      <c r="J197">
        <f t="shared" ref="J197:J260" ca="1" si="179">RANDBETWEEN(0,2)</f>
        <v>0</v>
      </c>
      <c r="K197">
        <f t="shared" ref="K197:K260" ca="1" si="180">RANDBETWEEN(25000,100000)</f>
        <v>60438</v>
      </c>
      <c r="L197">
        <f t="shared" ref="L197:L260" ca="1" si="181">RANDBETWEEN(1,11)</f>
        <v>11</v>
      </c>
      <c r="M197" t="str">
        <f t="shared" ca="1" si="162"/>
        <v>Kavre</v>
      </c>
      <c r="N197">
        <f t="shared" ca="1" si="138"/>
        <v>1087884</v>
      </c>
      <c r="O197" s="1">
        <f t="shared" ref="O197:O260" ca="1" si="182">RAND()*N197</f>
        <v>387524.78100178769</v>
      </c>
      <c r="P197" s="1">
        <f t="shared" ca="1" si="139"/>
        <v>0</v>
      </c>
      <c r="Q197">
        <f t="shared" ref="Q197:Q260" ca="1" si="183">RANDBETWEEN(0,P197)</f>
        <v>0</v>
      </c>
      <c r="R197">
        <f t="shared" ca="1" si="140"/>
        <v>0</v>
      </c>
      <c r="S197" s="1">
        <f t="shared" ca="1" si="141"/>
        <v>81027.817123358371</v>
      </c>
      <c r="T197" s="1">
        <f t="shared" ca="1" si="142"/>
        <v>1168911.8171233584</v>
      </c>
      <c r="U197" s="1">
        <f t="shared" ca="1" si="143"/>
        <v>387524.78100178769</v>
      </c>
      <c r="V197" s="1">
        <f t="shared" ca="1" si="144"/>
        <v>781387.03612157074</v>
      </c>
      <c r="Y197" s="5">
        <f ca="1">IF(Table1[[#This Row],[Gender]]="Male",1,0)</f>
        <v>1</v>
      </c>
      <c r="Z197">
        <f ca="1">IF(Table1[[#This Row],[Gender]]="Female",1,0)</f>
        <v>0</v>
      </c>
      <c r="AB197" s="6"/>
      <c r="AF197" s="5">
        <f t="shared" ca="1" si="154"/>
        <v>0</v>
      </c>
      <c r="AM197">
        <f t="shared" ca="1" si="155"/>
        <v>0</v>
      </c>
      <c r="AN197">
        <f t="shared" ca="1" si="156"/>
        <v>1</v>
      </c>
      <c r="AO197">
        <f t="shared" ca="1" si="157"/>
        <v>0</v>
      </c>
      <c r="AP197">
        <f t="shared" ca="1" si="158"/>
        <v>0</v>
      </c>
      <c r="AQ197">
        <f t="shared" ca="1" si="159"/>
        <v>0</v>
      </c>
      <c r="AS197" s="6"/>
      <c r="AV197" s="5">
        <f ca="1">IF(Table1[[#This Row],[Total Debt Value]]&gt;$AW$3,1,0)</f>
        <v>0</v>
      </c>
      <c r="AZ197" s="6"/>
      <c r="BA197" s="5"/>
      <c r="BB197" s="17">
        <f t="shared" ca="1" si="163"/>
        <v>0.85979990686361574</v>
      </c>
      <c r="BC197">
        <f t="shared" ca="1" si="164"/>
        <v>0</v>
      </c>
      <c r="BD197" s="6"/>
      <c r="BF197" s="5">
        <f t="shared" ca="1" si="165"/>
        <v>0</v>
      </c>
      <c r="BG197">
        <f t="shared" ca="1" si="166"/>
        <v>0</v>
      </c>
      <c r="BH197">
        <f t="shared" ca="1" si="145"/>
        <v>0</v>
      </c>
      <c r="BI197">
        <f t="shared" ca="1" si="146"/>
        <v>0</v>
      </c>
      <c r="BJ197">
        <f t="shared" ca="1" si="147"/>
        <v>0</v>
      </c>
      <c r="BK197">
        <f t="shared" ca="1" si="148"/>
        <v>0</v>
      </c>
      <c r="BL197">
        <f t="shared" ca="1" si="149"/>
        <v>47044</v>
      </c>
      <c r="BM197">
        <f t="shared" ca="1" si="150"/>
        <v>0</v>
      </c>
      <c r="BN197">
        <f t="shared" ca="1" si="151"/>
        <v>0</v>
      </c>
      <c r="BO197">
        <f t="shared" ca="1" si="152"/>
        <v>0</v>
      </c>
      <c r="BP197">
        <f t="shared" ca="1" si="153"/>
        <v>0</v>
      </c>
      <c r="BR197" s="6"/>
      <c r="BT197" s="5">
        <f t="shared" ca="1" si="167"/>
        <v>0</v>
      </c>
      <c r="BU197">
        <f t="shared" ca="1" si="168"/>
        <v>0</v>
      </c>
      <c r="BV197">
        <f t="shared" ca="1" si="169"/>
        <v>47044</v>
      </c>
      <c r="BW197">
        <f t="shared" ca="1" si="170"/>
        <v>0</v>
      </c>
      <c r="BX197">
        <f t="shared" ca="1" si="171"/>
        <v>0</v>
      </c>
      <c r="BY197">
        <f t="shared" ca="1" si="172"/>
        <v>0</v>
      </c>
      <c r="CA197" s="6"/>
      <c r="CD197" s="5">
        <f ca="1">IF(Table1[[#This Row],[Total Debt Value]]&gt;Table1[[#This Row],[Income]],1,0)</f>
        <v>1</v>
      </c>
      <c r="CK197" s="6"/>
      <c r="CM197" s="5">
        <f ca="1">IF(Table1[[#This Row],[Total  Net Worth]]&gt;$CN$3,Table1[[#This Row],[Age]],0)</f>
        <v>44</v>
      </c>
      <c r="CN197" s="6"/>
    </row>
    <row r="198" spans="2:92" x14ac:dyDescent="0.25">
      <c r="B198">
        <f t="shared" ca="1" si="173"/>
        <v>1</v>
      </c>
      <c r="C198" t="str">
        <f t="shared" ca="1" si="174"/>
        <v>Male</v>
      </c>
      <c r="D198">
        <f t="shared" ca="1" si="175"/>
        <v>30</v>
      </c>
      <c r="E198">
        <f t="shared" ca="1" si="176"/>
        <v>4</v>
      </c>
      <c r="F198" t="str">
        <f t="shared" ca="1" si="160"/>
        <v>IT</v>
      </c>
      <c r="G198">
        <f t="shared" ca="1" si="177"/>
        <v>4</v>
      </c>
      <c r="H198" t="str">
        <f t="shared" ca="1" si="161"/>
        <v>Technical</v>
      </c>
      <c r="I198">
        <f t="shared" ca="1" si="178"/>
        <v>1</v>
      </c>
      <c r="J198">
        <f t="shared" ca="1" si="179"/>
        <v>0</v>
      </c>
      <c r="K198">
        <f t="shared" ca="1" si="180"/>
        <v>47044</v>
      </c>
      <c r="L198">
        <f t="shared" ca="1" si="181"/>
        <v>9</v>
      </c>
      <c r="M198" t="str">
        <f t="shared" ca="1" si="162"/>
        <v>Bhaktapur</v>
      </c>
      <c r="N198">
        <f t="shared" ca="1" si="138"/>
        <v>1034968</v>
      </c>
      <c r="O198" s="1">
        <f t="shared" ca="1" si="182"/>
        <v>889865.39000682265</v>
      </c>
      <c r="P198" s="1">
        <f t="shared" ca="1" si="139"/>
        <v>0</v>
      </c>
      <c r="Q198">
        <f t="shared" ca="1" si="183"/>
        <v>0</v>
      </c>
      <c r="R198">
        <f t="shared" ca="1" si="140"/>
        <v>94088</v>
      </c>
      <c r="S198" s="1">
        <f t="shared" ca="1" si="141"/>
        <v>68192.593486221653</v>
      </c>
      <c r="T198" s="1">
        <f t="shared" ca="1" si="142"/>
        <v>1103160.5934862217</v>
      </c>
      <c r="U198" s="1">
        <f t="shared" ca="1" si="143"/>
        <v>983953.39000682265</v>
      </c>
      <c r="V198" s="1">
        <f t="shared" ca="1" si="144"/>
        <v>119207.20347939909</v>
      </c>
      <c r="Y198" s="5">
        <f ca="1">IF(Table1[[#This Row],[Gender]]="Male",1,0)</f>
        <v>1</v>
      </c>
      <c r="Z198">
        <f ca="1">IF(Table1[[#This Row],[Gender]]="Female",1,0)</f>
        <v>0</v>
      </c>
      <c r="AB198" s="6"/>
      <c r="AF198" s="5">
        <f t="shared" ca="1" si="154"/>
        <v>1</v>
      </c>
      <c r="AM198">
        <f t="shared" ca="1" si="155"/>
        <v>0</v>
      </c>
      <c r="AN198">
        <f t="shared" ca="1" si="156"/>
        <v>0</v>
      </c>
      <c r="AO198">
        <f t="shared" ca="1" si="157"/>
        <v>0</v>
      </c>
      <c r="AP198">
        <f t="shared" ca="1" si="158"/>
        <v>0</v>
      </c>
      <c r="AQ198">
        <f t="shared" ca="1" si="159"/>
        <v>0</v>
      </c>
      <c r="AS198" s="6"/>
      <c r="AV198" s="5">
        <f ca="1">IF(Table1[[#This Row],[Total Debt Value]]&gt;$AW$3,1,0)</f>
        <v>1</v>
      </c>
      <c r="AZ198" s="6"/>
      <c r="BA198" s="5"/>
      <c r="BB198" s="17">
        <f t="shared" ca="1" si="163"/>
        <v>0.90228133765678586</v>
      </c>
      <c r="BC198">
        <f t="shared" ca="1" si="164"/>
        <v>0</v>
      </c>
      <c r="BD198" s="6"/>
      <c r="BF198" s="5">
        <f t="shared" ca="1" si="165"/>
        <v>0</v>
      </c>
      <c r="BG198">
        <f t="shared" ca="1" si="166"/>
        <v>0</v>
      </c>
      <c r="BH198">
        <f t="shared" ca="1" si="145"/>
        <v>0</v>
      </c>
      <c r="BI198">
        <f t="shared" ca="1" si="146"/>
        <v>0</v>
      </c>
      <c r="BJ198">
        <f t="shared" ca="1" si="147"/>
        <v>69040</v>
      </c>
      <c r="BK198">
        <f t="shared" ca="1" si="148"/>
        <v>0</v>
      </c>
      <c r="BL198">
        <f t="shared" ca="1" si="149"/>
        <v>0</v>
      </c>
      <c r="BM198">
        <f t="shared" ca="1" si="150"/>
        <v>0</v>
      </c>
      <c r="BN198">
        <f t="shared" ca="1" si="151"/>
        <v>0</v>
      </c>
      <c r="BO198">
        <f t="shared" ca="1" si="152"/>
        <v>0</v>
      </c>
      <c r="BP198">
        <f t="shared" ca="1" si="153"/>
        <v>0</v>
      </c>
      <c r="BR198" s="6"/>
      <c r="BT198" s="5">
        <f t="shared" ca="1" si="167"/>
        <v>69040</v>
      </c>
      <c r="BU198">
        <f t="shared" ca="1" si="168"/>
        <v>0</v>
      </c>
      <c r="BV198">
        <f t="shared" ca="1" si="169"/>
        <v>0</v>
      </c>
      <c r="BW198">
        <f t="shared" ca="1" si="170"/>
        <v>0</v>
      </c>
      <c r="BX198">
        <f t="shared" ca="1" si="171"/>
        <v>0</v>
      </c>
      <c r="BY198">
        <f t="shared" ca="1" si="172"/>
        <v>0</v>
      </c>
      <c r="CA198" s="6"/>
      <c r="CD198" s="5">
        <f ca="1">IF(Table1[[#This Row],[Total Debt Value]]&gt;Table1[[#This Row],[Income]],1,0)</f>
        <v>1</v>
      </c>
      <c r="CK198" s="6"/>
      <c r="CM198" s="5">
        <f ca="1">IF(Table1[[#This Row],[Total  Net Worth]]&gt;$CN$3,Table1[[#This Row],[Age]],0)</f>
        <v>0</v>
      </c>
      <c r="CN198" s="6"/>
    </row>
    <row r="199" spans="2:92" x14ac:dyDescent="0.25">
      <c r="B199">
        <f t="shared" ca="1" si="173"/>
        <v>1</v>
      </c>
      <c r="C199" t="str">
        <f t="shared" ca="1" si="174"/>
        <v>Male</v>
      </c>
      <c r="D199">
        <f t="shared" ca="1" si="175"/>
        <v>27</v>
      </c>
      <c r="E199">
        <f t="shared" ca="1" si="176"/>
        <v>1</v>
      </c>
      <c r="F199" t="str">
        <f t="shared" ca="1" si="160"/>
        <v>Health</v>
      </c>
      <c r="G199">
        <f t="shared" ca="1" si="177"/>
        <v>2</v>
      </c>
      <c r="H199" t="str">
        <f t="shared" ca="1" si="161"/>
        <v>College</v>
      </c>
      <c r="I199">
        <f t="shared" ca="1" si="178"/>
        <v>3</v>
      </c>
      <c r="J199">
        <f t="shared" ca="1" si="179"/>
        <v>0</v>
      </c>
      <c r="K199">
        <f t="shared" ca="1" si="180"/>
        <v>69040</v>
      </c>
      <c r="L199">
        <f t="shared" ca="1" si="181"/>
        <v>6</v>
      </c>
      <c r="M199" t="str">
        <f t="shared" ca="1" si="162"/>
        <v>Dharan</v>
      </c>
      <c r="N199">
        <f t="shared" ca="1" si="138"/>
        <v>1173680</v>
      </c>
      <c r="O199" s="1">
        <f t="shared" ca="1" si="182"/>
        <v>1058989.5603810165</v>
      </c>
      <c r="P199" s="1">
        <f t="shared" ca="1" si="139"/>
        <v>0</v>
      </c>
      <c r="Q199">
        <f t="shared" ca="1" si="183"/>
        <v>0</v>
      </c>
      <c r="R199">
        <f t="shared" ca="1" si="140"/>
        <v>0</v>
      </c>
      <c r="S199" s="1">
        <f t="shared" ca="1" si="141"/>
        <v>99456.968110658054</v>
      </c>
      <c r="T199" s="1">
        <f t="shared" ca="1" si="142"/>
        <v>1273136.968110658</v>
      </c>
      <c r="U199" s="1">
        <f t="shared" ca="1" si="143"/>
        <v>1058989.5603810165</v>
      </c>
      <c r="V199" s="1">
        <f t="shared" ca="1" si="144"/>
        <v>214147.40772964153</v>
      </c>
      <c r="Y199" s="5">
        <f ca="1">IF(Table1[[#This Row],[Gender]]="Male",1,0)</f>
        <v>1</v>
      </c>
      <c r="Z199">
        <f ca="1">IF(Table1[[#This Row],[Gender]]="Female",1,0)</f>
        <v>0</v>
      </c>
      <c r="AB199" s="6"/>
      <c r="AF199" s="5">
        <f t="shared" ca="1" si="154"/>
        <v>0</v>
      </c>
      <c r="AM199">
        <f t="shared" ca="1" si="155"/>
        <v>0</v>
      </c>
      <c r="AN199">
        <f t="shared" ca="1" si="156"/>
        <v>0</v>
      </c>
      <c r="AO199">
        <f t="shared" ca="1" si="157"/>
        <v>0</v>
      </c>
      <c r="AP199">
        <f t="shared" ca="1" si="158"/>
        <v>0</v>
      </c>
      <c r="AQ199">
        <f t="shared" ca="1" si="159"/>
        <v>1</v>
      </c>
      <c r="AS199" s="6"/>
      <c r="AV199" s="5">
        <f ca="1">IF(Table1[[#This Row],[Total Debt Value]]&gt;$AW$3,1,0)</f>
        <v>1</v>
      </c>
      <c r="AZ199" s="6"/>
      <c r="BA199" s="5"/>
      <c r="BB199" s="17">
        <f t="shared" ca="1" si="163"/>
        <v>0.72280790815250373</v>
      </c>
      <c r="BC199">
        <f t="shared" ca="1" si="164"/>
        <v>0</v>
      </c>
      <c r="BD199" s="6"/>
      <c r="BF199" s="5">
        <f t="shared" ca="1" si="165"/>
        <v>0</v>
      </c>
      <c r="BG199">
        <f t="shared" ca="1" si="166"/>
        <v>0</v>
      </c>
      <c r="BH199">
        <f t="shared" ca="1" si="145"/>
        <v>0</v>
      </c>
      <c r="BI199">
        <f t="shared" ca="1" si="146"/>
        <v>0</v>
      </c>
      <c r="BJ199">
        <f t="shared" ca="1" si="147"/>
        <v>0</v>
      </c>
      <c r="BK199">
        <f t="shared" ca="1" si="148"/>
        <v>0</v>
      </c>
      <c r="BL199">
        <f t="shared" ca="1" si="149"/>
        <v>0</v>
      </c>
      <c r="BM199">
        <f t="shared" ca="1" si="150"/>
        <v>0</v>
      </c>
      <c r="BN199">
        <f t="shared" ca="1" si="151"/>
        <v>0</v>
      </c>
      <c r="BO199">
        <f t="shared" ca="1" si="152"/>
        <v>0</v>
      </c>
      <c r="BP199">
        <f t="shared" ca="1" si="153"/>
        <v>31748</v>
      </c>
      <c r="BR199" s="6"/>
      <c r="BT199" s="5">
        <f t="shared" ca="1" si="167"/>
        <v>0</v>
      </c>
      <c r="BU199">
        <f t="shared" ca="1" si="168"/>
        <v>31748</v>
      </c>
      <c r="BV199">
        <f t="shared" ca="1" si="169"/>
        <v>0</v>
      </c>
      <c r="BW199">
        <f t="shared" ca="1" si="170"/>
        <v>0</v>
      </c>
      <c r="BX199">
        <f t="shared" ca="1" si="171"/>
        <v>0</v>
      </c>
      <c r="BY199">
        <f t="shared" ca="1" si="172"/>
        <v>0</v>
      </c>
      <c r="CA199" s="6"/>
      <c r="CD199" s="5">
        <f ca="1">IF(Table1[[#This Row],[Total Debt Value]]&gt;Table1[[#This Row],[Income]],1,0)</f>
        <v>1</v>
      </c>
      <c r="CK199" s="6"/>
      <c r="CM199" s="5">
        <f ca="1">IF(Table1[[#This Row],[Total  Net Worth]]&gt;$CN$3,Table1[[#This Row],[Age]],0)</f>
        <v>0</v>
      </c>
      <c r="CN199" s="6"/>
    </row>
    <row r="200" spans="2:92" x14ac:dyDescent="0.25">
      <c r="B200">
        <f t="shared" ca="1" si="173"/>
        <v>2</v>
      </c>
      <c r="C200" t="str">
        <f t="shared" ca="1" si="174"/>
        <v>Female</v>
      </c>
      <c r="D200">
        <f t="shared" ca="1" si="175"/>
        <v>42</v>
      </c>
      <c r="E200">
        <f t="shared" ca="1" si="176"/>
        <v>6</v>
      </c>
      <c r="F200" t="str">
        <f t="shared" ca="1" si="160"/>
        <v>Agriculture</v>
      </c>
      <c r="G200">
        <f t="shared" ca="1" si="177"/>
        <v>3</v>
      </c>
      <c r="H200" t="str">
        <f t="shared" ca="1" si="161"/>
        <v>University</v>
      </c>
      <c r="I200">
        <f t="shared" ca="1" si="178"/>
        <v>3</v>
      </c>
      <c r="J200">
        <f t="shared" ca="1" si="179"/>
        <v>1</v>
      </c>
      <c r="K200">
        <f t="shared" ca="1" si="180"/>
        <v>31748</v>
      </c>
      <c r="L200">
        <f t="shared" ca="1" si="181"/>
        <v>2</v>
      </c>
      <c r="M200" t="str">
        <f t="shared" ca="1" si="162"/>
        <v>Birgunj</v>
      </c>
      <c r="N200">
        <f t="shared" ca="1" si="138"/>
        <v>634960</v>
      </c>
      <c r="O200" s="1">
        <f t="shared" ca="1" si="182"/>
        <v>458954.10936051374</v>
      </c>
      <c r="P200" s="1">
        <f t="shared" ca="1" si="139"/>
        <v>18975.741086955066</v>
      </c>
      <c r="Q200">
        <f t="shared" ca="1" si="183"/>
        <v>3722</v>
      </c>
      <c r="R200">
        <f t="shared" ca="1" si="140"/>
        <v>63496</v>
      </c>
      <c r="S200" s="1">
        <f t="shared" ca="1" si="141"/>
        <v>20817.520117317476</v>
      </c>
      <c r="T200" s="1">
        <f t="shared" ca="1" si="142"/>
        <v>674753.26120427251</v>
      </c>
      <c r="U200" s="1">
        <f t="shared" ca="1" si="143"/>
        <v>526172.10936051374</v>
      </c>
      <c r="V200" s="1">
        <f t="shared" ca="1" si="144"/>
        <v>148581.15184375877</v>
      </c>
      <c r="Y200" s="5">
        <f ca="1">IF(Table1[[#This Row],[Gender]]="Male",1,0)</f>
        <v>0</v>
      </c>
      <c r="Z200">
        <f ca="1">IF(Table1[[#This Row],[Gender]]="Female",1,0)</f>
        <v>1</v>
      </c>
      <c r="AB200" s="6"/>
      <c r="AF200" s="5">
        <f t="shared" ca="1" si="154"/>
        <v>0</v>
      </c>
      <c r="AM200">
        <f t="shared" ca="1" si="155"/>
        <v>0</v>
      </c>
      <c r="AN200">
        <f t="shared" ca="1" si="156"/>
        <v>0</v>
      </c>
      <c r="AO200">
        <f t="shared" ca="1" si="157"/>
        <v>0</v>
      </c>
      <c r="AP200">
        <f t="shared" ca="1" si="158"/>
        <v>1</v>
      </c>
      <c r="AQ200">
        <f t="shared" ca="1" si="159"/>
        <v>0</v>
      </c>
      <c r="AS200" s="6"/>
      <c r="AV200" s="5">
        <f ca="1">IF(Table1[[#This Row],[Total Debt Value]]&gt;$AW$3,1,0)</f>
        <v>1</v>
      </c>
      <c r="AZ200" s="6"/>
      <c r="BA200" s="5"/>
      <c r="BB200" s="17">
        <f t="shared" ca="1" si="163"/>
        <v>0.57805329109265091</v>
      </c>
      <c r="BC200">
        <f t="shared" ca="1" si="164"/>
        <v>0</v>
      </c>
      <c r="BD200" s="6"/>
      <c r="BF200" s="5">
        <f t="shared" ca="1" si="165"/>
        <v>0</v>
      </c>
      <c r="BG200">
        <f t="shared" ca="1" si="166"/>
        <v>0</v>
      </c>
      <c r="BH200">
        <f t="shared" ca="1" si="145"/>
        <v>0</v>
      </c>
      <c r="BI200">
        <f t="shared" ca="1" si="146"/>
        <v>0</v>
      </c>
      <c r="BJ200">
        <f t="shared" ca="1" si="147"/>
        <v>0</v>
      </c>
      <c r="BK200">
        <f t="shared" ca="1" si="148"/>
        <v>0</v>
      </c>
      <c r="BL200">
        <f t="shared" ca="1" si="149"/>
        <v>0</v>
      </c>
      <c r="BM200">
        <f t="shared" ca="1" si="150"/>
        <v>49875</v>
      </c>
      <c r="BN200">
        <f t="shared" ca="1" si="151"/>
        <v>0</v>
      </c>
      <c r="BO200">
        <f t="shared" ca="1" si="152"/>
        <v>0</v>
      </c>
      <c r="BP200">
        <f t="shared" ca="1" si="153"/>
        <v>0</v>
      </c>
      <c r="BR200" s="6"/>
      <c r="BT200" s="5">
        <f t="shared" ca="1" si="167"/>
        <v>0</v>
      </c>
      <c r="BU200">
        <f t="shared" ca="1" si="168"/>
        <v>0</v>
      </c>
      <c r="BV200">
        <f t="shared" ca="1" si="169"/>
        <v>0</v>
      </c>
      <c r="BW200">
        <f t="shared" ca="1" si="170"/>
        <v>0</v>
      </c>
      <c r="BX200">
        <f t="shared" ca="1" si="171"/>
        <v>49875</v>
      </c>
      <c r="BY200">
        <f t="shared" ca="1" si="172"/>
        <v>0</v>
      </c>
      <c r="CA200" s="6"/>
      <c r="CD200" s="5">
        <f ca="1">IF(Table1[[#This Row],[Total Debt Value]]&gt;Table1[[#This Row],[Income]],1,0)</f>
        <v>1</v>
      </c>
      <c r="CK200" s="6"/>
      <c r="CM200" s="5">
        <f ca="1">IF(Table1[[#This Row],[Total  Net Worth]]&gt;$CN$3,Table1[[#This Row],[Age]],0)</f>
        <v>0</v>
      </c>
      <c r="CN200" s="6"/>
    </row>
    <row r="201" spans="2:92" x14ac:dyDescent="0.25">
      <c r="B201">
        <f t="shared" ca="1" si="173"/>
        <v>2</v>
      </c>
      <c r="C201" t="str">
        <f t="shared" ca="1" si="174"/>
        <v>Female</v>
      </c>
      <c r="D201">
        <f t="shared" ca="1" si="175"/>
        <v>25</v>
      </c>
      <c r="E201">
        <f t="shared" ca="1" si="176"/>
        <v>5</v>
      </c>
      <c r="F201" t="str">
        <f t="shared" ca="1" si="160"/>
        <v>Genral Work</v>
      </c>
      <c r="G201">
        <f t="shared" ca="1" si="177"/>
        <v>4</v>
      </c>
      <c r="H201" t="str">
        <f t="shared" ca="1" si="161"/>
        <v>Technical</v>
      </c>
      <c r="I201">
        <f t="shared" ca="1" si="178"/>
        <v>3</v>
      </c>
      <c r="J201">
        <f t="shared" ca="1" si="179"/>
        <v>1</v>
      </c>
      <c r="K201">
        <f t="shared" ca="1" si="180"/>
        <v>49875</v>
      </c>
      <c r="L201">
        <f t="shared" ca="1" si="181"/>
        <v>10</v>
      </c>
      <c r="M201" t="str">
        <f t="shared" ca="1" si="162"/>
        <v>Lalitpur</v>
      </c>
      <c r="N201">
        <f t="shared" ca="1" si="138"/>
        <v>897750</v>
      </c>
      <c r="O201" s="1">
        <f t="shared" ca="1" si="182"/>
        <v>518947.34207842738</v>
      </c>
      <c r="P201" s="1">
        <f t="shared" ca="1" si="139"/>
        <v>18279.261756630094</v>
      </c>
      <c r="Q201">
        <f t="shared" ca="1" si="183"/>
        <v>14502</v>
      </c>
      <c r="R201">
        <f t="shared" ca="1" si="140"/>
        <v>0</v>
      </c>
      <c r="S201" s="1">
        <f t="shared" ca="1" si="141"/>
        <v>47832.766976259954</v>
      </c>
      <c r="T201" s="1">
        <f t="shared" ca="1" si="142"/>
        <v>963862.02873289015</v>
      </c>
      <c r="U201" s="1">
        <f t="shared" ca="1" si="143"/>
        <v>533449.34207842732</v>
      </c>
      <c r="V201" s="1">
        <f t="shared" ca="1" si="144"/>
        <v>430412.68665446283</v>
      </c>
      <c r="Y201" s="5">
        <f ca="1">IF(Table1[[#This Row],[Gender]]="Male",1,0)</f>
        <v>0</v>
      </c>
      <c r="Z201">
        <f ca="1">IF(Table1[[#This Row],[Gender]]="Female",1,0)</f>
        <v>1</v>
      </c>
      <c r="AB201" s="6"/>
      <c r="AF201" s="5">
        <f t="shared" ca="1" si="154"/>
        <v>0</v>
      </c>
      <c r="AM201">
        <f t="shared" ca="1" si="155"/>
        <v>1</v>
      </c>
      <c r="AN201">
        <f t="shared" ca="1" si="156"/>
        <v>0</v>
      </c>
      <c r="AO201">
        <f t="shared" ca="1" si="157"/>
        <v>0</v>
      </c>
      <c r="AP201">
        <f t="shared" ca="1" si="158"/>
        <v>0</v>
      </c>
      <c r="AQ201">
        <f t="shared" ca="1" si="159"/>
        <v>0</v>
      </c>
      <c r="AS201" s="6"/>
      <c r="AV201" s="5">
        <f ca="1">IF(Table1[[#This Row],[Total Debt Value]]&gt;$AW$3,1,0)</f>
        <v>1</v>
      </c>
      <c r="AZ201" s="6"/>
      <c r="BA201" s="5"/>
      <c r="BB201" s="17">
        <f t="shared" ca="1" si="163"/>
        <v>0.45280030786158543</v>
      </c>
      <c r="BC201">
        <f t="shared" ca="1" si="164"/>
        <v>0</v>
      </c>
      <c r="BD201" s="6"/>
      <c r="BF201" s="5">
        <f t="shared" ca="1" si="165"/>
        <v>81092</v>
      </c>
      <c r="BG201">
        <f t="shared" ca="1" si="166"/>
        <v>0</v>
      </c>
      <c r="BH201">
        <f t="shared" ca="1" si="145"/>
        <v>0</v>
      </c>
      <c r="BI201">
        <f t="shared" ca="1" si="146"/>
        <v>0</v>
      </c>
      <c r="BJ201">
        <f t="shared" ca="1" si="147"/>
        <v>0</v>
      </c>
      <c r="BK201">
        <f t="shared" ca="1" si="148"/>
        <v>0</v>
      </c>
      <c r="BL201">
        <f t="shared" ca="1" si="149"/>
        <v>0</v>
      </c>
      <c r="BM201">
        <f t="shared" ca="1" si="150"/>
        <v>0</v>
      </c>
      <c r="BN201">
        <f t="shared" ca="1" si="151"/>
        <v>0</v>
      </c>
      <c r="BO201">
        <f t="shared" ca="1" si="152"/>
        <v>0</v>
      </c>
      <c r="BP201">
        <f t="shared" ca="1" si="153"/>
        <v>0</v>
      </c>
      <c r="BR201" s="6"/>
      <c r="BT201" s="5">
        <f t="shared" ca="1" si="167"/>
        <v>0</v>
      </c>
      <c r="BU201">
        <f t="shared" ca="1" si="168"/>
        <v>0</v>
      </c>
      <c r="BV201">
        <f t="shared" ca="1" si="169"/>
        <v>0</v>
      </c>
      <c r="BW201">
        <f t="shared" ca="1" si="170"/>
        <v>0</v>
      </c>
      <c r="BX201">
        <f t="shared" ca="1" si="171"/>
        <v>0</v>
      </c>
      <c r="BY201">
        <f t="shared" ca="1" si="172"/>
        <v>81092</v>
      </c>
      <c r="CA201" s="6"/>
      <c r="CD201" s="5">
        <f ca="1">IF(Table1[[#This Row],[Total Debt Value]]&gt;Table1[[#This Row],[Income]],1,0)</f>
        <v>1</v>
      </c>
      <c r="CK201" s="6"/>
      <c r="CM201" s="5">
        <f ca="1">IF(Table1[[#This Row],[Total  Net Worth]]&gt;$CN$3,Table1[[#This Row],[Age]],0)</f>
        <v>0</v>
      </c>
      <c r="CN201" s="6"/>
    </row>
    <row r="202" spans="2:92" x14ac:dyDescent="0.25">
      <c r="B202">
        <f t="shared" ca="1" si="173"/>
        <v>2</v>
      </c>
      <c r="C202" t="str">
        <f t="shared" ca="1" si="174"/>
        <v>Female</v>
      </c>
      <c r="D202">
        <f t="shared" ca="1" si="175"/>
        <v>26</v>
      </c>
      <c r="E202">
        <f t="shared" ca="1" si="176"/>
        <v>3</v>
      </c>
      <c r="F202" t="str">
        <f t="shared" ca="1" si="160"/>
        <v>Teaching</v>
      </c>
      <c r="G202">
        <f t="shared" ca="1" si="177"/>
        <v>2</v>
      </c>
      <c r="H202" t="str">
        <f t="shared" ca="1" si="161"/>
        <v>College</v>
      </c>
      <c r="I202">
        <f t="shared" ca="1" si="178"/>
        <v>1</v>
      </c>
      <c r="J202">
        <f t="shared" ca="1" si="179"/>
        <v>1</v>
      </c>
      <c r="K202">
        <f t="shared" ca="1" si="180"/>
        <v>81092</v>
      </c>
      <c r="L202">
        <f t="shared" ca="1" si="181"/>
        <v>1</v>
      </c>
      <c r="M202" t="str">
        <f t="shared" ca="1" si="162"/>
        <v>Kathmandu</v>
      </c>
      <c r="N202">
        <f t="shared" ca="1" si="138"/>
        <v>1378564</v>
      </c>
      <c r="O202" s="1">
        <f t="shared" ca="1" si="182"/>
        <v>624214.20360689866</v>
      </c>
      <c r="P202" s="1">
        <f t="shared" ca="1" si="139"/>
        <v>55485.49725964063</v>
      </c>
      <c r="Q202">
        <f t="shared" ca="1" si="183"/>
        <v>23377</v>
      </c>
      <c r="R202">
        <f t="shared" ca="1" si="140"/>
        <v>162184</v>
      </c>
      <c r="S202" s="1">
        <f t="shared" ca="1" si="141"/>
        <v>45848.592635754641</v>
      </c>
      <c r="T202" s="1">
        <f t="shared" ca="1" si="142"/>
        <v>1479898.0898953953</v>
      </c>
      <c r="U202" s="1">
        <f t="shared" ca="1" si="143"/>
        <v>809775.20360689866</v>
      </c>
      <c r="V202" s="1">
        <f t="shared" ca="1" si="144"/>
        <v>670122.88628849667</v>
      </c>
      <c r="Y202" s="5">
        <f ca="1">IF(Table1[[#This Row],[Gender]]="Male",1,0)</f>
        <v>0</v>
      </c>
      <c r="Z202">
        <f ca="1">IF(Table1[[#This Row],[Gender]]="Female",1,0)</f>
        <v>1</v>
      </c>
      <c r="AB202" s="6"/>
      <c r="AF202" s="5">
        <f t="shared" ca="1" si="154"/>
        <v>0</v>
      </c>
      <c r="AM202">
        <f t="shared" ca="1" si="155"/>
        <v>0</v>
      </c>
      <c r="AN202">
        <f t="shared" ca="1" si="156"/>
        <v>1</v>
      </c>
      <c r="AO202">
        <f t="shared" ca="1" si="157"/>
        <v>0</v>
      </c>
      <c r="AP202">
        <f t="shared" ca="1" si="158"/>
        <v>0</v>
      </c>
      <c r="AQ202">
        <f t="shared" ca="1" si="159"/>
        <v>0</v>
      </c>
      <c r="AS202" s="6"/>
      <c r="AV202" s="5">
        <f ca="1">IF(Table1[[#This Row],[Total Debt Value]]&gt;$AW$3,1,0)</f>
        <v>1</v>
      </c>
      <c r="AZ202" s="6"/>
      <c r="BA202" s="5"/>
      <c r="BB202" s="17">
        <f t="shared" ca="1" si="163"/>
        <v>0.54664236485777895</v>
      </c>
      <c r="BC202">
        <f t="shared" ca="1" si="164"/>
        <v>0</v>
      </c>
      <c r="BD202" s="6"/>
      <c r="BF202" s="5">
        <f t="shared" ca="1" si="165"/>
        <v>0</v>
      </c>
      <c r="BG202">
        <f t="shared" ca="1" si="166"/>
        <v>0</v>
      </c>
      <c r="BH202">
        <f t="shared" ca="1" si="145"/>
        <v>0</v>
      </c>
      <c r="BI202">
        <f t="shared" ca="1" si="146"/>
        <v>0</v>
      </c>
      <c r="BJ202">
        <f t="shared" ca="1" si="147"/>
        <v>0</v>
      </c>
      <c r="BK202">
        <f t="shared" ca="1" si="148"/>
        <v>0</v>
      </c>
      <c r="BL202">
        <f t="shared" ca="1" si="149"/>
        <v>0</v>
      </c>
      <c r="BM202">
        <f t="shared" ca="1" si="150"/>
        <v>79513</v>
      </c>
      <c r="BN202">
        <f t="shared" ca="1" si="151"/>
        <v>0</v>
      </c>
      <c r="BO202">
        <f t="shared" ca="1" si="152"/>
        <v>0</v>
      </c>
      <c r="BP202">
        <f t="shared" ca="1" si="153"/>
        <v>0</v>
      </c>
      <c r="BR202" s="6"/>
      <c r="BT202" s="5">
        <f t="shared" ca="1" si="167"/>
        <v>0</v>
      </c>
      <c r="BU202">
        <f t="shared" ca="1" si="168"/>
        <v>0</v>
      </c>
      <c r="BV202">
        <f t="shared" ca="1" si="169"/>
        <v>79513</v>
      </c>
      <c r="BW202">
        <f t="shared" ca="1" si="170"/>
        <v>0</v>
      </c>
      <c r="BX202">
        <f t="shared" ca="1" si="171"/>
        <v>0</v>
      </c>
      <c r="BY202">
        <f t="shared" ca="1" si="172"/>
        <v>0</v>
      </c>
      <c r="CA202" s="6"/>
      <c r="CD202" s="5">
        <f ca="1">IF(Table1[[#This Row],[Total Debt Value]]&gt;Table1[[#This Row],[Income]],1,0)</f>
        <v>1</v>
      </c>
      <c r="CK202" s="6"/>
      <c r="CM202" s="5">
        <f ca="1">IF(Table1[[#This Row],[Total  Net Worth]]&gt;$CN$3,Table1[[#This Row],[Age]],0)</f>
        <v>26</v>
      </c>
      <c r="CN202" s="6"/>
    </row>
    <row r="203" spans="2:92" x14ac:dyDescent="0.25">
      <c r="B203">
        <f t="shared" ca="1" si="173"/>
        <v>1</v>
      </c>
      <c r="C203" t="str">
        <f t="shared" ca="1" si="174"/>
        <v>Male</v>
      </c>
      <c r="D203">
        <f t="shared" ca="1" si="175"/>
        <v>41</v>
      </c>
      <c r="E203">
        <f t="shared" ca="1" si="176"/>
        <v>4</v>
      </c>
      <c r="F203" t="str">
        <f t="shared" ca="1" si="160"/>
        <v>IT</v>
      </c>
      <c r="G203">
        <f t="shared" ca="1" si="177"/>
        <v>5</v>
      </c>
      <c r="H203" t="str">
        <f t="shared" ca="1" si="161"/>
        <v>Others</v>
      </c>
      <c r="I203">
        <f t="shared" ca="1" si="178"/>
        <v>3</v>
      </c>
      <c r="J203">
        <f t="shared" ca="1" si="179"/>
        <v>1</v>
      </c>
      <c r="K203">
        <f t="shared" ca="1" si="180"/>
        <v>79513</v>
      </c>
      <c r="L203">
        <f t="shared" ca="1" si="181"/>
        <v>10</v>
      </c>
      <c r="M203" t="str">
        <f t="shared" ca="1" si="162"/>
        <v>Lalitpur</v>
      </c>
      <c r="N203">
        <f t="shared" ca="1" si="138"/>
        <v>1431234</v>
      </c>
      <c r="O203" s="1">
        <f t="shared" ca="1" si="182"/>
        <v>782373.13842485845</v>
      </c>
      <c r="P203" s="1">
        <f t="shared" ca="1" si="139"/>
        <v>53945.99000103552</v>
      </c>
      <c r="Q203">
        <f t="shared" ca="1" si="183"/>
        <v>1202</v>
      </c>
      <c r="R203">
        <f t="shared" ca="1" si="140"/>
        <v>0</v>
      </c>
      <c r="S203" s="1">
        <f t="shared" ca="1" si="141"/>
        <v>17983.370400354313</v>
      </c>
      <c r="T203" s="1">
        <f t="shared" ca="1" si="142"/>
        <v>1503163.3604013899</v>
      </c>
      <c r="U203" s="1">
        <f t="shared" ca="1" si="143"/>
        <v>783575.13842485845</v>
      </c>
      <c r="V203" s="1">
        <f t="shared" ca="1" si="144"/>
        <v>719588.22197653144</v>
      </c>
      <c r="Y203" s="5">
        <f ca="1">IF(Table1[[#This Row],[Gender]]="Male",1,0)</f>
        <v>1</v>
      </c>
      <c r="Z203">
        <f ca="1">IF(Table1[[#This Row],[Gender]]="Female",1,0)</f>
        <v>0</v>
      </c>
      <c r="AB203" s="6"/>
      <c r="AF203" s="5">
        <f t="shared" ca="1" si="154"/>
        <v>0</v>
      </c>
      <c r="AM203">
        <f t="shared" ca="1" si="155"/>
        <v>0</v>
      </c>
      <c r="AN203">
        <f t="shared" ca="1" si="156"/>
        <v>0</v>
      </c>
      <c r="AO203">
        <f t="shared" ca="1" si="157"/>
        <v>0</v>
      </c>
      <c r="AP203">
        <f t="shared" ca="1" si="158"/>
        <v>1</v>
      </c>
      <c r="AQ203">
        <f t="shared" ca="1" si="159"/>
        <v>0</v>
      </c>
      <c r="AS203" s="6"/>
      <c r="AV203" s="5">
        <f ca="1">IF(Table1[[#This Row],[Total Debt Value]]&gt;$AW$3,1,0)</f>
        <v>1</v>
      </c>
      <c r="AZ203" s="6"/>
      <c r="BA203" s="5"/>
      <c r="BB203" s="17">
        <f t="shared" ca="1" si="163"/>
        <v>0.49733542265073383</v>
      </c>
      <c r="BC203">
        <f t="shared" ca="1" si="164"/>
        <v>0</v>
      </c>
      <c r="BD203" s="6"/>
      <c r="BF203" s="5">
        <f t="shared" ca="1" si="165"/>
        <v>0</v>
      </c>
      <c r="BG203">
        <f t="shared" ca="1" si="166"/>
        <v>0</v>
      </c>
      <c r="BH203">
        <f t="shared" ca="1" si="145"/>
        <v>0</v>
      </c>
      <c r="BI203">
        <f t="shared" ca="1" si="146"/>
        <v>0</v>
      </c>
      <c r="BJ203">
        <f t="shared" ca="1" si="147"/>
        <v>0</v>
      </c>
      <c r="BK203">
        <f t="shared" ca="1" si="148"/>
        <v>0</v>
      </c>
      <c r="BL203">
        <f t="shared" ca="1" si="149"/>
        <v>0</v>
      </c>
      <c r="BM203">
        <f t="shared" ca="1" si="150"/>
        <v>0</v>
      </c>
      <c r="BN203">
        <f t="shared" ca="1" si="151"/>
        <v>0</v>
      </c>
      <c r="BO203">
        <f t="shared" ca="1" si="152"/>
        <v>47787</v>
      </c>
      <c r="BP203">
        <f t="shared" ca="1" si="153"/>
        <v>0</v>
      </c>
      <c r="BR203" s="6"/>
      <c r="BT203" s="5">
        <f t="shared" ca="1" si="167"/>
        <v>0</v>
      </c>
      <c r="BU203">
        <f t="shared" ca="1" si="168"/>
        <v>0</v>
      </c>
      <c r="BV203">
        <f t="shared" ca="1" si="169"/>
        <v>0</v>
      </c>
      <c r="BW203">
        <f t="shared" ca="1" si="170"/>
        <v>0</v>
      </c>
      <c r="BX203">
        <f t="shared" ca="1" si="171"/>
        <v>47787</v>
      </c>
      <c r="BY203">
        <f t="shared" ca="1" si="172"/>
        <v>0</v>
      </c>
      <c r="CA203" s="6"/>
      <c r="CD203" s="5">
        <f ca="1">IF(Table1[[#This Row],[Total Debt Value]]&gt;Table1[[#This Row],[Income]],1,0)</f>
        <v>1</v>
      </c>
      <c r="CK203" s="6"/>
      <c r="CM203" s="5">
        <f ca="1">IF(Table1[[#This Row],[Total  Net Worth]]&gt;$CN$3,Table1[[#This Row],[Age]],0)</f>
        <v>41</v>
      </c>
      <c r="CN203" s="6"/>
    </row>
    <row r="204" spans="2:92" x14ac:dyDescent="0.25">
      <c r="B204">
        <f t="shared" ca="1" si="173"/>
        <v>2</v>
      </c>
      <c r="C204" t="str">
        <f t="shared" ca="1" si="174"/>
        <v>Female</v>
      </c>
      <c r="D204">
        <f t="shared" ca="1" si="175"/>
        <v>30</v>
      </c>
      <c r="E204">
        <f t="shared" ca="1" si="176"/>
        <v>5</v>
      </c>
      <c r="F204" t="str">
        <f t="shared" ca="1" si="160"/>
        <v>Genral Work</v>
      </c>
      <c r="G204">
        <f t="shared" ca="1" si="177"/>
        <v>1</v>
      </c>
      <c r="H204" t="str">
        <f t="shared" ca="1" si="161"/>
        <v>High School</v>
      </c>
      <c r="I204">
        <f t="shared" ca="1" si="178"/>
        <v>1</v>
      </c>
      <c r="J204">
        <f t="shared" ca="1" si="179"/>
        <v>2</v>
      </c>
      <c r="K204">
        <f t="shared" ca="1" si="180"/>
        <v>47787</v>
      </c>
      <c r="L204">
        <f t="shared" ca="1" si="181"/>
        <v>7</v>
      </c>
      <c r="M204" t="str">
        <f t="shared" ca="1" si="162"/>
        <v>Butwal</v>
      </c>
      <c r="N204">
        <f t="shared" ca="1" si="138"/>
        <v>812379</v>
      </c>
      <c r="O204" s="1">
        <f t="shared" ca="1" si="182"/>
        <v>404024.85331758048</v>
      </c>
      <c r="P204" s="1">
        <f t="shared" ca="1" si="139"/>
        <v>36788.08695439648</v>
      </c>
      <c r="Q204">
        <f t="shared" ca="1" si="183"/>
        <v>14367</v>
      </c>
      <c r="R204">
        <f t="shared" ca="1" si="140"/>
        <v>95574</v>
      </c>
      <c r="S204" s="1">
        <f t="shared" ca="1" si="141"/>
        <v>6580.0525382009746</v>
      </c>
      <c r="T204" s="1">
        <f t="shared" ca="1" si="142"/>
        <v>855747.13949259743</v>
      </c>
      <c r="U204" s="1">
        <f t="shared" ca="1" si="143"/>
        <v>513965.85331758048</v>
      </c>
      <c r="V204" s="1">
        <f t="shared" ca="1" si="144"/>
        <v>341781.28617501695</v>
      </c>
      <c r="Y204" s="5">
        <f ca="1">IF(Table1[[#This Row],[Gender]]="Male",1,0)</f>
        <v>0</v>
      </c>
      <c r="Z204">
        <f ca="1">IF(Table1[[#This Row],[Gender]]="Female",1,0)</f>
        <v>1</v>
      </c>
      <c r="AB204" s="6"/>
      <c r="AF204" s="5">
        <f t="shared" ca="1" si="154"/>
        <v>0</v>
      </c>
      <c r="AM204">
        <f t="shared" ca="1" si="155"/>
        <v>0</v>
      </c>
      <c r="AN204">
        <f t="shared" ca="1" si="156"/>
        <v>1</v>
      </c>
      <c r="AO204">
        <f t="shared" ca="1" si="157"/>
        <v>0</v>
      </c>
      <c r="AP204">
        <f t="shared" ca="1" si="158"/>
        <v>0</v>
      </c>
      <c r="AQ204">
        <f t="shared" ca="1" si="159"/>
        <v>0</v>
      </c>
      <c r="AS204" s="6"/>
      <c r="AV204" s="5">
        <f ca="1">IF(Table1[[#This Row],[Total Debt Value]]&gt;$AW$3,1,0)</f>
        <v>1</v>
      </c>
      <c r="AZ204" s="6"/>
      <c r="BA204" s="5"/>
      <c r="BB204" s="17">
        <f t="shared" ca="1" si="163"/>
        <v>0.20552433304547313</v>
      </c>
      <c r="BC204">
        <f t="shared" ca="1" si="164"/>
        <v>1</v>
      </c>
      <c r="BD204" s="6"/>
      <c r="BF204" s="5">
        <f t="shared" ca="1" si="165"/>
        <v>0</v>
      </c>
      <c r="BG204">
        <f t="shared" ca="1" si="166"/>
        <v>0</v>
      </c>
      <c r="BH204">
        <f t="shared" ca="1" si="145"/>
        <v>0</v>
      </c>
      <c r="BI204">
        <f t="shared" ca="1" si="146"/>
        <v>0</v>
      </c>
      <c r="BJ204">
        <f t="shared" ca="1" si="147"/>
        <v>0</v>
      </c>
      <c r="BK204">
        <f t="shared" ca="1" si="148"/>
        <v>0</v>
      </c>
      <c r="BL204">
        <f t="shared" ca="1" si="149"/>
        <v>0</v>
      </c>
      <c r="BM204">
        <f t="shared" ca="1" si="150"/>
        <v>0</v>
      </c>
      <c r="BN204">
        <f t="shared" ca="1" si="151"/>
        <v>0</v>
      </c>
      <c r="BO204">
        <f t="shared" ca="1" si="152"/>
        <v>0</v>
      </c>
      <c r="BP204">
        <f t="shared" ca="1" si="153"/>
        <v>42042</v>
      </c>
      <c r="BR204" s="6"/>
      <c r="BT204" s="5">
        <f t="shared" ca="1" si="167"/>
        <v>0</v>
      </c>
      <c r="BU204">
        <f t="shared" ca="1" si="168"/>
        <v>0</v>
      </c>
      <c r="BV204">
        <f t="shared" ca="1" si="169"/>
        <v>42042</v>
      </c>
      <c r="BW204">
        <f t="shared" ca="1" si="170"/>
        <v>0</v>
      </c>
      <c r="BX204">
        <f t="shared" ca="1" si="171"/>
        <v>0</v>
      </c>
      <c r="BY204">
        <f t="shared" ca="1" si="172"/>
        <v>0</v>
      </c>
      <c r="CA204" s="6"/>
      <c r="CD204" s="5">
        <f ca="1">IF(Table1[[#This Row],[Total Debt Value]]&gt;Table1[[#This Row],[Income]],1,0)</f>
        <v>1</v>
      </c>
      <c r="CK204" s="6"/>
      <c r="CM204" s="5">
        <f ca="1">IF(Table1[[#This Row],[Total  Net Worth]]&gt;$CN$3,Table1[[#This Row],[Age]],0)</f>
        <v>0</v>
      </c>
      <c r="CN204" s="6"/>
    </row>
    <row r="205" spans="2:92" x14ac:dyDescent="0.25">
      <c r="B205">
        <f t="shared" ca="1" si="173"/>
        <v>2</v>
      </c>
      <c r="C205" t="str">
        <f t="shared" ca="1" si="174"/>
        <v>Female</v>
      </c>
      <c r="D205">
        <f t="shared" ca="1" si="175"/>
        <v>35</v>
      </c>
      <c r="E205">
        <f t="shared" ca="1" si="176"/>
        <v>4</v>
      </c>
      <c r="F205" t="str">
        <f t="shared" ca="1" si="160"/>
        <v>IT</v>
      </c>
      <c r="G205">
        <f t="shared" ca="1" si="177"/>
        <v>4</v>
      </c>
      <c r="H205" t="str">
        <f t="shared" ca="1" si="161"/>
        <v>Technical</v>
      </c>
      <c r="I205">
        <f t="shared" ca="1" si="178"/>
        <v>2</v>
      </c>
      <c r="J205">
        <f t="shared" ca="1" si="179"/>
        <v>0</v>
      </c>
      <c r="K205">
        <f t="shared" ca="1" si="180"/>
        <v>42042</v>
      </c>
      <c r="L205">
        <f t="shared" ca="1" si="181"/>
        <v>2</v>
      </c>
      <c r="M205" t="str">
        <f t="shared" ca="1" si="162"/>
        <v>Birgunj</v>
      </c>
      <c r="N205">
        <f t="shared" ca="1" si="138"/>
        <v>924924</v>
      </c>
      <c r="O205" s="1">
        <f t="shared" ca="1" si="182"/>
        <v>190094.3882177512</v>
      </c>
      <c r="P205" s="1">
        <f t="shared" ca="1" si="139"/>
        <v>0</v>
      </c>
      <c r="Q205">
        <f t="shared" ca="1" si="183"/>
        <v>0</v>
      </c>
      <c r="R205">
        <f t="shared" ca="1" si="140"/>
        <v>84084</v>
      </c>
      <c r="S205" s="1">
        <f t="shared" ca="1" si="141"/>
        <v>11677.769483606044</v>
      </c>
      <c r="T205" s="1">
        <f t="shared" ca="1" si="142"/>
        <v>936601.7694836061</v>
      </c>
      <c r="U205" s="1">
        <f t="shared" ca="1" si="143"/>
        <v>274178.38821775117</v>
      </c>
      <c r="V205" s="1">
        <f t="shared" ca="1" si="144"/>
        <v>662423.38126585493</v>
      </c>
      <c r="Y205" s="5">
        <f ca="1">IF(Table1[[#This Row],[Gender]]="Male",1,0)</f>
        <v>0</v>
      </c>
      <c r="Z205">
        <f ca="1">IF(Table1[[#This Row],[Gender]]="Female",1,0)</f>
        <v>1</v>
      </c>
      <c r="AB205" s="6"/>
      <c r="AF205" s="5">
        <f t="shared" ca="1" si="154"/>
        <v>0</v>
      </c>
      <c r="AM205">
        <f t="shared" ca="1" si="155"/>
        <v>0</v>
      </c>
      <c r="AN205">
        <f t="shared" ca="1" si="156"/>
        <v>0</v>
      </c>
      <c r="AO205">
        <f t="shared" ca="1" si="157"/>
        <v>0</v>
      </c>
      <c r="AP205">
        <f t="shared" ca="1" si="158"/>
        <v>1</v>
      </c>
      <c r="AQ205">
        <f t="shared" ca="1" si="159"/>
        <v>0</v>
      </c>
      <c r="AS205" s="6"/>
      <c r="AV205" s="5">
        <f ca="1">IF(Table1[[#This Row],[Total Debt Value]]&gt;$AW$3,1,0)</f>
        <v>0</v>
      </c>
      <c r="AZ205" s="6"/>
      <c r="BA205" s="5"/>
      <c r="BB205" s="17">
        <f t="shared" ca="1" si="163"/>
        <v>0.2793784237687249</v>
      </c>
      <c r="BC205">
        <f t="shared" ca="1" si="164"/>
        <v>1</v>
      </c>
      <c r="BD205" s="6"/>
      <c r="BF205" s="5">
        <f t="shared" ca="1" si="165"/>
        <v>0</v>
      </c>
      <c r="BG205">
        <f t="shared" ca="1" si="166"/>
        <v>26855</v>
      </c>
      <c r="BH205">
        <f t="shared" ca="1" si="145"/>
        <v>0</v>
      </c>
      <c r="BI205">
        <f t="shared" ca="1" si="146"/>
        <v>0</v>
      </c>
      <c r="BJ205">
        <f t="shared" ca="1" si="147"/>
        <v>0</v>
      </c>
      <c r="BK205">
        <f t="shared" ca="1" si="148"/>
        <v>0</v>
      </c>
      <c r="BL205">
        <f t="shared" ca="1" si="149"/>
        <v>0</v>
      </c>
      <c r="BM205">
        <f t="shared" ca="1" si="150"/>
        <v>0</v>
      </c>
      <c r="BN205">
        <f t="shared" ca="1" si="151"/>
        <v>0</v>
      </c>
      <c r="BO205">
        <f t="shared" ca="1" si="152"/>
        <v>0</v>
      </c>
      <c r="BP205">
        <f t="shared" ca="1" si="153"/>
        <v>0</v>
      </c>
      <c r="BR205" s="6"/>
      <c r="BT205" s="5">
        <f t="shared" ca="1" si="167"/>
        <v>0</v>
      </c>
      <c r="BU205">
        <f t="shared" ca="1" si="168"/>
        <v>0</v>
      </c>
      <c r="BV205">
        <f t="shared" ca="1" si="169"/>
        <v>0</v>
      </c>
      <c r="BW205">
        <f t="shared" ca="1" si="170"/>
        <v>0</v>
      </c>
      <c r="BX205">
        <f t="shared" ca="1" si="171"/>
        <v>26855</v>
      </c>
      <c r="BY205">
        <f t="shared" ca="1" si="172"/>
        <v>0</v>
      </c>
      <c r="CA205" s="6"/>
      <c r="CD205" s="5">
        <f ca="1">IF(Table1[[#This Row],[Total Debt Value]]&gt;Table1[[#This Row],[Income]],1,0)</f>
        <v>1</v>
      </c>
      <c r="CK205" s="6"/>
      <c r="CM205" s="5">
        <f ca="1">IF(Table1[[#This Row],[Total  Net Worth]]&gt;$CN$3,Table1[[#This Row],[Age]],0)</f>
        <v>35</v>
      </c>
      <c r="CN205" s="6"/>
    </row>
    <row r="206" spans="2:92" x14ac:dyDescent="0.25">
      <c r="B206">
        <f t="shared" ca="1" si="173"/>
        <v>2</v>
      </c>
      <c r="C206" t="str">
        <f t="shared" ca="1" si="174"/>
        <v>Female</v>
      </c>
      <c r="D206">
        <f t="shared" ca="1" si="175"/>
        <v>39</v>
      </c>
      <c r="E206">
        <f t="shared" ca="1" si="176"/>
        <v>5</v>
      </c>
      <c r="F206" t="str">
        <f t="shared" ca="1" si="160"/>
        <v>Genral Work</v>
      </c>
      <c r="G206">
        <f t="shared" ca="1" si="177"/>
        <v>1</v>
      </c>
      <c r="H206" t="str">
        <f t="shared" ca="1" si="161"/>
        <v>High School</v>
      </c>
      <c r="I206">
        <f t="shared" ca="1" si="178"/>
        <v>3</v>
      </c>
      <c r="J206">
        <f t="shared" ca="1" si="179"/>
        <v>2</v>
      </c>
      <c r="K206">
        <f t="shared" ca="1" si="180"/>
        <v>26855</v>
      </c>
      <c r="L206">
        <f t="shared" ca="1" si="181"/>
        <v>8</v>
      </c>
      <c r="M206" t="str">
        <f t="shared" ca="1" si="162"/>
        <v>Itahari</v>
      </c>
      <c r="N206">
        <f t="shared" ca="1" si="138"/>
        <v>456535</v>
      </c>
      <c r="O206" s="1">
        <f t="shared" ca="1" si="182"/>
        <v>127546.02869525482</v>
      </c>
      <c r="P206" s="1">
        <f t="shared" ca="1" si="139"/>
        <v>45694.589376795389</v>
      </c>
      <c r="Q206">
        <f t="shared" ca="1" si="183"/>
        <v>18166</v>
      </c>
      <c r="R206">
        <f t="shared" ca="1" si="140"/>
        <v>53710</v>
      </c>
      <c r="S206" s="1">
        <f t="shared" ca="1" si="141"/>
        <v>7197.5140428142249</v>
      </c>
      <c r="T206" s="1">
        <f t="shared" ca="1" si="142"/>
        <v>509427.1034196096</v>
      </c>
      <c r="U206" s="1">
        <f t="shared" ca="1" si="143"/>
        <v>199422.02869525482</v>
      </c>
      <c r="V206" s="1">
        <f t="shared" ca="1" si="144"/>
        <v>310005.07472435478</v>
      </c>
      <c r="Y206" s="5">
        <f ca="1">IF(Table1[[#This Row],[Gender]]="Male",1,0)</f>
        <v>0</v>
      </c>
      <c r="Z206">
        <f ca="1">IF(Table1[[#This Row],[Gender]]="Female",1,0)</f>
        <v>1</v>
      </c>
      <c r="AB206" s="6"/>
      <c r="AF206" s="5">
        <f t="shared" ca="1" si="154"/>
        <v>0</v>
      </c>
      <c r="AM206">
        <f t="shared" ca="1" si="155"/>
        <v>1</v>
      </c>
      <c r="AN206">
        <f t="shared" ca="1" si="156"/>
        <v>0</v>
      </c>
      <c r="AO206">
        <f t="shared" ca="1" si="157"/>
        <v>0</v>
      </c>
      <c r="AP206">
        <f t="shared" ca="1" si="158"/>
        <v>0</v>
      </c>
      <c r="AQ206">
        <f t="shared" ca="1" si="159"/>
        <v>0</v>
      </c>
      <c r="AS206" s="6"/>
      <c r="AV206" s="5">
        <f ca="1">IF(Table1[[#This Row],[Total Debt Value]]&gt;$AW$3,1,0)</f>
        <v>0</v>
      </c>
      <c r="AZ206" s="6"/>
      <c r="BA206" s="5"/>
      <c r="BB206" s="17">
        <f t="shared" ca="1" si="163"/>
        <v>0.73790310205942067</v>
      </c>
      <c r="BC206">
        <f t="shared" ca="1" si="164"/>
        <v>0</v>
      </c>
      <c r="BD206" s="6"/>
      <c r="BF206" s="5">
        <f t="shared" ca="1" si="165"/>
        <v>0</v>
      </c>
      <c r="BG206">
        <f t="shared" ca="1" si="166"/>
        <v>0</v>
      </c>
      <c r="BH206">
        <f t="shared" ca="1" si="145"/>
        <v>0</v>
      </c>
      <c r="BI206">
        <f t="shared" ca="1" si="146"/>
        <v>0</v>
      </c>
      <c r="BJ206">
        <f t="shared" ca="1" si="147"/>
        <v>78636</v>
      </c>
      <c r="BK206">
        <f t="shared" ca="1" si="148"/>
        <v>0</v>
      </c>
      <c r="BL206">
        <f t="shared" ca="1" si="149"/>
        <v>0</v>
      </c>
      <c r="BM206">
        <f t="shared" ca="1" si="150"/>
        <v>0</v>
      </c>
      <c r="BN206">
        <f t="shared" ca="1" si="151"/>
        <v>0</v>
      </c>
      <c r="BO206">
        <f t="shared" ca="1" si="152"/>
        <v>0</v>
      </c>
      <c r="BP206">
        <f t="shared" ca="1" si="153"/>
        <v>0</v>
      </c>
      <c r="BR206" s="6"/>
      <c r="BT206" s="5">
        <f t="shared" ca="1" si="167"/>
        <v>0</v>
      </c>
      <c r="BU206">
        <f t="shared" ca="1" si="168"/>
        <v>0</v>
      </c>
      <c r="BV206">
        <f t="shared" ca="1" si="169"/>
        <v>0</v>
      </c>
      <c r="BW206">
        <f t="shared" ca="1" si="170"/>
        <v>0</v>
      </c>
      <c r="BX206">
        <f t="shared" ca="1" si="171"/>
        <v>0</v>
      </c>
      <c r="BY206">
        <f t="shared" ca="1" si="172"/>
        <v>78636</v>
      </c>
      <c r="CA206" s="6"/>
      <c r="CD206" s="5">
        <f ca="1">IF(Table1[[#This Row],[Total Debt Value]]&gt;Table1[[#This Row],[Income]],1,0)</f>
        <v>1</v>
      </c>
      <c r="CK206" s="6"/>
      <c r="CM206" s="5">
        <f ca="1">IF(Table1[[#This Row],[Total  Net Worth]]&gt;$CN$3,Table1[[#This Row],[Age]],0)</f>
        <v>0</v>
      </c>
      <c r="CN206" s="6"/>
    </row>
    <row r="207" spans="2:92" x14ac:dyDescent="0.25">
      <c r="B207">
        <f t="shared" ca="1" si="173"/>
        <v>1</v>
      </c>
      <c r="C207" t="str">
        <f t="shared" ca="1" si="174"/>
        <v>Male</v>
      </c>
      <c r="D207">
        <f t="shared" ca="1" si="175"/>
        <v>36</v>
      </c>
      <c r="E207">
        <f t="shared" ca="1" si="176"/>
        <v>3</v>
      </c>
      <c r="F207" t="str">
        <f t="shared" ca="1" si="160"/>
        <v>Teaching</v>
      </c>
      <c r="G207">
        <f t="shared" ca="1" si="177"/>
        <v>1</v>
      </c>
      <c r="H207" t="str">
        <f t="shared" ca="1" si="161"/>
        <v>High School</v>
      </c>
      <c r="I207">
        <f t="shared" ca="1" si="178"/>
        <v>0</v>
      </c>
      <c r="J207">
        <f t="shared" ca="1" si="179"/>
        <v>2</v>
      </c>
      <c r="K207">
        <f t="shared" ca="1" si="180"/>
        <v>78636</v>
      </c>
      <c r="L207">
        <f t="shared" ca="1" si="181"/>
        <v>6</v>
      </c>
      <c r="M207" t="str">
        <f t="shared" ca="1" si="162"/>
        <v>Dharan</v>
      </c>
      <c r="N207">
        <f t="shared" ca="1" si="138"/>
        <v>1729992</v>
      </c>
      <c r="O207" s="1">
        <f t="shared" ca="1" si="182"/>
        <v>1276566.4633379814</v>
      </c>
      <c r="P207" s="1">
        <f t="shared" ca="1" si="139"/>
        <v>36838.250665967309</v>
      </c>
      <c r="Q207">
        <f t="shared" ca="1" si="183"/>
        <v>9661</v>
      </c>
      <c r="R207">
        <f t="shared" ca="1" si="140"/>
        <v>157272</v>
      </c>
      <c r="S207" s="1">
        <f t="shared" ca="1" si="141"/>
        <v>79836.966779436552</v>
      </c>
      <c r="T207" s="1">
        <f t="shared" ca="1" si="142"/>
        <v>1846667.2174454038</v>
      </c>
      <c r="U207" s="1">
        <f t="shared" ca="1" si="143"/>
        <v>1443499.4633379814</v>
      </c>
      <c r="V207" s="1">
        <f t="shared" ca="1" si="144"/>
        <v>403167.75410742243</v>
      </c>
      <c r="Y207" s="5">
        <f ca="1">IF(Table1[[#This Row],[Gender]]="Male",1,0)</f>
        <v>1</v>
      </c>
      <c r="Z207">
        <f ca="1">IF(Table1[[#This Row],[Gender]]="Female",1,0)</f>
        <v>0</v>
      </c>
      <c r="AB207" s="6"/>
      <c r="AF207" s="5">
        <f t="shared" ca="1" si="154"/>
        <v>0</v>
      </c>
      <c r="AM207">
        <f t="shared" ca="1" si="155"/>
        <v>0</v>
      </c>
      <c r="AN207">
        <f t="shared" ca="1" si="156"/>
        <v>0</v>
      </c>
      <c r="AO207">
        <f t="shared" ca="1" si="157"/>
        <v>0</v>
      </c>
      <c r="AP207">
        <f t="shared" ca="1" si="158"/>
        <v>1</v>
      </c>
      <c r="AQ207">
        <f t="shared" ca="1" si="159"/>
        <v>0</v>
      </c>
      <c r="AS207" s="6"/>
      <c r="AV207" s="5">
        <f ca="1">IF(Table1[[#This Row],[Total Debt Value]]&gt;$AW$3,1,0)</f>
        <v>1</v>
      </c>
      <c r="AZ207" s="6"/>
      <c r="BA207" s="5"/>
      <c r="BB207" s="17">
        <f t="shared" ca="1" si="163"/>
        <v>0.34011849059384192</v>
      </c>
      <c r="BC207">
        <f t="shared" ca="1" si="164"/>
        <v>0</v>
      </c>
      <c r="BD207" s="6"/>
      <c r="BF207" s="5">
        <f t="shared" ca="1" si="165"/>
        <v>99164</v>
      </c>
      <c r="BG207">
        <f t="shared" ca="1" si="166"/>
        <v>0</v>
      </c>
      <c r="BH207">
        <f t="shared" ca="1" si="145"/>
        <v>0</v>
      </c>
      <c r="BI207">
        <f t="shared" ca="1" si="146"/>
        <v>0</v>
      </c>
      <c r="BJ207">
        <f t="shared" ca="1" si="147"/>
        <v>0</v>
      </c>
      <c r="BK207">
        <f t="shared" ca="1" si="148"/>
        <v>0</v>
      </c>
      <c r="BL207">
        <f t="shared" ca="1" si="149"/>
        <v>0</v>
      </c>
      <c r="BM207">
        <f t="shared" ca="1" si="150"/>
        <v>0</v>
      </c>
      <c r="BN207">
        <f t="shared" ca="1" si="151"/>
        <v>0</v>
      </c>
      <c r="BO207">
        <f t="shared" ca="1" si="152"/>
        <v>0</v>
      </c>
      <c r="BP207">
        <f t="shared" ca="1" si="153"/>
        <v>0</v>
      </c>
      <c r="BR207" s="6"/>
      <c r="BT207" s="5">
        <f t="shared" ca="1" si="167"/>
        <v>0</v>
      </c>
      <c r="BU207">
        <f t="shared" ca="1" si="168"/>
        <v>0</v>
      </c>
      <c r="BV207">
        <f t="shared" ca="1" si="169"/>
        <v>0</v>
      </c>
      <c r="BW207">
        <f t="shared" ca="1" si="170"/>
        <v>0</v>
      </c>
      <c r="BX207">
        <f t="shared" ca="1" si="171"/>
        <v>99164</v>
      </c>
      <c r="BY207">
        <f t="shared" ca="1" si="172"/>
        <v>0</v>
      </c>
      <c r="CA207" s="6"/>
      <c r="CD207" s="5">
        <f ca="1">IF(Table1[[#This Row],[Total Debt Value]]&gt;Table1[[#This Row],[Income]],1,0)</f>
        <v>1</v>
      </c>
      <c r="CK207" s="6"/>
      <c r="CM207" s="5">
        <f ca="1">IF(Table1[[#This Row],[Total  Net Worth]]&gt;$CN$3,Table1[[#This Row],[Age]],0)</f>
        <v>0</v>
      </c>
      <c r="CN207" s="6"/>
    </row>
    <row r="208" spans="2:92" x14ac:dyDescent="0.25">
      <c r="B208">
        <f t="shared" ca="1" si="173"/>
        <v>2</v>
      </c>
      <c r="C208" t="str">
        <f t="shared" ca="1" si="174"/>
        <v>Female</v>
      </c>
      <c r="D208">
        <f t="shared" ca="1" si="175"/>
        <v>39</v>
      </c>
      <c r="E208">
        <f t="shared" ca="1" si="176"/>
        <v>5</v>
      </c>
      <c r="F208" t="str">
        <f t="shared" ca="1" si="160"/>
        <v>Genral Work</v>
      </c>
      <c r="G208">
        <f t="shared" ca="1" si="177"/>
        <v>4</v>
      </c>
      <c r="H208" t="str">
        <f t="shared" ca="1" si="161"/>
        <v>Technical</v>
      </c>
      <c r="I208">
        <f t="shared" ca="1" si="178"/>
        <v>1</v>
      </c>
      <c r="J208">
        <f t="shared" ca="1" si="179"/>
        <v>0</v>
      </c>
      <c r="K208">
        <f t="shared" ca="1" si="180"/>
        <v>99164</v>
      </c>
      <c r="L208">
        <f t="shared" ca="1" si="181"/>
        <v>1</v>
      </c>
      <c r="M208" t="str">
        <f t="shared" ca="1" si="162"/>
        <v>Kathmandu</v>
      </c>
      <c r="N208">
        <f t="shared" ca="1" si="138"/>
        <v>2181608</v>
      </c>
      <c r="O208" s="1">
        <f t="shared" ca="1" si="182"/>
        <v>742005.22002745024</v>
      </c>
      <c r="P208" s="1">
        <f t="shared" ca="1" si="139"/>
        <v>0</v>
      </c>
      <c r="Q208">
        <f t="shared" ca="1" si="183"/>
        <v>0</v>
      </c>
      <c r="R208">
        <f t="shared" ca="1" si="140"/>
        <v>198328</v>
      </c>
      <c r="S208" s="1">
        <f t="shared" ca="1" si="141"/>
        <v>84750.467958973546</v>
      </c>
      <c r="T208" s="1">
        <f t="shared" ca="1" si="142"/>
        <v>2266358.4679589737</v>
      </c>
      <c r="U208" s="1">
        <f t="shared" ca="1" si="143"/>
        <v>940333.22002745024</v>
      </c>
      <c r="V208" s="1">
        <f t="shared" ca="1" si="144"/>
        <v>1326025.2479315235</v>
      </c>
      <c r="Y208" s="5">
        <f ca="1">IF(Table1[[#This Row],[Gender]]="Male",1,0)</f>
        <v>0</v>
      </c>
      <c r="Z208">
        <f ca="1">IF(Table1[[#This Row],[Gender]]="Female",1,0)</f>
        <v>1</v>
      </c>
      <c r="AB208" s="6"/>
      <c r="AF208" s="5">
        <f t="shared" ca="1" si="154"/>
        <v>0</v>
      </c>
      <c r="AM208">
        <f t="shared" ca="1" si="155"/>
        <v>0</v>
      </c>
      <c r="AN208">
        <f t="shared" ca="1" si="156"/>
        <v>1</v>
      </c>
      <c r="AO208">
        <f t="shared" ca="1" si="157"/>
        <v>0</v>
      </c>
      <c r="AP208">
        <f t="shared" ca="1" si="158"/>
        <v>0</v>
      </c>
      <c r="AQ208">
        <f t="shared" ca="1" si="159"/>
        <v>0</v>
      </c>
      <c r="AS208" s="6"/>
      <c r="AV208" s="5">
        <f ca="1">IF(Table1[[#This Row],[Total Debt Value]]&gt;$AW$3,1,0)</f>
        <v>1</v>
      </c>
      <c r="AZ208" s="6"/>
      <c r="BA208" s="5"/>
      <c r="BB208" s="17">
        <f t="shared" ca="1" si="163"/>
        <v>0.40013130375554018</v>
      </c>
      <c r="BC208">
        <f t="shared" ca="1" si="164"/>
        <v>0</v>
      </c>
      <c r="BD208" s="6"/>
      <c r="BF208" s="5">
        <f t="shared" ca="1" si="165"/>
        <v>0</v>
      </c>
      <c r="BG208">
        <f t="shared" ca="1" si="166"/>
        <v>0</v>
      </c>
      <c r="BH208">
        <f t="shared" ca="1" si="145"/>
        <v>0</v>
      </c>
      <c r="BI208">
        <f t="shared" ca="1" si="146"/>
        <v>0</v>
      </c>
      <c r="BJ208">
        <f t="shared" ca="1" si="147"/>
        <v>0</v>
      </c>
      <c r="BK208">
        <f t="shared" ca="1" si="148"/>
        <v>0</v>
      </c>
      <c r="BL208">
        <f t="shared" ca="1" si="149"/>
        <v>0</v>
      </c>
      <c r="BM208">
        <f t="shared" ca="1" si="150"/>
        <v>0</v>
      </c>
      <c r="BN208">
        <f t="shared" ca="1" si="151"/>
        <v>0</v>
      </c>
      <c r="BO208">
        <f t="shared" ca="1" si="152"/>
        <v>0</v>
      </c>
      <c r="BP208">
        <f t="shared" ca="1" si="153"/>
        <v>29437</v>
      </c>
      <c r="BR208" s="6"/>
      <c r="BT208" s="5">
        <f t="shared" ca="1" si="167"/>
        <v>0</v>
      </c>
      <c r="BU208">
        <f t="shared" ca="1" si="168"/>
        <v>0</v>
      </c>
      <c r="BV208">
        <f t="shared" ca="1" si="169"/>
        <v>29437</v>
      </c>
      <c r="BW208">
        <f t="shared" ca="1" si="170"/>
        <v>0</v>
      </c>
      <c r="BX208">
        <f t="shared" ca="1" si="171"/>
        <v>0</v>
      </c>
      <c r="BY208">
        <f t="shared" ca="1" si="172"/>
        <v>0</v>
      </c>
      <c r="CA208" s="6"/>
      <c r="CD208" s="5">
        <f ca="1">IF(Table1[[#This Row],[Total Debt Value]]&gt;Table1[[#This Row],[Income]],1,0)</f>
        <v>1</v>
      </c>
      <c r="CK208" s="6"/>
      <c r="CM208" s="5">
        <f ca="1">IF(Table1[[#This Row],[Total  Net Worth]]&gt;$CN$3,Table1[[#This Row],[Age]],0)</f>
        <v>39</v>
      </c>
      <c r="CN208" s="6"/>
    </row>
    <row r="209" spans="2:92" x14ac:dyDescent="0.25">
      <c r="B209">
        <f t="shared" ca="1" si="173"/>
        <v>1</v>
      </c>
      <c r="C209" t="str">
        <f t="shared" ca="1" si="174"/>
        <v>Male</v>
      </c>
      <c r="D209">
        <f t="shared" ca="1" si="175"/>
        <v>32</v>
      </c>
      <c r="E209">
        <f t="shared" ca="1" si="176"/>
        <v>4</v>
      </c>
      <c r="F209" t="str">
        <f t="shared" ca="1" si="160"/>
        <v>IT</v>
      </c>
      <c r="G209">
        <f t="shared" ca="1" si="177"/>
        <v>3</v>
      </c>
      <c r="H209" t="str">
        <f t="shared" ca="1" si="161"/>
        <v>University</v>
      </c>
      <c r="I209">
        <f t="shared" ca="1" si="178"/>
        <v>0</v>
      </c>
      <c r="J209">
        <f t="shared" ca="1" si="179"/>
        <v>2</v>
      </c>
      <c r="K209">
        <f t="shared" ca="1" si="180"/>
        <v>29437</v>
      </c>
      <c r="L209">
        <f t="shared" ca="1" si="181"/>
        <v>2</v>
      </c>
      <c r="M209" t="str">
        <f t="shared" ca="1" si="162"/>
        <v>Birgunj</v>
      </c>
      <c r="N209">
        <f t="shared" ca="1" si="138"/>
        <v>559303</v>
      </c>
      <c r="O209" s="1">
        <f t="shared" ca="1" si="182"/>
        <v>223794.6385843849</v>
      </c>
      <c r="P209" s="1">
        <f t="shared" ca="1" si="139"/>
        <v>31684.315823547637</v>
      </c>
      <c r="Q209">
        <f t="shared" ca="1" si="183"/>
        <v>16532</v>
      </c>
      <c r="R209">
        <f t="shared" ca="1" si="140"/>
        <v>58874</v>
      </c>
      <c r="S209" s="1">
        <f t="shared" ca="1" si="141"/>
        <v>37495.783059216235</v>
      </c>
      <c r="T209" s="1">
        <f t="shared" ca="1" si="142"/>
        <v>628483.09888276388</v>
      </c>
      <c r="U209" s="1">
        <f t="shared" ca="1" si="143"/>
        <v>299200.63858438493</v>
      </c>
      <c r="V209" s="1">
        <f t="shared" ca="1" si="144"/>
        <v>329282.46029837895</v>
      </c>
      <c r="Y209" s="5">
        <f ca="1">IF(Table1[[#This Row],[Gender]]="Male",1,0)</f>
        <v>1</v>
      </c>
      <c r="Z209">
        <f ca="1">IF(Table1[[#This Row],[Gender]]="Female",1,0)</f>
        <v>0</v>
      </c>
      <c r="AB209" s="6"/>
      <c r="AF209" s="5">
        <f t="shared" ca="1" si="154"/>
        <v>0</v>
      </c>
      <c r="AM209">
        <f t="shared" ca="1" si="155"/>
        <v>1</v>
      </c>
      <c r="AN209">
        <f t="shared" ca="1" si="156"/>
        <v>0</v>
      </c>
      <c r="AO209">
        <f t="shared" ca="1" si="157"/>
        <v>0</v>
      </c>
      <c r="AP209">
        <f t="shared" ca="1" si="158"/>
        <v>0</v>
      </c>
      <c r="AQ209">
        <f t="shared" ca="1" si="159"/>
        <v>0</v>
      </c>
      <c r="AS209" s="6"/>
      <c r="AV209" s="5">
        <f ca="1">IF(Table1[[#This Row],[Total Debt Value]]&gt;$AW$3,1,0)</f>
        <v>0</v>
      </c>
      <c r="AZ209" s="6"/>
      <c r="BA209" s="5"/>
      <c r="BB209" s="17">
        <f t="shared" ca="1" si="163"/>
        <v>0.92930733202176241</v>
      </c>
      <c r="BC209">
        <f t="shared" ca="1" si="164"/>
        <v>0</v>
      </c>
      <c r="BD209" s="6"/>
      <c r="BF209" s="5">
        <f t="shared" ca="1" si="165"/>
        <v>0</v>
      </c>
      <c r="BG209">
        <f t="shared" ca="1" si="166"/>
        <v>0</v>
      </c>
      <c r="BH209">
        <f t="shared" ca="1" si="145"/>
        <v>0</v>
      </c>
      <c r="BI209">
        <f t="shared" ca="1" si="146"/>
        <v>0</v>
      </c>
      <c r="BJ209">
        <f t="shared" ca="1" si="147"/>
        <v>98809</v>
      </c>
      <c r="BK209">
        <f t="shared" ca="1" si="148"/>
        <v>0</v>
      </c>
      <c r="BL209">
        <f t="shared" ca="1" si="149"/>
        <v>0</v>
      </c>
      <c r="BM209">
        <f t="shared" ca="1" si="150"/>
        <v>0</v>
      </c>
      <c r="BN209">
        <f t="shared" ca="1" si="151"/>
        <v>0</v>
      </c>
      <c r="BO209">
        <f t="shared" ca="1" si="152"/>
        <v>0</v>
      </c>
      <c r="BP209">
        <f t="shared" ca="1" si="153"/>
        <v>0</v>
      </c>
      <c r="BR209" s="6"/>
      <c r="BT209" s="5">
        <f t="shared" ca="1" si="167"/>
        <v>0</v>
      </c>
      <c r="BU209">
        <f t="shared" ca="1" si="168"/>
        <v>0</v>
      </c>
      <c r="BV209">
        <f t="shared" ca="1" si="169"/>
        <v>0</v>
      </c>
      <c r="BW209">
        <f t="shared" ca="1" si="170"/>
        <v>0</v>
      </c>
      <c r="BX209">
        <f t="shared" ca="1" si="171"/>
        <v>0</v>
      </c>
      <c r="BY209">
        <f t="shared" ca="1" si="172"/>
        <v>98809</v>
      </c>
      <c r="CA209" s="6"/>
      <c r="CD209" s="5">
        <f ca="1">IF(Table1[[#This Row],[Total Debt Value]]&gt;Table1[[#This Row],[Income]],1,0)</f>
        <v>1</v>
      </c>
      <c r="CK209" s="6"/>
      <c r="CM209" s="5">
        <f ca="1">IF(Table1[[#This Row],[Total  Net Worth]]&gt;$CN$3,Table1[[#This Row],[Age]],0)</f>
        <v>0</v>
      </c>
      <c r="CN209" s="6"/>
    </row>
    <row r="210" spans="2:92" x14ac:dyDescent="0.25">
      <c r="B210">
        <f t="shared" ca="1" si="173"/>
        <v>1</v>
      </c>
      <c r="C210" t="str">
        <f t="shared" ca="1" si="174"/>
        <v>Male</v>
      </c>
      <c r="D210">
        <f t="shared" ca="1" si="175"/>
        <v>28</v>
      </c>
      <c r="E210">
        <f t="shared" ca="1" si="176"/>
        <v>3</v>
      </c>
      <c r="F210" t="str">
        <f t="shared" ca="1" si="160"/>
        <v>Teaching</v>
      </c>
      <c r="G210">
        <f t="shared" ca="1" si="177"/>
        <v>5</v>
      </c>
      <c r="H210" t="str">
        <f t="shared" ca="1" si="161"/>
        <v>Others</v>
      </c>
      <c r="I210">
        <f t="shared" ca="1" si="178"/>
        <v>2</v>
      </c>
      <c r="J210">
        <f t="shared" ca="1" si="179"/>
        <v>1</v>
      </c>
      <c r="K210">
        <f t="shared" ca="1" si="180"/>
        <v>98809</v>
      </c>
      <c r="L210">
        <f t="shared" ca="1" si="181"/>
        <v>6</v>
      </c>
      <c r="M210" t="str">
        <f t="shared" ca="1" si="162"/>
        <v>Dharan</v>
      </c>
      <c r="N210">
        <f t="shared" ca="1" si="138"/>
        <v>2074989</v>
      </c>
      <c r="O210" s="1">
        <f t="shared" ca="1" si="182"/>
        <v>1928302.4915645048</v>
      </c>
      <c r="P210" s="1">
        <f t="shared" ca="1" si="139"/>
        <v>50148.068967525644</v>
      </c>
      <c r="Q210">
        <f t="shared" ca="1" si="183"/>
        <v>33615</v>
      </c>
      <c r="R210">
        <f t="shared" ca="1" si="140"/>
        <v>0</v>
      </c>
      <c r="S210" s="1">
        <f t="shared" ca="1" si="141"/>
        <v>57046.470765688849</v>
      </c>
      <c r="T210" s="1">
        <f t="shared" ca="1" si="142"/>
        <v>2182183.5397332148</v>
      </c>
      <c r="U210" s="1">
        <f t="shared" ca="1" si="143"/>
        <v>1961917.4915645048</v>
      </c>
      <c r="V210" s="1">
        <f t="shared" ca="1" si="144"/>
        <v>220266.04816870997</v>
      </c>
      <c r="Y210" s="5">
        <f ca="1">IF(Table1[[#This Row],[Gender]]="Male",1,0)</f>
        <v>1</v>
      </c>
      <c r="Z210">
        <f ca="1">IF(Table1[[#This Row],[Gender]]="Female",1,0)</f>
        <v>0</v>
      </c>
      <c r="AB210" s="6"/>
      <c r="AF210" s="5">
        <f t="shared" ca="1" si="154"/>
        <v>0</v>
      </c>
      <c r="AM210">
        <f t="shared" ca="1" si="155"/>
        <v>0</v>
      </c>
      <c r="AN210">
        <f t="shared" ca="1" si="156"/>
        <v>1</v>
      </c>
      <c r="AO210">
        <f t="shared" ca="1" si="157"/>
        <v>0</v>
      </c>
      <c r="AP210">
        <f t="shared" ca="1" si="158"/>
        <v>0</v>
      </c>
      <c r="AQ210">
        <f t="shared" ca="1" si="159"/>
        <v>0</v>
      </c>
      <c r="AS210" s="6"/>
      <c r="AV210" s="5">
        <f ca="1">IF(Table1[[#This Row],[Total Debt Value]]&gt;$AW$3,1,0)</f>
        <v>1</v>
      </c>
      <c r="AZ210" s="6"/>
      <c r="BA210" s="5"/>
      <c r="BB210" s="17">
        <f t="shared" ca="1" si="163"/>
        <v>0.3159953814435148</v>
      </c>
      <c r="BC210">
        <f t="shared" ca="1" si="164"/>
        <v>0</v>
      </c>
      <c r="BD210" s="6"/>
      <c r="BF210" s="5">
        <f t="shared" ca="1" si="165"/>
        <v>0</v>
      </c>
      <c r="BG210">
        <f t="shared" ca="1" si="166"/>
        <v>0</v>
      </c>
      <c r="BH210">
        <f t="shared" ca="1" si="145"/>
        <v>0</v>
      </c>
      <c r="BI210">
        <f t="shared" ca="1" si="146"/>
        <v>0</v>
      </c>
      <c r="BJ210">
        <f t="shared" ca="1" si="147"/>
        <v>0</v>
      </c>
      <c r="BK210">
        <f t="shared" ca="1" si="148"/>
        <v>0</v>
      </c>
      <c r="BL210">
        <f t="shared" ca="1" si="149"/>
        <v>0</v>
      </c>
      <c r="BM210">
        <f t="shared" ca="1" si="150"/>
        <v>0</v>
      </c>
      <c r="BN210">
        <f t="shared" ca="1" si="151"/>
        <v>0</v>
      </c>
      <c r="BO210">
        <f t="shared" ca="1" si="152"/>
        <v>0</v>
      </c>
      <c r="BP210">
        <f t="shared" ca="1" si="153"/>
        <v>26119</v>
      </c>
      <c r="BR210" s="6"/>
      <c r="BT210" s="5">
        <f t="shared" ca="1" si="167"/>
        <v>0</v>
      </c>
      <c r="BU210">
        <f t="shared" ca="1" si="168"/>
        <v>0</v>
      </c>
      <c r="BV210">
        <f t="shared" ca="1" si="169"/>
        <v>26119</v>
      </c>
      <c r="BW210">
        <f t="shared" ca="1" si="170"/>
        <v>0</v>
      </c>
      <c r="BX210">
        <f t="shared" ca="1" si="171"/>
        <v>0</v>
      </c>
      <c r="BY210">
        <f t="shared" ca="1" si="172"/>
        <v>0</v>
      </c>
      <c r="CA210" s="6"/>
      <c r="CD210" s="5">
        <f ca="1">IF(Table1[[#This Row],[Total Debt Value]]&gt;Table1[[#This Row],[Income]],1,0)</f>
        <v>1</v>
      </c>
      <c r="CK210" s="6"/>
      <c r="CM210" s="5">
        <f ca="1">IF(Table1[[#This Row],[Total  Net Worth]]&gt;$CN$3,Table1[[#This Row],[Age]],0)</f>
        <v>0</v>
      </c>
      <c r="CN210" s="6"/>
    </row>
    <row r="211" spans="2:92" x14ac:dyDescent="0.25">
      <c r="B211">
        <f t="shared" ca="1" si="173"/>
        <v>2</v>
      </c>
      <c r="C211" t="str">
        <f t="shared" ca="1" si="174"/>
        <v>Female</v>
      </c>
      <c r="D211">
        <f t="shared" ca="1" si="175"/>
        <v>30</v>
      </c>
      <c r="E211">
        <f t="shared" ca="1" si="176"/>
        <v>4</v>
      </c>
      <c r="F211" t="str">
        <f t="shared" ca="1" si="160"/>
        <v>IT</v>
      </c>
      <c r="G211">
        <f t="shared" ca="1" si="177"/>
        <v>5</v>
      </c>
      <c r="H211" t="str">
        <f t="shared" ca="1" si="161"/>
        <v>Others</v>
      </c>
      <c r="I211">
        <f t="shared" ca="1" si="178"/>
        <v>2</v>
      </c>
      <c r="J211">
        <f t="shared" ca="1" si="179"/>
        <v>0</v>
      </c>
      <c r="K211">
        <f t="shared" ca="1" si="180"/>
        <v>26119</v>
      </c>
      <c r="L211">
        <f t="shared" ca="1" si="181"/>
        <v>2</v>
      </c>
      <c r="M211" t="str">
        <f t="shared" ca="1" si="162"/>
        <v>Birgunj</v>
      </c>
      <c r="N211">
        <f t="shared" ref="N211:N274" ca="1" si="184">K211*RANDBETWEEN(17,22)</f>
        <v>548499</v>
      </c>
      <c r="O211" s="1">
        <f t="shared" ca="1" si="182"/>
        <v>173323.15072638643</v>
      </c>
      <c r="P211" s="1">
        <f t="shared" ref="P211:P274" ca="1" si="185">J211*RAND()*K211</f>
        <v>0</v>
      </c>
      <c r="Q211">
        <f t="shared" ca="1" si="183"/>
        <v>0</v>
      </c>
      <c r="R211">
        <f t="shared" ref="R211:R274" ca="1" si="186">RANDBETWEEN(0,1)*K211*2</f>
        <v>52238</v>
      </c>
      <c r="S211" s="1">
        <f t="shared" ref="S211:S274" ca="1" si="187">RAND()*K211*1.5</f>
        <v>31236.029949261807</v>
      </c>
      <c r="T211" s="1">
        <f t="shared" ref="T211:T274" ca="1" si="188">N211+P211+S211</f>
        <v>579735.02994926181</v>
      </c>
      <c r="U211" s="1">
        <f t="shared" ref="U211:U274" ca="1" si="189">O211+Q211+R211</f>
        <v>225561.15072638643</v>
      </c>
      <c r="V211" s="1">
        <f t="shared" ref="V211:V274" ca="1" si="190">T211-U211</f>
        <v>354173.87922287534</v>
      </c>
      <c r="Y211" s="5">
        <f ca="1">IF(Table1[[#This Row],[Gender]]="Male",1,0)</f>
        <v>0</v>
      </c>
      <c r="Z211">
        <f ca="1">IF(Table1[[#This Row],[Gender]]="Female",1,0)</f>
        <v>1</v>
      </c>
      <c r="AB211" s="6"/>
      <c r="AF211" s="5">
        <f t="shared" ca="1" si="154"/>
        <v>0</v>
      </c>
      <c r="AM211">
        <f t="shared" ca="1" si="155"/>
        <v>0</v>
      </c>
      <c r="AN211">
        <f t="shared" ca="1" si="156"/>
        <v>0</v>
      </c>
      <c r="AO211">
        <f t="shared" ca="1" si="157"/>
        <v>0</v>
      </c>
      <c r="AP211">
        <f t="shared" ca="1" si="158"/>
        <v>1</v>
      </c>
      <c r="AQ211">
        <f t="shared" ca="1" si="159"/>
        <v>0</v>
      </c>
      <c r="AS211" s="6"/>
      <c r="AV211" s="5">
        <f ca="1">IF(Table1[[#This Row],[Total Debt Value]]&gt;$AW$3,1,0)</f>
        <v>0</v>
      </c>
      <c r="AZ211" s="6"/>
      <c r="BA211" s="5"/>
      <c r="BB211" s="17">
        <f t="shared" ca="1" si="163"/>
        <v>0.11981650485342743</v>
      </c>
      <c r="BC211">
        <f t="shared" ca="1" si="164"/>
        <v>1</v>
      </c>
      <c r="BD211" s="6"/>
      <c r="BF211" s="5">
        <f t="shared" ca="1" si="165"/>
        <v>0</v>
      </c>
      <c r="BG211">
        <f t="shared" ca="1" si="166"/>
        <v>0</v>
      </c>
      <c r="BH211">
        <f t="shared" ref="BH211:BH274" ca="1" si="191">IF(M212="Biratnagar",K212,0)</f>
        <v>0</v>
      </c>
      <c r="BI211">
        <f t="shared" ref="BI211:BI274" ca="1" si="192">IF(M212="Pokhara",K212,0)</f>
        <v>0</v>
      </c>
      <c r="BJ211">
        <f t="shared" ref="BJ211:BJ274" ca="1" si="193">IF(M212="Dharan",K212,0)</f>
        <v>0</v>
      </c>
      <c r="BK211">
        <f t="shared" ref="BK211:BK274" ca="1" si="194">IF(M212="Kavre",K212,0)</f>
        <v>85435</v>
      </c>
      <c r="BL211">
        <f t="shared" ref="BL211:BL274" ca="1" si="195">IF(M212="Bhaktapur",K212,0)</f>
        <v>0</v>
      </c>
      <c r="BM211">
        <f t="shared" ref="BM211:BM274" ca="1" si="196">IF(M212="Lalitpur",K212,0)</f>
        <v>0</v>
      </c>
      <c r="BN211">
        <f t="shared" ref="BN211:BN274" ca="1" si="197">IF(M212="Chitwan",K212,0)</f>
        <v>0</v>
      </c>
      <c r="BO211">
        <f t="shared" ref="BO211:BO274" ca="1" si="198">IF(M212="Butwal",K212,0)</f>
        <v>0</v>
      </c>
      <c r="BP211">
        <f t="shared" ref="BP211:BP274" ca="1" si="199">IF(M212="Birgunj",K212,0)</f>
        <v>0</v>
      </c>
      <c r="BR211" s="6"/>
      <c r="BT211" s="5">
        <f t="shared" ca="1" si="167"/>
        <v>0</v>
      </c>
      <c r="BU211">
        <f t="shared" ca="1" si="168"/>
        <v>0</v>
      </c>
      <c r="BV211">
        <f t="shared" ca="1" si="169"/>
        <v>0</v>
      </c>
      <c r="BW211">
        <f t="shared" ca="1" si="170"/>
        <v>0</v>
      </c>
      <c r="BX211">
        <f t="shared" ca="1" si="171"/>
        <v>85435</v>
      </c>
      <c r="BY211">
        <f t="shared" ca="1" si="172"/>
        <v>0</v>
      </c>
      <c r="CA211" s="6"/>
      <c r="CD211" s="5">
        <f ca="1">IF(Table1[[#This Row],[Total Debt Value]]&gt;Table1[[#This Row],[Income]],1,0)</f>
        <v>1</v>
      </c>
      <c r="CK211" s="6"/>
      <c r="CM211" s="5">
        <f ca="1">IF(Table1[[#This Row],[Total  Net Worth]]&gt;$CN$3,Table1[[#This Row],[Age]],0)</f>
        <v>0</v>
      </c>
      <c r="CN211" s="6"/>
    </row>
    <row r="212" spans="2:92" x14ac:dyDescent="0.25">
      <c r="B212">
        <f t="shared" ca="1" si="173"/>
        <v>2</v>
      </c>
      <c r="C212" t="str">
        <f t="shared" ca="1" si="174"/>
        <v>Female</v>
      </c>
      <c r="D212">
        <f t="shared" ca="1" si="175"/>
        <v>31</v>
      </c>
      <c r="E212">
        <f t="shared" ca="1" si="176"/>
        <v>5</v>
      </c>
      <c r="F212" t="str">
        <f t="shared" ca="1" si="160"/>
        <v>Genral Work</v>
      </c>
      <c r="G212">
        <f t="shared" ca="1" si="177"/>
        <v>3</v>
      </c>
      <c r="H212" t="str">
        <f t="shared" ca="1" si="161"/>
        <v>University</v>
      </c>
      <c r="I212">
        <f t="shared" ca="1" si="178"/>
        <v>0</v>
      </c>
      <c r="J212">
        <f t="shared" ca="1" si="179"/>
        <v>1</v>
      </c>
      <c r="K212">
        <f t="shared" ca="1" si="180"/>
        <v>85435</v>
      </c>
      <c r="L212">
        <f t="shared" ca="1" si="181"/>
        <v>11</v>
      </c>
      <c r="M212" t="str">
        <f t="shared" ca="1" si="162"/>
        <v>Kavre</v>
      </c>
      <c r="N212">
        <f t="shared" ca="1" si="184"/>
        <v>1452395</v>
      </c>
      <c r="O212" s="1">
        <f t="shared" ca="1" si="182"/>
        <v>174020.89256659374</v>
      </c>
      <c r="P212" s="1">
        <f t="shared" ca="1" si="185"/>
        <v>85333.18767538169</v>
      </c>
      <c r="Q212">
        <f t="shared" ca="1" si="183"/>
        <v>58039</v>
      </c>
      <c r="R212">
        <f t="shared" ca="1" si="186"/>
        <v>170870</v>
      </c>
      <c r="S212" s="1">
        <f t="shared" ca="1" si="187"/>
        <v>67257.858076544537</v>
      </c>
      <c r="T212" s="1">
        <f t="shared" ca="1" si="188"/>
        <v>1604986.0457519263</v>
      </c>
      <c r="U212" s="1">
        <f t="shared" ca="1" si="189"/>
        <v>402929.89256659371</v>
      </c>
      <c r="V212" s="1">
        <f t="shared" ca="1" si="190"/>
        <v>1202056.1531853327</v>
      </c>
      <c r="Y212" s="5">
        <f ca="1">IF(Table1[[#This Row],[Gender]]="Male",1,0)</f>
        <v>0</v>
      </c>
      <c r="Z212">
        <f ca="1">IF(Table1[[#This Row],[Gender]]="Female",1,0)</f>
        <v>1</v>
      </c>
      <c r="AB212" s="6"/>
      <c r="AF212" s="5">
        <f t="shared" ca="1" si="154"/>
        <v>0</v>
      </c>
      <c r="AM212">
        <f t="shared" ca="1" si="155"/>
        <v>0</v>
      </c>
      <c r="AN212">
        <f t="shared" ca="1" si="156"/>
        <v>0</v>
      </c>
      <c r="AO212">
        <f t="shared" ca="1" si="157"/>
        <v>0</v>
      </c>
      <c r="AP212">
        <f t="shared" ca="1" si="158"/>
        <v>0</v>
      </c>
      <c r="AQ212">
        <f t="shared" ca="1" si="159"/>
        <v>1</v>
      </c>
      <c r="AS212" s="6"/>
      <c r="AV212" s="5">
        <f ca="1">IF(Table1[[#This Row],[Total Debt Value]]&gt;$AW$3,1,0)</f>
        <v>0</v>
      </c>
      <c r="AZ212" s="6"/>
      <c r="BA212" s="5"/>
      <c r="BB212" s="17">
        <f t="shared" ca="1" si="163"/>
        <v>7.7404035642559932E-2</v>
      </c>
      <c r="BC212">
        <f t="shared" ca="1" si="164"/>
        <v>1</v>
      </c>
      <c r="BD212" s="6"/>
      <c r="BF212" s="5">
        <f t="shared" ca="1" si="165"/>
        <v>0</v>
      </c>
      <c r="BG212">
        <f t="shared" ca="1" si="166"/>
        <v>0</v>
      </c>
      <c r="BH212">
        <f t="shared" ca="1" si="191"/>
        <v>0</v>
      </c>
      <c r="BI212">
        <f t="shared" ca="1" si="192"/>
        <v>0</v>
      </c>
      <c r="BJ212">
        <f t="shared" ca="1" si="193"/>
        <v>0</v>
      </c>
      <c r="BK212">
        <f t="shared" ca="1" si="194"/>
        <v>0</v>
      </c>
      <c r="BL212">
        <f t="shared" ca="1" si="195"/>
        <v>0</v>
      </c>
      <c r="BM212">
        <f t="shared" ca="1" si="196"/>
        <v>30837</v>
      </c>
      <c r="BN212">
        <f t="shared" ca="1" si="197"/>
        <v>0</v>
      </c>
      <c r="BO212">
        <f t="shared" ca="1" si="198"/>
        <v>0</v>
      </c>
      <c r="BP212">
        <f t="shared" ca="1" si="199"/>
        <v>0</v>
      </c>
      <c r="BR212" s="6"/>
      <c r="BT212" s="5">
        <f t="shared" ca="1" si="167"/>
        <v>0</v>
      </c>
      <c r="BU212">
        <f t="shared" ca="1" si="168"/>
        <v>30837</v>
      </c>
      <c r="BV212">
        <f t="shared" ca="1" si="169"/>
        <v>0</v>
      </c>
      <c r="BW212">
        <f t="shared" ca="1" si="170"/>
        <v>0</v>
      </c>
      <c r="BX212">
        <f t="shared" ca="1" si="171"/>
        <v>0</v>
      </c>
      <c r="BY212">
        <f t="shared" ca="1" si="172"/>
        <v>0</v>
      </c>
      <c r="CA212" s="6"/>
      <c r="CD212" s="5">
        <f ca="1">IF(Table1[[#This Row],[Total Debt Value]]&gt;Table1[[#This Row],[Income]],1,0)</f>
        <v>1</v>
      </c>
      <c r="CK212" s="6"/>
      <c r="CM212" s="5">
        <f ca="1">IF(Table1[[#This Row],[Total  Net Worth]]&gt;$CN$3,Table1[[#This Row],[Age]],0)</f>
        <v>31</v>
      </c>
      <c r="CN212" s="6"/>
    </row>
    <row r="213" spans="2:92" x14ac:dyDescent="0.25">
      <c r="B213">
        <f t="shared" ca="1" si="173"/>
        <v>2</v>
      </c>
      <c r="C213" t="str">
        <f t="shared" ca="1" si="174"/>
        <v>Female</v>
      </c>
      <c r="D213">
        <f t="shared" ca="1" si="175"/>
        <v>37</v>
      </c>
      <c r="E213">
        <f t="shared" ca="1" si="176"/>
        <v>6</v>
      </c>
      <c r="F213" t="str">
        <f t="shared" ca="1" si="160"/>
        <v>Agriculture</v>
      </c>
      <c r="G213">
        <f t="shared" ca="1" si="177"/>
        <v>2</v>
      </c>
      <c r="H213" t="str">
        <f t="shared" ca="1" si="161"/>
        <v>College</v>
      </c>
      <c r="I213">
        <f t="shared" ca="1" si="178"/>
        <v>1</v>
      </c>
      <c r="J213">
        <f t="shared" ca="1" si="179"/>
        <v>1</v>
      </c>
      <c r="K213">
        <f t="shared" ca="1" si="180"/>
        <v>30837</v>
      </c>
      <c r="L213">
        <f t="shared" ca="1" si="181"/>
        <v>10</v>
      </c>
      <c r="M213" t="str">
        <f t="shared" ca="1" si="162"/>
        <v>Lalitpur</v>
      </c>
      <c r="N213">
        <f t="shared" ca="1" si="184"/>
        <v>616740</v>
      </c>
      <c r="O213" s="1">
        <f t="shared" ca="1" si="182"/>
        <v>47738.164942192416</v>
      </c>
      <c r="P213" s="1">
        <f t="shared" ca="1" si="185"/>
        <v>17223.289731361048</v>
      </c>
      <c r="Q213">
        <f t="shared" ca="1" si="183"/>
        <v>2561</v>
      </c>
      <c r="R213">
        <f t="shared" ca="1" si="186"/>
        <v>0</v>
      </c>
      <c r="S213" s="1">
        <f t="shared" ca="1" si="187"/>
        <v>25642.071895468122</v>
      </c>
      <c r="T213" s="1">
        <f t="shared" ca="1" si="188"/>
        <v>659605.36162682925</v>
      </c>
      <c r="U213" s="1">
        <f t="shared" ca="1" si="189"/>
        <v>50299.164942192416</v>
      </c>
      <c r="V213" s="1">
        <f t="shared" ca="1" si="190"/>
        <v>609306.19668463687</v>
      </c>
      <c r="Y213" s="5">
        <f ca="1">IF(Table1[[#This Row],[Gender]]="Male",1,0)</f>
        <v>0</v>
      </c>
      <c r="Z213">
        <f ca="1">IF(Table1[[#This Row],[Gender]]="Female",1,0)</f>
        <v>1</v>
      </c>
      <c r="AB213" s="6"/>
      <c r="AF213" s="5">
        <f t="shared" ca="1" si="154"/>
        <v>0</v>
      </c>
      <c r="AM213">
        <f t="shared" ca="1" si="155"/>
        <v>1</v>
      </c>
      <c r="AN213">
        <f t="shared" ca="1" si="156"/>
        <v>0</v>
      </c>
      <c r="AO213">
        <f t="shared" ca="1" si="157"/>
        <v>0</v>
      </c>
      <c r="AP213">
        <f t="shared" ca="1" si="158"/>
        <v>0</v>
      </c>
      <c r="AQ213">
        <f t="shared" ca="1" si="159"/>
        <v>0</v>
      </c>
      <c r="AS213" s="6"/>
      <c r="AV213" s="5">
        <f ca="1">IF(Table1[[#This Row],[Total Debt Value]]&gt;$AW$3,1,0)</f>
        <v>0</v>
      </c>
      <c r="AZ213" s="6"/>
      <c r="BA213" s="5"/>
      <c r="BB213" s="17">
        <f t="shared" ca="1" si="163"/>
        <v>0.92349674761656075</v>
      </c>
      <c r="BC213">
        <f t="shared" ca="1" si="164"/>
        <v>0</v>
      </c>
      <c r="BD213" s="6"/>
      <c r="BF213" s="5">
        <f t="shared" ca="1" si="165"/>
        <v>0</v>
      </c>
      <c r="BG213">
        <f t="shared" ca="1" si="166"/>
        <v>0</v>
      </c>
      <c r="BH213">
        <f t="shared" ca="1" si="191"/>
        <v>0</v>
      </c>
      <c r="BI213">
        <f t="shared" ca="1" si="192"/>
        <v>0</v>
      </c>
      <c r="BJ213">
        <f t="shared" ca="1" si="193"/>
        <v>90205</v>
      </c>
      <c r="BK213">
        <f t="shared" ca="1" si="194"/>
        <v>0</v>
      </c>
      <c r="BL213">
        <f t="shared" ca="1" si="195"/>
        <v>0</v>
      </c>
      <c r="BM213">
        <f t="shared" ca="1" si="196"/>
        <v>0</v>
      </c>
      <c r="BN213">
        <f t="shared" ca="1" si="197"/>
        <v>0</v>
      </c>
      <c r="BO213">
        <f t="shared" ca="1" si="198"/>
        <v>0</v>
      </c>
      <c r="BP213">
        <f t="shared" ca="1" si="199"/>
        <v>0</v>
      </c>
      <c r="BR213" s="6"/>
      <c r="BT213" s="5">
        <f t="shared" ca="1" si="167"/>
        <v>0</v>
      </c>
      <c r="BU213">
        <f t="shared" ca="1" si="168"/>
        <v>0</v>
      </c>
      <c r="BV213">
        <f t="shared" ca="1" si="169"/>
        <v>0</v>
      </c>
      <c r="BW213">
        <f t="shared" ca="1" si="170"/>
        <v>0</v>
      </c>
      <c r="BX213">
        <f t="shared" ca="1" si="171"/>
        <v>0</v>
      </c>
      <c r="BY213">
        <f t="shared" ca="1" si="172"/>
        <v>90205</v>
      </c>
      <c r="CA213" s="6"/>
      <c r="CD213" s="5">
        <f ca="1">IF(Table1[[#This Row],[Total Debt Value]]&gt;Table1[[#This Row],[Income]],1,0)</f>
        <v>1</v>
      </c>
      <c r="CK213" s="6"/>
      <c r="CM213" s="5">
        <f ca="1">IF(Table1[[#This Row],[Total  Net Worth]]&gt;$CN$3,Table1[[#This Row],[Age]],0)</f>
        <v>37</v>
      </c>
      <c r="CN213" s="6"/>
    </row>
    <row r="214" spans="2:92" x14ac:dyDescent="0.25">
      <c r="B214">
        <f t="shared" ca="1" si="173"/>
        <v>1</v>
      </c>
      <c r="C214" t="str">
        <f t="shared" ca="1" si="174"/>
        <v>Male</v>
      </c>
      <c r="D214">
        <f t="shared" ca="1" si="175"/>
        <v>44</v>
      </c>
      <c r="E214">
        <f t="shared" ca="1" si="176"/>
        <v>3</v>
      </c>
      <c r="F214" t="str">
        <f t="shared" ca="1" si="160"/>
        <v>Teaching</v>
      </c>
      <c r="G214">
        <f t="shared" ca="1" si="177"/>
        <v>5</v>
      </c>
      <c r="H214" t="str">
        <f t="shared" ca="1" si="161"/>
        <v>Others</v>
      </c>
      <c r="I214">
        <f t="shared" ca="1" si="178"/>
        <v>1</v>
      </c>
      <c r="J214">
        <f t="shared" ca="1" si="179"/>
        <v>1</v>
      </c>
      <c r="K214">
        <f t="shared" ca="1" si="180"/>
        <v>90205</v>
      </c>
      <c r="L214">
        <f t="shared" ca="1" si="181"/>
        <v>6</v>
      </c>
      <c r="M214" t="str">
        <f t="shared" ca="1" si="162"/>
        <v>Dharan</v>
      </c>
      <c r="N214">
        <f t="shared" ca="1" si="184"/>
        <v>1894305</v>
      </c>
      <c r="O214" s="1">
        <f t="shared" ca="1" si="182"/>
        <v>1749384.5064937891</v>
      </c>
      <c r="P214" s="1">
        <f t="shared" ca="1" si="185"/>
        <v>15201.327919229407</v>
      </c>
      <c r="Q214">
        <f t="shared" ca="1" si="183"/>
        <v>6379</v>
      </c>
      <c r="R214">
        <f t="shared" ca="1" si="186"/>
        <v>180410</v>
      </c>
      <c r="S214" s="1">
        <f t="shared" ca="1" si="187"/>
        <v>100313.67580672386</v>
      </c>
      <c r="T214" s="1">
        <f t="shared" ca="1" si="188"/>
        <v>2009820.0037259532</v>
      </c>
      <c r="U214" s="1">
        <f t="shared" ca="1" si="189"/>
        <v>1936173.5064937891</v>
      </c>
      <c r="V214" s="1">
        <f t="shared" ca="1" si="190"/>
        <v>73646.497232164023</v>
      </c>
      <c r="Y214" s="5">
        <f ca="1">IF(Table1[[#This Row],[Gender]]="Male",1,0)</f>
        <v>1</v>
      </c>
      <c r="Z214">
        <f ca="1">IF(Table1[[#This Row],[Gender]]="Female",1,0)</f>
        <v>0</v>
      </c>
      <c r="AB214" s="6"/>
      <c r="AF214" s="5">
        <f t="shared" ca="1" si="154"/>
        <v>1</v>
      </c>
      <c r="AM214">
        <f t="shared" ca="1" si="155"/>
        <v>0</v>
      </c>
      <c r="AN214">
        <f t="shared" ca="1" si="156"/>
        <v>0</v>
      </c>
      <c r="AO214">
        <f t="shared" ca="1" si="157"/>
        <v>0</v>
      </c>
      <c r="AP214">
        <f t="shared" ca="1" si="158"/>
        <v>0</v>
      </c>
      <c r="AQ214">
        <f t="shared" ca="1" si="159"/>
        <v>0</v>
      </c>
      <c r="AS214" s="6"/>
      <c r="AV214" s="5">
        <f ca="1">IF(Table1[[#This Row],[Total Debt Value]]&gt;$AW$3,1,0)</f>
        <v>1</v>
      </c>
      <c r="AZ214" s="6"/>
      <c r="BA214" s="5"/>
      <c r="BB214" s="17">
        <f t="shared" ca="1" si="163"/>
        <v>0.61971366675663297</v>
      </c>
      <c r="BC214">
        <f t="shared" ca="1" si="164"/>
        <v>0</v>
      </c>
      <c r="BD214" s="6"/>
      <c r="BF214" s="5">
        <f t="shared" ca="1" si="165"/>
        <v>0</v>
      </c>
      <c r="BG214">
        <f t="shared" ca="1" si="166"/>
        <v>0</v>
      </c>
      <c r="BH214">
        <f t="shared" ca="1" si="191"/>
        <v>68948</v>
      </c>
      <c r="BI214">
        <f t="shared" ca="1" si="192"/>
        <v>0</v>
      </c>
      <c r="BJ214">
        <f t="shared" ca="1" si="193"/>
        <v>0</v>
      </c>
      <c r="BK214">
        <f t="shared" ca="1" si="194"/>
        <v>0</v>
      </c>
      <c r="BL214">
        <f t="shared" ca="1" si="195"/>
        <v>0</v>
      </c>
      <c r="BM214">
        <f t="shared" ca="1" si="196"/>
        <v>0</v>
      </c>
      <c r="BN214">
        <f t="shared" ca="1" si="197"/>
        <v>0</v>
      </c>
      <c r="BO214">
        <f t="shared" ca="1" si="198"/>
        <v>0</v>
      </c>
      <c r="BP214">
        <f t="shared" ca="1" si="199"/>
        <v>0</v>
      </c>
      <c r="BR214" s="6"/>
      <c r="BT214" s="5">
        <f t="shared" ca="1" si="167"/>
        <v>68948</v>
      </c>
      <c r="BU214">
        <f t="shared" ca="1" si="168"/>
        <v>0</v>
      </c>
      <c r="BV214">
        <f t="shared" ca="1" si="169"/>
        <v>0</v>
      </c>
      <c r="BW214">
        <f t="shared" ca="1" si="170"/>
        <v>0</v>
      </c>
      <c r="BX214">
        <f t="shared" ca="1" si="171"/>
        <v>0</v>
      </c>
      <c r="BY214">
        <f t="shared" ca="1" si="172"/>
        <v>0</v>
      </c>
      <c r="CA214" s="6"/>
      <c r="CD214" s="5">
        <f ca="1">IF(Table1[[#This Row],[Total Debt Value]]&gt;Table1[[#This Row],[Income]],1,0)</f>
        <v>1</v>
      </c>
      <c r="CK214" s="6"/>
      <c r="CM214" s="5">
        <f ca="1">IF(Table1[[#This Row],[Total  Net Worth]]&gt;$CN$3,Table1[[#This Row],[Age]],0)</f>
        <v>0</v>
      </c>
      <c r="CN214" s="6"/>
    </row>
    <row r="215" spans="2:92" x14ac:dyDescent="0.25">
      <c r="B215">
        <f t="shared" ca="1" si="173"/>
        <v>2</v>
      </c>
      <c r="C215" t="str">
        <f t="shared" ca="1" si="174"/>
        <v>Female</v>
      </c>
      <c r="D215">
        <f t="shared" ca="1" si="175"/>
        <v>38</v>
      </c>
      <c r="E215">
        <f t="shared" ca="1" si="176"/>
        <v>1</v>
      </c>
      <c r="F215" t="str">
        <f t="shared" ca="1" si="160"/>
        <v>Health</v>
      </c>
      <c r="G215">
        <f t="shared" ca="1" si="177"/>
        <v>1</v>
      </c>
      <c r="H215" t="str">
        <f t="shared" ca="1" si="161"/>
        <v>High School</v>
      </c>
      <c r="I215">
        <f t="shared" ca="1" si="178"/>
        <v>3</v>
      </c>
      <c r="J215">
        <f t="shared" ca="1" si="179"/>
        <v>2</v>
      </c>
      <c r="K215">
        <f t="shared" ca="1" si="180"/>
        <v>68948</v>
      </c>
      <c r="L215">
        <f t="shared" ca="1" si="181"/>
        <v>4</v>
      </c>
      <c r="M215" t="str">
        <f t="shared" ca="1" si="162"/>
        <v>Biratnagar</v>
      </c>
      <c r="N215">
        <f t="shared" ca="1" si="184"/>
        <v>1378960</v>
      </c>
      <c r="O215" s="1">
        <f t="shared" ca="1" si="182"/>
        <v>854560.35791072657</v>
      </c>
      <c r="P215" s="1">
        <f t="shared" ca="1" si="185"/>
        <v>104084.42444853856</v>
      </c>
      <c r="Q215">
        <f t="shared" ca="1" si="183"/>
        <v>740</v>
      </c>
      <c r="R215">
        <f t="shared" ca="1" si="186"/>
        <v>0</v>
      </c>
      <c r="S215" s="1">
        <f t="shared" ca="1" si="187"/>
        <v>25393.27262990149</v>
      </c>
      <c r="T215" s="1">
        <f t="shared" ca="1" si="188"/>
        <v>1508437.6970784401</v>
      </c>
      <c r="U215" s="1">
        <f t="shared" ca="1" si="189"/>
        <v>855300.35791072657</v>
      </c>
      <c r="V215" s="1">
        <f t="shared" ca="1" si="190"/>
        <v>653137.33916771354</v>
      </c>
      <c r="Y215" s="5">
        <f ca="1">IF(Table1[[#This Row],[Gender]]="Male",1,0)</f>
        <v>0</v>
      </c>
      <c r="Z215">
        <f ca="1">IF(Table1[[#This Row],[Gender]]="Female",1,0)</f>
        <v>1</v>
      </c>
      <c r="AB215" s="6"/>
      <c r="AF215" s="5">
        <f t="shared" ca="1" si="154"/>
        <v>0</v>
      </c>
      <c r="AM215">
        <f t="shared" ca="1" si="155"/>
        <v>0</v>
      </c>
      <c r="AN215">
        <f t="shared" ca="1" si="156"/>
        <v>0</v>
      </c>
      <c r="AO215">
        <f t="shared" ca="1" si="157"/>
        <v>0</v>
      </c>
      <c r="AP215">
        <f t="shared" ca="1" si="158"/>
        <v>1</v>
      </c>
      <c r="AQ215">
        <f t="shared" ca="1" si="159"/>
        <v>0</v>
      </c>
      <c r="AS215" s="6"/>
      <c r="AV215" s="5">
        <f ca="1">IF(Table1[[#This Row],[Total Debt Value]]&gt;$AW$3,1,0)</f>
        <v>1</v>
      </c>
      <c r="AZ215" s="6"/>
      <c r="BA215" s="5"/>
      <c r="BB215" s="17">
        <f t="shared" ca="1" si="163"/>
        <v>0.55644121801047575</v>
      </c>
      <c r="BC215">
        <f t="shared" ca="1" si="164"/>
        <v>0</v>
      </c>
      <c r="BD215" s="6"/>
      <c r="BF215" s="5">
        <f t="shared" ca="1" si="165"/>
        <v>0</v>
      </c>
      <c r="BG215">
        <f t="shared" ca="1" si="166"/>
        <v>0</v>
      </c>
      <c r="BH215">
        <f t="shared" ca="1" si="191"/>
        <v>0</v>
      </c>
      <c r="BI215">
        <f t="shared" ca="1" si="192"/>
        <v>0</v>
      </c>
      <c r="BJ215">
        <f t="shared" ca="1" si="193"/>
        <v>0</v>
      </c>
      <c r="BK215">
        <f t="shared" ca="1" si="194"/>
        <v>0</v>
      </c>
      <c r="BL215">
        <f t="shared" ca="1" si="195"/>
        <v>0</v>
      </c>
      <c r="BM215">
        <f t="shared" ca="1" si="196"/>
        <v>0</v>
      </c>
      <c r="BN215">
        <f t="shared" ca="1" si="197"/>
        <v>0</v>
      </c>
      <c r="BO215">
        <f t="shared" ca="1" si="198"/>
        <v>45889</v>
      </c>
      <c r="BP215">
        <f t="shared" ca="1" si="199"/>
        <v>0</v>
      </c>
      <c r="BR215" s="6"/>
      <c r="BT215" s="5">
        <f t="shared" ca="1" si="167"/>
        <v>0</v>
      </c>
      <c r="BU215">
        <f t="shared" ca="1" si="168"/>
        <v>0</v>
      </c>
      <c r="BV215">
        <f t="shared" ca="1" si="169"/>
        <v>0</v>
      </c>
      <c r="BW215">
        <f t="shared" ca="1" si="170"/>
        <v>0</v>
      </c>
      <c r="BX215">
        <f t="shared" ca="1" si="171"/>
        <v>45889</v>
      </c>
      <c r="BY215">
        <f t="shared" ca="1" si="172"/>
        <v>0</v>
      </c>
      <c r="CA215" s="6"/>
      <c r="CD215" s="5">
        <f ca="1">IF(Table1[[#This Row],[Total Debt Value]]&gt;Table1[[#This Row],[Income]],1,0)</f>
        <v>1</v>
      </c>
      <c r="CK215" s="6"/>
      <c r="CM215" s="5">
        <f ca="1">IF(Table1[[#This Row],[Total  Net Worth]]&gt;$CN$3,Table1[[#This Row],[Age]],0)</f>
        <v>38</v>
      </c>
      <c r="CN215" s="6"/>
    </row>
    <row r="216" spans="2:92" x14ac:dyDescent="0.25">
      <c r="B216">
        <f t="shared" ca="1" si="173"/>
        <v>1</v>
      </c>
      <c r="C216" t="str">
        <f t="shared" ca="1" si="174"/>
        <v>Male</v>
      </c>
      <c r="D216">
        <f t="shared" ca="1" si="175"/>
        <v>33</v>
      </c>
      <c r="E216">
        <f t="shared" ca="1" si="176"/>
        <v>5</v>
      </c>
      <c r="F216" t="str">
        <f t="shared" ca="1" si="160"/>
        <v>Genral Work</v>
      </c>
      <c r="G216">
        <f t="shared" ca="1" si="177"/>
        <v>2</v>
      </c>
      <c r="H216" t="str">
        <f t="shared" ca="1" si="161"/>
        <v>College</v>
      </c>
      <c r="I216">
        <f t="shared" ca="1" si="178"/>
        <v>1</v>
      </c>
      <c r="J216">
        <f t="shared" ca="1" si="179"/>
        <v>0</v>
      </c>
      <c r="K216">
        <f t="shared" ca="1" si="180"/>
        <v>45889</v>
      </c>
      <c r="L216">
        <f t="shared" ca="1" si="181"/>
        <v>7</v>
      </c>
      <c r="M216" t="str">
        <f t="shared" ca="1" si="162"/>
        <v>Butwal</v>
      </c>
      <c r="N216">
        <f t="shared" ca="1" si="184"/>
        <v>871891</v>
      </c>
      <c r="O216" s="1">
        <f t="shared" ca="1" si="182"/>
        <v>485156.09001237171</v>
      </c>
      <c r="P216" s="1">
        <f t="shared" ca="1" si="185"/>
        <v>0</v>
      </c>
      <c r="Q216">
        <f t="shared" ca="1" si="183"/>
        <v>0</v>
      </c>
      <c r="R216">
        <f t="shared" ca="1" si="186"/>
        <v>91778</v>
      </c>
      <c r="S216" s="1">
        <f t="shared" ca="1" si="187"/>
        <v>37499.994199664929</v>
      </c>
      <c r="T216" s="1">
        <f t="shared" ca="1" si="188"/>
        <v>909390.99419966491</v>
      </c>
      <c r="U216" s="1">
        <f t="shared" ca="1" si="189"/>
        <v>576934.09001237177</v>
      </c>
      <c r="V216" s="1">
        <f t="shared" ca="1" si="190"/>
        <v>332456.90418729314</v>
      </c>
      <c r="Y216" s="5">
        <f ca="1">IF(Table1[[#This Row],[Gender]]="Male",1,0)</f>
        <v>1</v>
      </c>
      <c r="Z216">
        <f ca="1">IF(Table1[[#This Row],[Gender]]="Female",1,0)</f>
        <v>0</v>
      </c>
      <c r="AB216" s="6"/>
      <c r="AF216" s="5">
        <f t="shared" ca="1" si="154"/>
        <v>0</v>
      </c>
      <c r="AM216">
        <f t="shared" ca="1" si="155"/>
        <v>0</v>
      </c>
      <c r="AN216">
        <f t="shared" ca="1" si="156"/>
        <v>1</v>
      </c>
      <c r="AO216">
        <f t="shared" ca="1" si="157"/>
        <v>0</v>
      </c>
      <c r="AP216">
        <f t="shared" ca="1" si="158"/>
        <v>0</v>
      </c>
      <c r="AQ216">
        <f t="shared" ca="1" si="159"/>
        <v>0</v>
      </c>
      <c r="AS216" s="6"/>
      <c r="AV216" s="5">
        <f ca="1">IF(Table1[[#This Row],[Total Debt Value]]&gt;$AW$3,1,0)</f>
        <v>1</v>
      </c>
      <c r="AZ216" s="6"/>
      <c r="BA216" s="5"/>
      <c r="BB216" s="17">
        <f t="shared" ca="1" si="163"/>
        <v>8.4955553050345411E-3</v>
      </c>
      <c r="BC216">
        <f t="shared" ca="1" si="164"/>
        <v>1</v>
      </c>
      <c r="BD216" s="6"/>
      <c r="BF216" s="5">
        <f t="shared" ca="1" si="165"/>
        <v>0</v>
      </c>
      <c r="BG216">
        <f t="shared" ca="1" si="166"/>
        <v>0</v>
      </c>
      <c r="BH216">
        <f t="shared" ca="1" si="191"/>
        <v>0</v>
      </c>
      <c r="BI216">
        <f t="shared" ca="1" si="192"/>
        <v>0</v>
      </c>
      <c r="BJ216">
        <f t="shared" ca="1" si="193"/>
        <v>0</v>
      </c>
      <c r="BK216">
        <f t="shared" ca="1" si="194"/>
        <v>39500</v>
      </c>
      <c r="BL216">
        <f t="shared" ca="1" si="195"/>
        <v>0</v>
      </c>
      <c r="BM216">
        <f t="shared" ca="1" si="196"/>
        <v>0</v>
      </c>
      <c r="BN216">
        <f t="shared" ca="1" si="197"/>
        <v>0</v>
      </c>
      <c r="BO216">
        <f t="shared" ca="1" si="198"/>
        <v>0</v>
      </c>
      <c r="BP216">
        <f t="shared" ca="1" si="199"/>
        <v>0</v>
      </c>
      <c r="BR216" s="6"/>
      <c r="BT216" s="5">
        <f t="shared" ca="1" si="167"/>
        <v>0</v>
      </c>
      <c r="BU216">
        <f t="shared" ca="1" si="168"/>
        <v>0</v>
      </c>
      <c r="BV216">
        <f t="shared" ca="1" si="169"/>
        <v>39500</v>
      </c>
      <c r="BW216">
        <f t="shared" ca="1" si="170"/>
        <v>0</v>
      </c>
      <c r="BX216">
        <f t="shared" ca="1" si="171"/>
        <v>0</v>
      </c>
      <c r="BY216">
        <f t="shared" ca="1" si="172"/>
        <v>0</v>
      </c>
      <c r="CA216" s="6"/>
      <c r="CD216" s="5">
        <f ca="1">IF(Table1[[#This Row],[Total Debt Value]]&gt;Table1[[#This Row],[Income]],1,0)</f>
        <v>1</v>
      </c>
      <c r="CK216" s="6"/>
      <c r="CM216" s="5">
        <f ca="1">IF(Table1[[#This Row],[Total  Net Worth]]&gt;$CN$3,Table1[[#This Row],[Age]],0)</f>
        <v>0</v>
      </c>
      <c r="CN216" s="6"/>
    </row>
    <row r="217" spans="2:92" x14ac:dyDescent="0.25">
      <c r="B217">
        <f t="shared" ca="1" si="173"/>
        <v>1</v>
      </c>
      <c r="C217" t="str">
        <f t="shared" ca="1" si="174"/>
        <v>Male</v>
      </c>
      <c r="D217">
        <f t="shared" ca="1" si="175"/>
        <v>41</v>
      </c>
      <c r="E217">
        <f t="shared" ca="1" si="176"/>
        <v>4</v>
      </c>
      <c r="F217" t="str">
        <f t="shared" ca="1" si="160"/>
        <v>IT</v>
      </c>
      <c r="G217">
        <f t="shared" ca="1" si="177"/>
        <v>1</v>
      </c>
      <c r="H217" t="str">
        <f t="shared" ca="1" si="161"/>
        <v>High School</v>
      </c>
      <c r="I217">
        <f t="shared" ca="1" si="178"/>
        <v>1</v>
      </c>
      <c r="J217">
        <f t="shared" ca="1" si="179"/>
        <v>0</v>
      </c>
      <c r="K217">
        <f t="shared" ca="1" si="180"/>
        <v>39500</v>
      </c>
      <c r="L217">
        <f t="shared" ca="1" si="181"/>
        <v>11</v>
      </c>
      <c r="M217" t="str">
        <f t="shared" ca="1" si="162"/>
        <v>Kavre</v>
      </c>
      <c r="N217">
        <f t="shared" ca="1" si="184"/>
        <v>711000</v>
      </c>
      <c r="O217" s="1">
        <f t="shared" ca="1" si="182"/>
        <v>6040.3398218795592</v>
      </c>
      <c r="P217" s="1">
        <f t="shared" ca="1" si="185"/>
        <v>0</v>
      </c>
      <c r="Q217">
        <f t="shared" ca="1" si="183"/>
        <v>0</v>
      </c>
      <c r="R217">
        <f t="shared" ca="1" si="186"/>
        <v>0</v>
      </c>
      <c r="S217" s="1">
        <f t="shared" ca="1" si="187"/>
        <v>31082.586337608431</v>
      </c>
      <c r="T217" s="1">
        <f t="shared" ca="1" si="188"/>
        <v>742082.5863376084</v>
      </c>
      <c r="U217" s="1">
        <f t="shared" ca="1" si="189"/>
        <v>6040.3398218795592</v>
      </c>
      <c r="V217" s="1">
        <f t="shared" ca="1" si="190"/>
        <v>736042.24651572888</v>
      </c>
      <c r="Y217" s="5">
        <f ca="1">IF(Table1[[#This Row],[Gender]]="Male",1,0)</f>
        <v>1</v>
      </c>
      <c r="Z217">
        <f ca="1">IF(Table1[[#This Row],[Gender]]="Female",1,0)</f>
        <v>0</v>
      </c>
      <c r="AB217" s="6"/>
      <c r="AF217" s="5">
        <f t="shared" ca="1" si="154"/>
        <v>0</v>
      </c>
      <c r="AM217">
        <f t="shared" ca="1" si="155"/>
        <v>1</v>
      </c>
      <c r="AN217">
        <f t="shared" ca="1" si="156"/>
        <v>0</v>
      </c>
      <c r="AO217">
        <f t="shared" ca="1" si="157"/>
        <v>0</v>
      </c>
      <c r="AP217">
        <f t="shared" ca="1" si="158"/>
        <v>0</v>
      </c>
      <c r="AQ217">
        <f t="shared" ca="1" si="159"/>
        <v>0</v>
      </c>
      <c r="AS217" s="6"/>
      <c r="AV217" s="5">
        <f ca="1">IF(Table1[[#This Row],[Total Debt Value]]&gt;$AW$3,1,0)</f>
        <v>0</v>
      </c>
      <c r="AZ217" s="6"/>
      <c r="BA217" s="5"/>
      <c r="BB217" s="17">
        <f t="shared" ca="1" si="163"/>
        <v>0.4424147554621598</v>
      </c>
      <c r="BC217">
        <f t="shared" ca="1" si="164"/>
        <v>0</v>
      </c>
      <c r="BD217" s="6"/>
      <c r="BF217" s="5">
        <f t="shared" ca="1" si="165"/>
        <v>0</v>
      </c>
      <c r="BG217">
        <f t="shared" ca="1" si="166"/>
        <v>0</v>
      </c>
      <c r="BH217">
        <f t="shared" ca="1" si="191"/>
        <v>0</v>
      </c>
      <c r="BI217">
        <f t="shared" ca="1" si="192"/>
        <v>0</v>
      </c>
      <c r="BJ217">
        <f t="shared" ca="1" si="193"/>
        <v>0</v>
      </c>
      <c r="BK217">
        <f t="shared" ca="1" si="194"/>
        <v>0</v>
      </c>
      <c r="BL217">
        <f t="shared" ca="1" si="195"/>
        <v>0</v>
      </c>
      <c r="BM217">
        <f t="shared" ca="1" si="196"/>
        <v>0</v>
      </c>
      <c r="BN217">
        <f t="shared" ca="1" si="197"/>
        <v>86258</v>
      </c>
      <c r="BO217">
        <f t="shared" ca="1" si="198"/>
        <v>0</v>
      </c>
      <c r="BP217">
        <f t="shared" ca="1" si="199"/>
        <v>0</v>
      </c>
      <c r="BR217" s="6"/>
      <c r="BT217" s="5">
        <f t="shared" ca="1" si="167"/>
        <v>0</v>
      </c>
      <c r="BU217">
        <f t="shared" ca="1" si="168"/>
        <v>0</v>
      </c>
      <c r="BV217">
        <f t="shared" ca="1" si="169"/>
        <v>0</v>
      </c>
      <c r="BW217">
        <f t="shared" ca="1" si="170"/>
        <v>0</v>
      </c>
      <c r="BX217">
        <f t="shared" ca="1" si="171"/>
        <v>0</v>
      </c>
      <c r="BY217">
        <f t="shared" ca="1" si="172"/>
        <v>86258</v>
      </c>
      <c r="CA217" s="6"/>
      <c r="CD217" s="5">
        <f ca="1">IF(Table1[[#This Row],[Total Debt Value]]&gt;Table1[[#This Row],[Income]],1,0)</f>
        <v>0</v>
      </c>
      <c r="CK217" s="6"/>
      <c r="CM217" s="5">
        <f ca="1">IF(Table1[[#This Row],[Total  Net Worth]]&gt;$CN$3,Table1[[#This Row],[Age]],0)</f>
        <v>41</v>
      </c>
      <c r="CN217" s="6"/>
    </row>
    <row r="218" spans="2:92" x14ac:dyDescent="0.25">
      <c r="B218">
        <f t="shared" ca="1" si="173"/>
        <v>2</v>
      </c>
      <c r="C218" t="str">
        <f t="shared" ca="1" si="174"/>
        <v>Female</v>
      </c>
      <c r="D218">
        <f t="shared" ca="1" si="175"/>
        <v>31</v>
      </c>
      <c r="E218">
        <f t="shared" ca="1" si="176"/>
        <v>3</v>
      </c>
      <c r="F218" t="str">
        <f t="shared" ca="1" si="160"/>
        <v>Teaching</v>
      </c>
      <c r="G218">
        <f t="shared" ca="1" si="177"/>
        <v>1</v>
      </c>
      <c r="H218" t="str">
        <f t="shared" ca="1" si="161"/>
        <v>High School</v>
      </c>
      <c r="I218">
        <f t="shared" ca="1" si="178"/>
        <v>0</v>
      </c>
      <c r="J218">
        <f t="shared" ca="1" si="179"/>
        <v>0</v>
      </c>
      <c r="K218">
        <f t="shared" ca="1" si="180"/>
        <v>86258</v>
      </c>
      <c r="L218">
        <f t="shared" ca="1" si="181"/>
        <v>5</v>
      </c>
      <c r="M218" t="str">
        <f t="shared" ca="1" si="162"/>
        <v>Chitwan</v>
      </c>
      <c r="N218">
        <f t="shared" ca="1" si="184"/>
        <v>1897676</v>
      </c>
      <c r="O218" s="1">
        <f t="shared" ca="1" si="182"/>
        <v>839559.86348640954</v>
      </c>
      <c r="P218" s="1">
        <f t="shared" ca="1" si="185"/>
        <v>0</v>
      </c>
      <c r="Q218">
        <f t="shared" ca="1" si="183"/>
        <v>0</v>
      </c>
      <c r="R218">
        <f t="shared" ca="1" si="186"/>
        <v>0</v>
      </c>
      <c r="S218" s="1">
        <f t="shared" ca="1" si="187"/>
        <v>35107.906047435514</v>
      </c>
      <c r="T218" s="1">
        <f t="shared" ca="1" si="188"/>
        <v>1932783.9060474355</v>
      </c>
      <c r="U218" s="1">
        <f t="shared" ca="1" si="189"/>
        <v>839559.86348640954</v>
      </c>
      <c r="V218" s="1">
        <f t="shared" ca="1" si="190"/>
        <v>1093224.0425610258</v>
      </c>
      <c r="Y218" s="5">
        <f ca="1">IF(Table1[[#This Row],[Gender]]="Male",1,0)</f>
        <v>0</v>
      </c>
      <c r="Z218">
        <f ca="1">IF(Table1[[#This Row],[Gender]]="Female",1,0)</f>
        <v>1</v>
      </c>
      <c r="AB218" s="6"/>
      <c r="AF218" s="5">
        <f t="shared" ca="1" si="154"/>
        <v>0</v>
      </c>
      <c r="AM218">
        <f t="shared" ca="1" si="155"/>
        <v>0</v>
      </c>
      <c r="AN218">
        <f t="shared" ca="1" si="156"/>
        <v>1</v>
      </c>
      <c r="AO218">
        <f t="shared" ca="1" si="157"/>
        <v>0</v>
      </c>
      <c r="AP218">
        <f t="shared" ca="1" si="158"/>
        <v>0</v>
      </c>
      <c r="AQ218">
        <f t="shared" ca="1" si="159"/>
        <v>0</v>
      </c>
      <c r="AS218" s="6"/>
      <c r="AV218" s="5">
        <f ca="1">IF(Table1[[#This Row],[Total Debt Value]]&gt;$AW$3,1,0)</f>
        <v>1</v>
      </c>
      <c r="AZ218" s="6"/>
      <c r="BA218" s="5"/>
      <c r="BB218" s="17">
        <f t="shared" ca="1" si="163"/>
        <v>1.4211700809058758E-2</v>
      </c>
      <c r="BC218">
        <f t="shared" ca="1" si="164"/>
        <v>1</v>
      </c>
      <c r="BD218" s="6"/>
      <c r="BF218" s="5">
        <f t="shared" ca="1" si="165"/>
        <v>0</v>
      </c>
      <c r="BG218">
        <f t="shared" ca="1" si="166"/>
        <v>0</v>
      </c>
      <c r="BH218">
        <f t="shared" ca="1" si="191"/>
        <v>0</v>
      </c>
      <c r="BI218">
        <f t="shared" ca="1" si="192"/>
        <v>0</v>
      </c>
      <c r="BJ218">
        <f t="shared" ca="1" si="193"/>
        <v>0</v>
      </c>
      <c r="BK218">
        <f t="shared" ca="1" si="194"/>
        <v>0</v>
      </c>
      <c r="BL218">
        <f t="shared" ca="1" si="195"/>
        <v>0</v>
      </c>
      <c r="BM218">
        <f t="shared" ca="1" si="196"/>
        <v>0</v>
      </c>
      <c r="BN218">
        <f t="shared" ca="1" si="197"/>
        <v>0</v>
      </c>
      <c r="BO218">
        <f t="shared" ca="1" si="198"/>
        <v>34036</v>
      </c>
      <c r="BP218">
        <f t="shared" ca="1" si="199"/>
        <v>0</v>
      </c>
      <c r="BR218" s="6"/>
      <c r="BT218" s="5">
        <f t="shared" ca="1" si="167"/>
        <v>0</v>
      </c>
      <c r="BU218">
        <f t="shared" ca="1" si="168"/>
        <v>0</v>
      </c>
      <c r="BV218">
        <f t="shared" ca="1" si="169"/>
        <v>34036</v>
      </c>
      <c r="BW218">
        <f t="shared" ca="1" si="170"/>
        <v>0</v>
      </c>
      <c r="BX218">
        <f t="shared" ca="1" si="171"/>
        <v>0</v>
      </c>
      <c r="BY218">
        <f t="shared" ca="1" si="172"/>
        <v>0</v>
      </c>
      <c r="CA218" s="6"/>
      <c r="CD218" s="5">
        <f ca="1">IF(Table1[[#This Row],[Total Debt Value]]&gt;Table1[[#This Row],[Income]],1,0)</f>
        <v>1</v>
      </c>
      <c r="CK218" s="6"/>
      <c r="CM218" s="5">
        <f ca="1">IF(Table1[[#This Row],[Total  Net Worth]]&gt;$CN$3,Table1[[#This Row],[Age]],0)</f>
        <v>31</v>
      </c>
      <c r="CN218" s="6"/>
    </row>
    <row r="219" spans="2:92" x14ac:dyDescent="0.25">
      <c r="B219">
        <f t="shared" ca="1" si="173"/>
        <v>2</v>
      </c>
      <c r="C219" t="str">
        <f t="shared" ca="1" si="174"/>
        <v>Female</v>
      </c>
      <c r="D219">
        <f t="shared" ca="1" si="175"/>
        <v>29</v>
      </c>
      <c r="E219">
        <f t="shared" ca="1" si="176"/>
        <v>4</v>
      </c>
      <c r="F219" t="str">
        <f t="shared" ca="1" si="160"/>
        <v>IT</v>
      </c>
      <c r="G219">
        <f t="shared" ca="1" si="177"/>
        <v>3</v>
      </c>
      <c r="H219" t="str">
        <f t="shared" ca="1" si="161"/>
        <v>University</v>
      </c>
      <c r="I219">
        <f t="shared" ca="1" si="178"/>
        <v>3</v>
      </c>
      <c r="J219">
        <f t="shared" ca="1" si="179"/>
        <v>2</v>
      </c>
      <c r="K219">
        <f t="shared" ca="1" si="180"/>
        <v>34036</v>
      </c>
      <c r="L219">
        <f t="shared" ca="1" si="181"/>
        <v>7</v>
      </c>
      <c r="M219" t="str">
        <f t="shared" ca="1" si="162"/>
        <v>Butwal</v>
      </c>
      <c r="N219">
        <f t="shared" ca="1" si="184"/>
        <v>680720</v>
      </c>
      <c r="O219" s="1">
        <f t="shared" ca="1" si="182"/>
        <v>9674.1889747424775</v>
      </c>
      <c r="P219" s="1">
        <f t="shared" ca="1" si="185"/>
        <v>26533.535420515269</v>
      </c>
      <c r="Q219">
        <f t="shared" ca="1" si="183"/>
        <v>11788</v>
      </c>
      <c r="R219">
        <f t="shared" ca="1" si="186"/>
        <v>68072</v>
      </c>
      <c r="S219" s="1">
        <f t="shared" ca="1" si="187"/>
        <v>25903.026093819528</v>
      </c>
      <c r="T219" s="1">
        <f t="shared" ca="1" si="188"/>
        <v>733156.56151433475</v>
      </c>
      <c r="U219" s="1">
        <f t="shared" ca="1" si="189"/>
        <v>89534.188974742487</v>
      </c>
      <c r="V219" s="1">
        <f t="shared" ca="1" si="190"/>
        <v>643622.37253959221</v>
      </c>
      <c r="Y219" s="5">
        <f ca="1">IF(Table1[[#This Row],[Gender]]="Male",1,0)</f>
        <v>0</v>
      </c>
      <c r="Z219">
        <f ca="1">IF(Table1[[#This Row],[Gender]]="Female",1,0)</f>
        <v>1</v>
      </c>
      <c r="AB219" s="6"/>
      <c r="AF219" s="5">
        <f t="shared" ca="1" si="154"/>
        <v>1</v>
      </c>
      <c r="AM219">
        <f t="shared" ca="1" si="155"/>
        <v>0</v>
      </c>
      <c r="AN219">
        <f t="shared" ca="1" si="156"/>
        <v>0</v>
      </c>
      <c r="AO219">
        <f t="shared" ca="1" si="157"/>
        <v>0</v>
      </c>
      <c r="AP219">
        <f t="shared" ca="1" si="158"/>
        <v>0</v>
      </c>
      <c r="AQ219">
        <f t="shared" ca="1" si="159"/>
        <v>0</v>
      </c>
      <c r="AS219" s="6"/>
      <c r="AV219" s="5">
        <f ca="1">IF(Table1[[#This Row],[Total Debt Value]]&gt;$AW$3,1,0)</f>
        <v>0</v>
      </c>
      <c r="AZ219" s="6"/>
      <c r="BA219" s="5"/>
      <c r="BB219" s="17">
        <f t="shared" ca="1" si="163"/>
        <v>0.11657580230286246</v>
      </c>
      <c r="BC219">
        <f t="shared" ca="1" si="164"/>
        <v>1</v>
      </c>
      <c r="BD219" s="6"/>
      <c r="BF219" s="5">
        <f t="shared" ca="1" si="165"/>
        <v>0</v>
      </c>
      <c r="BG219">
        <f t="shared" ca="1" si="166"/>
        <v>0</v>
      </c>
      <c r="BH219">
        <f t="shared" ca="1" si="191"/>
        <v>74377</v>
      </c>
      <c r="BI219">
        <f t="shared" ca="1" si="192"/>
        <v>0</v>
      </c>
      <c r="BJ219">
        <f t="shared" ca="1" si="193"/>
        <v>0</v>
      </c>
      <c r="BK219">
        <f t="shared" ca="1" si="194"/>
        <v>0</v>
      </c>
      <c r="BL219">
        <f t="shared" ca="1" si="195"/>
        <v>0</v>
      </c>
      <c r="BM219">
        <f t="shared" ca="1" si="196"/>
        <v>0</v>
      </c>
      <c r="BN219">
        <f t="shared" ca="1" si="197"/>
        <v>0</v>
      </c>
      <c r="BO219">
        <f t="shared" ca="1" si="198"/>
        <v>0</v>
      </c>
      <c r="BP219">
        <f t="shared" ca="1" si="199"/>
        <v>0</v>
      </c>
      <c r="BR219" s="6"/>
      <c r="BT219" s="5">
        <f t="shared" ca="1" si="167"/>
        <v>74377</v>
      </c>
      <c r="BU219">
        <f t="shared" ca="1" si="168"/>
        <v>0</v>
      </c>
      <c r="BV219">
        <f t="shared" ca="1" si="169"/>
        <v>0</v>
      </c>
      <c r="BW219">
        <f t="shared" ca="1" si="170"/>
        <v>0</v>
      </c>
      <c r="BX219">
        <f t="shared" ca="1" si="171"/>
        <v>0</v>
      </c>
      <c r="BY219">
        <f t="shared" ca="1" si="172"/>
        <v>0</v>
      </c>
      <c r="CA219" s="6"/>
      <c r="CD219" s="5">
        <f ca="1">IF(Table1[[#This Row],[Total Debt Value]]&gt;Table1[[#This Row],[Income]],1,0)</f>
        <v>1</v>
      </c>
      <c r="CK219" s="6"/>
      <c r="CM219" s="5">
        <f ca="1">IF(Table1[[#This Row],[Total  Net Worth]]&gt;$CN$3,Table1[[#This Row],[Age]],0)</f>
        <v>29</v>
      </c>
      <c r="CN219" s="6"/>
    </row>
    <row r="220" spans="2:92" x14ac:dyDescent="0.25">
      <c r="B220">
        <f t="shared" ca="1" si="173"/>
        <v>2</v>
      </c>
      <c r="C220" t="str">
        <f t="shared" ca="1" si="174"/>
        <v>Female</v>
      </c>
      <c r="D220">
        <f t="shared" ca="1" si="175"/>
        <v>31</v>
      </c>
      <c r="E220">
        <f t="shared" ca="1" si="176"/>
        <v>1</v>
      </c>
      <c r="F220" t="str">
        <f t="shared" ca="1" si="160"/>
        <v>Health</v>
      </c>
      <c r="G220">
        <f t="shared" ca="1" si="177"/>
        <v>3</v>
      </c>
      <c r="H220" t="str">
        <f t="shared" ca="1" si="161"/>
        <v>University</v>
      </c>
      <c r="I220">
        <f t="shared" ca="1" si="178"/>
        <v>3</v>
      </c>
      <c r="J220">
        <f t="shared" ca="1" si="179"/>
        <v>0</v>
      </c>
      <c r="K220">
        <f t="shared" ca="1" si="180"/>
        <v>74377</v>
      </c>
      <c r="L220">
        <f t="shared" ca="1" si="181"/>
        <v>4</v>
      </c>
      <c r="M220" t="str">
        <f t="shared" ca="1" si="162"/>
        <v>Biratnagar</v>
      </c>
      <c r="N220">
        <f t="shared" ca="1" si="184"/>
        <v>1487540</v>
      </c>
      <c r="O220" s="1">
        <f t="shared" ca="1" si="182"/>
        <v>173411.16895760002</v>
      </c>
      <c r="P220" s="1">
        <f t="shared" ca="1" si="185"/>
        <v>0</v>
      </c>
      <c r="Q220">
        <f t="shared" ca="1" si="183"/>
        <v>0</v>
      </c>
      <c r="R220">
        <f t="shared" ca="1" si="186"/>
        <v>0</v>
      </c>
      <c r="S220" s="1">
        <f t="shared" ca="1" si="187"/>
        <v>35969.954896829244</v>
      </c>
      <c r="T220" s="1">
        <f t="shared" ca="1" si="188"/>
        <v>1523509.9548968293</v>
      </c>
      <c r="U220" s="1">
        <f t="shared" ca="1" si="189"/>
        <v>173411.16895760002</v>
      </c>
      <c r="V220" s="1">
        <f t="shared" ca="1" si="190"/>
        <v>1350098.7859392292</v>
      </c>
      <c r="Y220" s="5">
        <f ca="1">IF(Table1[[#This Row],[Gender]]="Male",1,0)</f>
        <v>0</v>
      </c>
      <c r="Z220">
        <f ca="1">IF(Table1[[#This Row],[Gender]]="Female",1,0)</f>
        <v>1</v>
      </c>
      <c r="AB220" s="6"/>
      <c r="AF220" s="5">
        <f t="shared" ca="1" si="154"/>
        <v>0</v>
      </c>
      <c r="AM220">
        <f t="shared" ca="1" si="155"/>
        <v>0</v>
      </c>
      <c r="AN220">
        <f t="shared" ca="1" si="156"/>
        <v>0</v>
      </c>
      <c r="AO220">
        <f t="shared" ca="1" si="157"/>
        <v>0</v>
      </c>
      <c r="AP220">
        <f t="shared" ca="1" si="158"/>
        <v>0</v>
      </c>
      <c r="AQ220">
        <f t="shared" ca="1" si="159"/>
        <v>1</v>
      </c>
      <c r="AS220" s="6"/>
      <c r="AV220" s="5">
        <f ca="1">IF(Table1[[#This Row],[Total Debt Value]]&gt;$AW$3,1,0)</f>
        <v>0</v>
      </c>
      <c r="AZ220" s="6"/>
      <c r="BA220" s="5"/>
      <c r="BB220" s="17">
        <f t="shared" ca="1" si="163"/>
        <v>0.80467026237681161</v>
      </c>
      <c r="BC220">
        <f t="shared" ca="1" si="164"/>
        <v>0</v>
      </c>
      <c r="BD220" s="6"/>
      <c r="BF220" s="5">
        <f t="shared" ca="1" si="165"/>
        <v>0</v>
      </c>
      <c r="BG220">
        <f t="shared" ca="1" si="166"/>
        <v>0</v>
      </c>
      <c r="BH220">
        <f t="shared" ca="1" si="191"/>
        <v>0</v>
      </c>
      <c r="BI220">
        <f t="shared" ca="1" si="192"/>
        <v>0</v>
      </c>
      <c r="BJ220">
        <f t="shared" ca="1" si="193"/>
        <v>0</v>
      </c>
      <c r="BK220">
        <f t="shared" ca="1" si="194"/>
        <v>0</v>
      </c>
      <c r="BL220">
        <f t="shared" ca="1" si="195"/>
        <v>0</v>
      </c>
      <c r="BM220">
        <f t="shared" ca="1" si="196"/>
        <v>0</v>
      </c>
      <c r="BN220">
        <f t="shared" ca="1" si="197"/>
        <v>0</v>
      </c>
      <c r="BO220">
        <f t="shared" ca="1" si="198"/>
        <v>48261</v>
      </c>
      <c r="BP220">
        <f t="shared" ca="1" si="199"/>
        <v>0</v>
      </c>
      <c r="BR220" s="6"/>
      <c r="BT220" s="5">
        <f t="shared" ca="1" si="167"/>
        <v>0</v>
      </c>
      <c r="BU220">
        <f t="shared" ca="1" si="168"/>
        <v>48261</v>
      </c>
      <c r="BV220">
        <f t="shared" ca="1" si="169"/>
        <v>0</v>
      </c>
      <c r="BW220">
        <f t="shared" ca="1" si="170"/>
        <v>0</v>
      </c>
      <c r="BX220">
        <f t="shared" ca="1" si="171"/>
        <v>0</v>
      </c>
      <c r="BY220">
        <f t="shared" ca="1" si="172"/>
        <v>0</v>
      </c>
      <c r="CA220" s="6"/>
      <c r="CD220" s="5">
        <f ca="1">IF(Table1[[#This Row],[Total Debt Value]]&gt;Table1[[#This Row],[Income]],1,0)</f>
        <v>1</v>
      </c>
      <c r="CK220" s="6"/>
      <c r="CM220" s="5">
        <f ca="1">IF(Table1[[#This Row],[Total  Net Worth]]&gt;$CN$3,Table1[[#This Row],[Age]],0)</f>
        <v>31</v>
      </c>
      <c r="CN220" s="6"/>
    </row>
    <row r="221" spans="2:92" x14ac:dyDescent="0.25">
      <c r="B221">
        <f t="shared" ca="1" si="173"/>
        <v>2</v>
      </c>
      <c r="C221" t="str">
        <f t="shared" ca="1" si="174"/>
        <v>Female</v>
      </c>
      <c r="D221">
        <f t="shared" ca="1" si="175"/>
        <v>36</v>
      </c>
      <c r="E221">
        <f t="shared" ca="1" si="176"/>
        <v>6</v>
      </c>
      <c r="F221" t="str">
        <f t="shared" ca="1" si="160"/>
        <v>Agriculture</v>
      </c>
      <c r="G221">
        <f t="shared" ca="1" si="177"/>
        <v>4</v>
      </c>
      <c r="H221" t="str">
        <f t="shared" ca="1" si="161"/>
        <v>Technical</v>
      </c>
      <c r="I221">
        <f t="shared" ca="1" si="178"/>
        <v>1</v>
      </c>
      <c r="J221">
        <f t="shared" ca="1" si="179"/>
        <v>1</v>
      </c>
      <c r="K221">
        <f t="shared" ca="1" si="180"/>
        <v>48261</v>
      </c>
      <c r="L221">
        <f t="shared" ca="1" si="181"/>
        <v>7</v>
      </c>
      <c r="M221" t="str">
        <f t="shared" ca="1" si="162"/>
        <v>Butwal</v>
      </c>
      <c r="N221">
        <f t="shared" ca="1" si="184"/>
        <v>1013481</v>
      </c>
      <c r="O221" s="1">
        <f t="shared" ca="1" si="182"/>
        <v>815518.02218391339</v>
      </c>
      <c r="P221" s="1">
        <f t="shared" ca="1" si="185"/>
        <v>46459.711981003093</v>
      </c>
      <c r="Q221">
        <f t="shared" ca="1" si="183"/>
        <v>41202</v>
      </c>
      <c r="R221">
        <f t="shared" ca="1" si="186"/>
        <v>0</v>
      </c>
      <c r="S221" s="1">
        <f t="shared" ca="1" si="187"/>
        <v>6480.6282382980298</v>
      </c>
      <c r="T221" s="1">
        <f t="shared" ca="1" si="188"/>
        <v>1066421.3402193012</v>
      </c>
      <c r="U221" s="1">
        <f t="shared" ca="1" si="189"/>
        <v>856720.02218391339</v>
      </c>
      <c r="V221" s="1">
        <f t="shared" ca="1" si="190"/>
        <v>209701.31803538778</v>
      </c>
      <c r="Y221" s="5">
        <f ca="1">IF(Table1[[#This Row],[Gender]]="Male",1,0)</f>
        <v>0</v>
      </c>
      <c r="Z221">
        <f ca="1">IF(Table1[[#This Row],[Gender]]="Female",1,0)</f>
        <v>1</v>
      </c>
      <c r="AB221" s="6"/>
      <c r="AF221" s="5">
        <f t="shared" ca="1" si="154"/>
        <v>0</v>
      </c>
      <c r="AM221">
        <f t="shared" ca="1" si="155"/>
        <v>0</v>
      </c>
      <c r="AN221">
        <f t="shared" ca="1" si="156"/>
        <v>0</v>
      </c>
      <c r="AO221">
        <f t="shared" ca="1" si="157"/>
        <v>0</v>
      </c>
      <c r="AP221">
        <f t="shared" ca="1" si="158"/>
        <v>0</v>
      </c>
      <c r="AQ221">
        <f t="shared" ca="1" si="159"/>
        <v>1</v>
      </c>
      <c r="AS221" s="6"/>
      <c r="AV221" s="5">
        <f ca="1">IF(Table1[[#This Row],[Total Debt Value]]&gt;$AW$3,1,0)</f>
        <v>1</v>
      </c>
      <c r="AZ221" s="6"/>
      <c r="BA221" s="5"/>
      <c r="BB221" s="17">
        <f t="shared" ca="1" si="163"/>
        <v>0.83213880947813545</v>
      </c>
      <c r="BC221">
        <f t="shared" ca="1" si="164"/>
        <v>0</v>
      </c>
      <c r="BD221" s="6"/>
      <c r="BF221" s="5">
        <f t="shared" ca="1" si="165"/>
        <v>0</v>
      </c>
      <c r="BG221">
        <f t="shared" ca="1" si="166"/>
        <v>0</v>
      </c>
      <c r="BH221">
        <f t="shared" ca="1" si="191"/>
        <v>80147</v>
      </c>
      <c r="BI221">
        <f t="shared" ca="1" si="192"/>
        <v>0</v>
      </c>
      <c r="BJ221">
        <f t="shared" ca="1" si="193"/>
        <v>0</v>
      </c>
      <c r="BK221">
        <f t="shared" ca="1" si="194"/>
        <v>0</v>
      </c>
      <c r="BL221">
        <f t="shared" ca="1" si="195"/>
        <v>0</v>
      </c>
      <c r="BM221">
        <f t="shared" ca="1" si="196"/>
        <v>0</v>
      </c>
      <c r="BN221">
        <f t="shared" ca="1" si="197"/>
        <v>0</v>
      </c>
      <c r="BO221">
        <f t="shared" ca="1" si="198"/>
        <v>0</v>
      </c>
      <c r="BP221">
        <f t="shared" ca="1" si="199"/>
        <v>0</v>
      </c>
      <c r="BR221" s="6"/>
      <c r="BT221" s="5">
        <f t="shared" ca="1" si="167"/>
        <v>0</v>
      </c>
      <c r="BU221">
        <f t="shared" ca="1" si="168"/>
        <v>80147</v>
      </c>
      <c r="BV221">
        <f t="shared" ca="1" si="169"/>
        <v>0</v>
      </c>
      <c r="BW221">
        <f t="shared" ca="1" si="170"/>
        <v>0</v>
      </c>
      <c r="BX221">
        <f t="shared" ca="1" si="171"/>
        <v>0</v>
      </c>
      <c r="BY221">
        <f t="shared" ca="1" si="172"/>
        <v>0</v>
      </c>
      <c r="CA221" s="6"/>
      <c r="CD221" s="5">
        <f ca="1">IF(Table1[[#This Row],[Total Debt Value]]&gt;Table1[[#This Row],[Income]],1,0)</f>
        <v>1</v>
      </c>
      <c r="CK221" s="6"/>
      <c r="CM221" s="5">
        <f ca="1">IF(Table1[[#This Row],[Total  Net Worth]]&gt;$CN$3,Table1[[#This Row],[Age]],0)</f>
        <v>0</v>
      </c>
      <c r="CN221" s="6"/>
    </row>
    <row r="222" spans="2:92" x14ac:dyDescent="0.25">
      <c r="B222">
        <f t="shared" ca="1" si="173"/>
        <v>2</v>
      </c>
      <c r="C222" t="str">
        <f t="shared" ca="1" si="174"/>
        <v>Female</v>
      </c>
      <c r="D222">
        <f t="shared" ca="1" si="175"/>
        <v>39</v>
      </c>
      <c r="E222">
        <f t="shared" ca="1" si="176"/>
        <v>6</v>
      </c>
      <c r="F222" t="str">
        <f t="shared" ca="1" si="160"/>
        <v>Agriculture</v>
      </c>
      <c r="G222">
        <f t="shared" ca="1" si="177"/>
        <v>2</v>
      </c>
      <c r="H222" t="str">
        <f t="shared" ca="1" si="161"/>
        <v>College</v>
      </c>
      <c r="I222">
        <f t="shared" ca="1" si="178"/>
        <v>2</v>
      </c>
      <c r="J222">
        <f t="shared" ca="1" si="179"/>
        <v>2</v>
      </c>
      <c r="K222">
        <f t="shared" ca="1" si="180"/>
        <v>80147</v>
      </c>
      <c r="L222">
        <f t="shared" ca="1" si="181"/>
        <v>4</v>
      </c>
      <c r="M222" t="str">
        <f t="shared" ca="1" si="162"/>
        <v>Biratnagar</v>
      </c>
      <c r="N222">
        <f t="shared" ca="1" si="184"/>
        <v>1442646</v>
      </c>
      <c r="O222" s="1">
        <f t="shared" ca="1" si="182"/>
        <v>1200481.7249383943</v>
      </c>
      <c r="P222" s="1">
        <f t="shared" ca="1" si="185"/>
        <v>45962.402830088657</v>
      </c>
      <c r="Q222">
        <f t="shared" ca="1" si="183"/>
        <v>14300</v>
      </c>
      <c r="R222">
        <f t="shared" ca="1" si="186"/>
        <v>160294</v>
      </c>
      <c r="S222" s="1">
        <f t="shared" ca="1" si="187"/>
        <v>28993.684665984951</v>
      </c>
      <c r="T222" s="1">
        <f t="shared" ca="1" si="188"/>
        <v>1517602.0874960737</v>
      </c>
      <c r="U222" s="1">
        <f t="shared" ca="1" si="189"/>
        <v>1375075.7249383943</v>
      </c>
      <c r="V222" s="1">
        <f t="shared" ca="1" si="190"/>
        <v>142526.36255767941</v>
      </c>
      <c r="Y222" s="5">
        <f ca="1">IF(Table1[[#This Row],[Gender]]="Male",1,0)</f>
        <v>0</v>
      </c>
      <c r="Z222">
        <f ca="1">IF(Table1[[#This Row],[Gender]]="Female",1,0)</f>
        <v>1</v>
      </c>
      <c r="AB222" s="6"/>
      <c r="AF222" s="5">
        <f t="shared" ca="1" si="154"/>
        <v>0</v>
      </c>
      <c r="AM222">
        <f t="shared" ca="1" si="155"/>
        <v>0</v>
      </c>
      <c r="AN222">
        <f t="shared" ca="1" si="156"/>
        <v>0</v>
      </c>
      <c r="AO222">
        <f t="shared" ca="1" si="157"/>
        <v>1</v>
      </c>
      <c r="AP222">
        <f t="shared" ca="1" si="158"/>
        <v>0</v>
      </c>
      <c r="AQ222">
        <f t="shared" ca="1" si="159"/>
        <v>0</v>
      </c>
      <c r="AS222" s="6"/>
      <c r="AV222" s="5">
        <f ca="1">IF(Table1[[#This Row],[Total Debt Value]]&gt;$AW$3,1,0)</f>
        <v>1</v>
      </c>
      <c r="AZ222" s="6"/>
      <c r="BA222" s="5"/>
      <c r="BB222" s="17">
        <f t="shared" ca="1" si="163"/>
        <v>0.24937421462656531</v>
      </c>
      <c r="BC222">
        <f t="shared" ca="1" si="164"/>
        <v>1</v>
      </c>
      <c r="BD222" s="6"/>
      <c r="BF222" s="5">
        <f t="shared" ca="1" si="165"/>
        <v>0</v>
      </c>
      <c r="BG222">
        <f t="shared" ca="1" si="166"/>
        <v>0</v>
      </c>
      <c r="BH222">
        <f t="shared" ca="1" si="191"/>
        <v>0</v>
      </c>
      <c r="BI222">
        <f t="shared" ca="1" si="192"/>
        <v>0</v>
      </c>
      <c r="BJ222">
        <f t="shared" ca="1" si="193"/>
        <v>0</v>
      </c>
      <c r="BK222">
        <f t="shared" ca="1" si="194"/>
        <v>0</v>
      </c>
      <c r="BL222">
        <f t="shared" ca="1" si="195"/>
        <v>0</v>
      </c>
      <c r="BM222">
        <f t="shared" ca="1" si="196"/>
        <v>0</v>
      </c>
      <c r="BN222">
        <f t="shared" ca="1" si="197"/>
        <v>41142</v>
      </c>
      <c r="BO222">
        <f t="shared" ca="1" si="198"/>
        <v>0</v>
      </c>
      <c r="BP222">
        <f t="shared" ca="1" si="199"/>
        <v>0</v>
      </c>
      <c r="BR222" s="6"/>
      <c r="BT222" s="5">
        <f t="shared" ca="1" si="167"/>
        <v>0</v>
      </c>
      <c r="BU222">
        <f t="shared" ca="1" si="168"/>
        <v>0</v>
      </c>
      <c r="BV222">
        <f t="shared" ca="1" si="169"/>
        <v>0</v>
      </c>
      <c r="BW222">
        <f t="shared" ca="1" si="170"/>
        <v>41142</v>
      </c>
      <c r="BX222">
        <f t="shared" ca="1" si="171"/>
        <v>0</v>
      </c>
      <c r="BY222">
        <f t="shared" ca="1" si="172"/>
        <v>0</v>
      </c>
      <c r="CA222" s="6"/>
      <c r="CD222" s="5">
        <f ca="1">IF(Table1[[#This Row],[Total Debt Value]]&gt;Table1[[#This Row],[Income]],1,0)</f>
        <v>1</v>
      </c>
      <c r="CK222" s="6"/>
      <c r="CM222" s="5">
        <f ca="1">IF(Table1[[#This Row],[Total  Net Worth]]&gt;$CN$3,Table1[[#This Row],[Age]],0)</f>
        <v>0</v>
      </c>
      <c r="CN222" s="6"/>
    </row>
    <row r="223" spans="2:92" x14ac:dyDescent="0.25">
      <c r="B223">
        <f t="shared" ca="1" si="173"/>
        <v>2</v>
      </c>
      <c r="C223" t="str">
        <f t="shared" ca="1" si="174"/>
        <v>Female</v>
      </c>
      <c r="D223">
        <f t="shared" ca="1" si="175"/>
        <v>45</v>
      </c>
      <c r="E223">
        <f t="shared" ca="1" si="176"/>
        <v>2</v>
      </c>
      <c r="F223" t="str">
        <f t="shared" ca="1" si="160"/>
        <v>Construction</v>
      </c>
      <c r="G223">
        <f t="shared" ca="1" si="177"/>
        <v>1</v>
      </c>
      <c r="H223" t="str">
        <f t="shared" ca="1" si="161"/>
        <v>High School</v>
      </c>
      <c r="I223">
        <f t="shared" ca="1" si="178"/>
        <v>3</v>
      </c>
      <c r="J223">
        <f t="shared" ca="1" si="179"/>
        <v>0</v>
      </c>
      <c r="K223">
        <f t="shared" ca="1" si="180"/>
        <v>41142</v>
      </c>
      <c r="L223">
        <f t="shared" ca="1" si="181"/>
        <v>5</v>
      </c>
      <c r="M223" t="str">
        <f t="shared" ca="1" si="162"/>
        <v>Chitwan</v>
      </c>
      <c r="N223">
        <f t="shared" ca="1" si="184"/>
        <v>905124</v>
      </c>
      <c r="O223" s="1">
        <f t="shared" ca="1" si="182"/>
        <v>225714.58663965529</v>
      </c>
      <c r="P223" s="1">
        <f t="shared" ca="1" si="185"/>
        <v>0</v>
      </c>
      <c r="Q223">
        <f t="shared" ca="1" si="183"/>
        <v>0</v>
      </c>
      <c r="R223">
        <f t="shared" ca="1" si="186"/>
        <v>82284</v>
      </c>
      <c r="S223" s="1">
        <f t="shared" ca="1" si="187"/>
        <v>30162.055466124533</v>
      </c>
      <c r="T223" s="1">
        <f t="shared" ca="1" si="188"/>
        <v>935286.05546612456</v>
      </c>
      <c r="U223" s="1">
        <f t="shared" ca="1" si="189"/>
        <v>307998.58663965529</v>
      </c>
      <c r="V223" s="1">
        <f t="shared" ca="1" si="190"/>
        <v>627287.46882646927</v>
      </c>
      <c r="Y223" s="5">
        <f ca="1">IF(Table1[[#This Row],[Gender]]="Male",1,0)</f>
        <v>0</v>
      </c>
      <c r="Z223">
        <f ca="1">IF(Table1[[#This Row],[Gender]]="Female",1,0)</f>
        <v>1</v>
      </c>
      <c r="AB223" s="6"/>
      <c r="AF223" s="5">
        <f t="shared" ca="1" si="154"/>
        <v>0</v>
      </c>
      <c r="AM223">
        <f t="shared" ca="1" si="155"/>
        <v>0</v>
      </c>
      <c r="AN223">
        <f t="shared" ca="1" si="156"/>
        <v>0</v>
      </c>
      <c r="AO223">
        <f t="shared" ca="1" si="157"/>
        <v>0</v>
      </c>
      <c r="AP223">
        <f t="shared" ca="1" si="158"/>
        <v>0</v>
      </c>
      <c r="AQ223">
        <f t="shared" ca="1" si="159"/>
        <v>1</v>
      </c>
      <c r="AS223" s="6"/>
      <c r="AV223" s="5">
        <f ca="1">IF(Table1[[#This Row],[Total Debt Value]]&gt;$AW$3,1,0)</f>
        <v>0</v>
      </c>
      <c r="AZ223" s="6"/>
      <c r="BA223" s="5"/>
      <c r="BB223" s="17">
        <f t="shared" ca="1" si="163"/>
        <v>0.78886212509215403</v>
      </c>
      <c r="BC223">
        <f t="shared" ca="1" si="164"/>
        <v>0</v>
      </c>
      <c r="BD223" s="6"/>
      <c r="BF223" s="5">
        <f t="shared" ca="1" si="165"/>
        <v>0</v>
      </c>
      <c r="BG223">
        <f t="shared" ca="1" si="166"/>
        <v>0</v>
      </c>
      <c r="BH223">
        <f t="shared" ca="1" si="191"/>
        <v>0</v>
      </c>
      <c r="BI223">
        <f t="shared" ca="1" si="192"/>
        <v>0</v>
      </c>
      <c r="BJ223">
        <f t="shared" ca="1" si="193"/>
        <v>0</v>
      </c>
      <c r="BK223">
        <f t="shared" ca="1" si="194"/>
        <v>0</v>
      </c>
      <c r="BL223">
        <f t="shared" ca="1" si="195"/>
        <v>0</v>
      </c>
      <c r="BM223">
        <f t="shared" ca="1" si="196"/>
        <v>0</v>
      </c>
      <c r="BN223">
        <f t="shared" ca="1" si="197"/>
        <v>0</v>
      </c>
      <c r="BO223">
        <f t="shared" ca="1" si="198"/>
        <v>0</v>
      </c>
      <c r="BP223">
        <f t="shared" ca="1" si="199"/>
        <v>75264</v>
      </c>
      <c r="BR223" s="6"/>
      <c r="BT223" s="5">
        <f t="shared" ca="1" si="167"/>
        <v>0</v>
      </c>
      <c r="BU223">
        <f t="shared" ca="1" si="168"/>
        <v>75264</v>
      </c>
      <c r="BV223">
        <f t="shared" ca="1" si="169"/>
        <v>0</v>
      </c>
      <c r="BW223">
        <f t="shared" ca="1" si="170"/>
        <v>0</v>
      </c>
      <c r="BX223">
        <f t="shared" ca="1" si="171"/>
        <v>0</v>
      </c>
      <c r="BY223">
        <f t="shared" ca="1" si="172"/>
        <v>0</v>
      </c>
      <c r="CA223" s="6"/>
      <c r="CD223" s="5">
        <f ca="1">IF(Table1[[#This Row],[Total Debt Value]]&gt;Table1[[#This Row],[Income]],1,0)</f>
        <v>1</v>
      </c>
      <c r="CK223" s="6"/>
      <c r="CM223" s="5">
        <f ca="1">IF(Table1[[#This Row],[Total  Net Worth]]&gt;$CN$3,Table1[[#This Row],[Age]],0)</f>
        <v>45</v>
      </c>
      <c r="CN223" s="6"/>
    </row>
    <row r="224" spans="2:92" x14ac:dyDescent="0.25">
      <c r="B224">
        <f t="shared" ca="1" si="173"/>
        <v>1</v>
      </c>
      <c r="C224" t="str">
        <f t="shared" ca="1" si="174"/>
        <v>Male</v>
      </c>
      <c r="D224">
        <f t="shared" ca="1" si="175"/>
        <v>40</v>
      </c>
      <c r="E224">
        <f t="shared" ca="1" si="176"/>
        <v>6</v>
      </c>
      <c r="F224" t="str">
        <f t="shared" ca="1" si="160"/>
        <v>Agriculture</v>
      </c>
      <c r="G224">
        <f t="shared" ca="1" si="177"/>
        <v>3</v>
      </c>
      <c r="H224" t="str">
        <f t="shared" ca="1" si="161"/>
        <v>University</v>
      </c>
      <c r="I224">
        <f t="shared" ca="1" si="178"/>
        <v>0</v>
      </c>
      <c r="J224">
        <f t="shared" ca="1" si="179"/>
        <v>2</v>
      </c>
      <c r="K224">
        <f t="shared" ca="1" si="180"/>
        <v>75264</v>
      </c>
      <c r="L224">
        <f t="shared" ca="1" si="181"/>
        <v>2</v>
      </c>
      <c r="M224" t="str">
        <f t="shared" ca="1" si="162"/>
        <v>Birgunj</v>
      </c>
      <c r="N224">
        <f t="shared" ca="1" si="184"/>
        <v>1505280</v>
      </c>
      <c r="O224" s="1">
        <f t="shared" ca="1" si="182"/>
        <v>1187458.3796587177</v>
      </c>
      <c r="P224" s="1">
        <f t="shared" ca="1" si="185"/>
        <v>117443.10857670412</v>
      </c>
      <c r="Q224">
        <f t="shared" ca="1" si="183"/>
        <v>65308</v>
      </c>
      <c r="R224">
        <f t="shared" ca="1" si="186"/>
        <v>150528</v>
      </c>
      <c r="S224" s="1">
        <f t="shared" ca="1" si="187"/>
        <v>41378.911148160689</v>
      </c>
      <c r="T224" s="1">
        <f t="shared" ca="1" si="188"/>
        <v>1664102.0197248647</v>
      </c>
      <c r="U224" s="1">
        <f t="shared" ca="1" si="189"/>
        <v>1403294.3796587177</v>
      </c>
      <c r="V224" s="1">
        <f t="shared" ca="1" si="190"/>
        <v>260807.64006614708</v>
      </c>
      <c r="Y224" s="5">
        <f ca="1">IF(Table1[[#This Row],[Gender]]="Male",1,0)</f>
        <v>1</v>
      </c>
      <c r="Z224">
        <f ca="1">IF(Table1[[#This Row],[Gender]]="Female",1,0)</f>
        <v>0</v>
      </c>
      <c r="AB224" s="6"/>
      <c r="AF224" s="5">
        <f t="shared" ca="1" si="154"/>
        <v>0</v>
      </c>
      <c r="AM224">
        <f t="shared" ca="1" si="155"/>
        <v>0</v>
      </c>
      <c r="AN224">
        <f t="shared" ca="1" si="156"/>
        <v>0</v>
      </c>
      <c r="AO224">
        <f t="shared" ca="1" si="157"/>
        <v>0</v>
      </c>
      <c r="AP224">
        <f t="shared" ca="1" si="158"/>
        <v>1</v>
      </c>
      <c r="AQ224">
        <f t="shared" ca="1" si="159"/>
        <v>0</v>
      </c>
      <c r="AS224" s="6"/>
      <c r="AV224" s="5">
        <f ca="1">IF(Table1[[#This Row],[Total Debt Value]]&gt;$AW$3,1,0)</f>
        <v>1</v>
      </c>
      <c r="AZ224" s="6"/>
      <c r="BA224" s="5"/>
      <c r="BB224" s="17">
        <f t="shared" ca="1" si="163"/>
        <v>0.4287288478457123</v>
      </c>
      <c r="BC224">
        <f t="shared" ca="1" si="164"/>
        <v>0</v>
      </c>
      <c r="BD224" s="6"/>
      <c r="BF224" s="5">
        <f t="shared" ca="1" si="165"/>
        <v>0</v>
      </c>
      <c r="BG224">
        <f t="shared" ca="1" si="166"/>
        <v>0</v>
      </c>
      <c r="BH224">
        <f t="shared" ca="1" si="191"/>
        <v>96014</v>
      </c>
      <c r="BI224">
        <f t="shared" ca="1" si="192"/>
        <v>0</v>
      </c>
      <c r="BJ224">
        <f t="shared" ca="1" si="193"/>
        <v>0</v>
      </c>
      <c r="BK224">
        <f t="shared" ca="1" si="194"/>
        <v>0</v>
      </c>
      <c r="BL224">
        <f t="shared" ca="1" si="195"/>
        <v>0</v>
      </c>
      <c r="BM224">
        <f t="shared" ca="1" si="196"/>
        <v>0</v>
      </c>
      <c r="BN224">
        <f t="shared" ca="1" si="197"/>
        <v>0</v>
      </c>
      <c r="BO224">
        <f t="shared" ca="1" si="198"/>
        <v>0</v>
      </c>
      <c r="BP224">
        <f t="shared" ca="1" si="199"/>
        <v>0</v>
      </c>
      <c r="BR224" s="6"/>
      <c r="BT224" s="5">
        <f t="shared" ca="1" si="167"/>
        <v>0</v>
      </c>
      <c r="BU224">
        <f t="shared" ca="1" si="168"/>
        <v>0</v>
      </c>
      <c r="BV224">
        <f t="shared" ca="1" si="169"/>
        <v>0</v>
      </c>
      <c r="BW224">
        <f t="shared" ca="1" si="170"/>
        <v>0</v>
      </c>
      <c r="BX224">
        <f t="shared" ca="1" si="171"/>
        <v>96014</v>
      </c>
      <c r="BY224">
        <f t="shared" ca="1" si="172"/>
        <v>0</v>
      </c>
      <c r="CA224" s="6"/>
      <c r="CD224" s="5">
        <f ca="1">IF(Table1[[#This Row],[Total Debt Value]]&gt;Table1[[#This Row],[Income]],1,0)</f>
        <v>1</v>
      </c>
      <c r="CK224" s="6"/>
      <c r="CM224" s="5">
        <f ca="1">IF(Table1[[#This Row],[Total  Net Worth]]&gt;$CN$3,Table1[[#This Row],[Age]],0)</f>
        <v>0</v>
      </c>
      <c r="CN224" s="6"/>
    </row>
    <row r="225" spans="2:92" x14ac:dyDescent="0.25">
      <c r="B225">
        <f t="shared" ca="1" si="173"/>
        <v>2</v>
      </c>
      <c r="C225" t="str">
        <f t="shared" ca="1" si="174"/>
        <v>Female</v>
      </c>
      <c r="D225">
        <f t="shared" ca="1" si="175"/>
        <v>28</v>
      </c>
      <c r="E225">
        <f t="shared" ca="1" si="176"/>
        <v>5</v>
      </c>
      <c r="F225" t="str">
        <f t="shared" ca="1" si="160"/>
        <v>Genral Work</v>
      </c>
      <c r="G225">
        <f t="shared" ca="1" si="177"/>
        <v>4</v>
      </c>
      <c r="H225" t="str">
        <f t="shared" ca="1" si="161"/>
        <v>Technical</v>
      </c>
      <c r="I225">
        <f t="shared" ca="1" si="178"/>
        <v>0</v>
      </c>
      <c r="J225">
        <f t="shared" ca="1" si="179"/>
        <v>1</v>
      </c>
      <c r="K225">
        <f t="shared" ca="1" si="180"/>
        <v>96014</v>
      </c>
      <c r="L225">
        <f t="shared" ca="1" si="181"/>
        <v>4</v>
      </c>
      <c r="M225" t="str">
        <f t="shared" ca="1" si="162"/>
        <v>Biratnagar</v>
      </c>
      <c r="N225">
        <f t="shared" ca="1" si="184"/>
        <v>1920280</v>
      </c>
      <c r="O225" s="1">
        <f t="shared" ca="1" si="182"/>
        <v>823279.43194116442</v>
      </c>
      <c r="P225" s="1">
        <f t="shared" ca="1" si="185"/>
        <v>37964.624670025391</v>
      </c>
      <c r="Q225">
        <f t="shared" ca="1" si="183"/>
        <v>19834</v>
      </c>
      <c r="R225">
        <f t="shared" ca="1" si="186"/>
        <v>192028</v>
      </c>
      <c r="S225" s="1">
        <f t="shared" ca="1" si="187"/>
        <v>109495.03920418413</v>
      </c>
      <c r="T225" s="1">
        <f t="shared" ca="1" si="188"/>
        <v>2067739.6638742096</v>
      </c>
      <c r="U225" s="1">
        <f t="shared" ca="1" si="189"/>
        <v>1035141.4319411644</v>
      </c>
      <c r="V225" s="1">
        <f t="shared" ca="1" si="190"/>
        <v>1032598.2319330452</v>
      </c>
      <c r="Y225" s="5">
        <f ca="1">IF(Table1[[#This Row],[Gender]]="Male",1,0)</f>
        <v>0</v>
      </c>
      <c r="Z225">
        <f ca="1">IF(Table1[[#This Row],[Gender]]="Female",1,0)</f>
        <v>1</v>
      </c>
      <c r="AB225" s="6"/>
      <c r="AF225" s="5">
        <f t="shared" ca="1" si="154"/>
        <v>0</v>
      </c>
      <c r="AM225">
        <f t="shared" ca="1" si="155"/>
        <v>0</v>
      </c>
      <c r="AN225">
        <f t="shared" ca="1" si="156"/>
        <v>0</v>
      </c>
      <c r="AO225">
        <f t="shared" ca="1" si="157"/>
        <v>0</v>
      </c>
      <c r="AP225">
        <f t="shared" ca="1" si="158"/>
        <v>0</v>
      </c>
      <c r="AQ225">
        <f t="shared" ca="1" si="159"/>
        <v>1</v>
      </c>
      <c r="AS225" s="6"/>
      <c r="AV225" s="5">
        <f ca="1">IF(Table1[[#This Row],[Total Debt Value]]&gt;$AW$3,1,0)</f>
        <v>1</v>
      </c>
      <c r="AZ225" s="6"/>
      <c r="BA225" s="5"/>
      <c r="BB225" s="17">
        <f t="shared" ca="1" si="163"/>
        <v>0.39339893729905384</v>
      </c>
      <c r="BC225">
        <f t="shared" ca="1" si="164"/>
        <v>0</v>
      </c>
      <c r="BD225" s="6"/>
      <c r="BF225" s="5">
        <f t="shared" ca="1" si="165"/>
        <v>0</v>
      </c>
      <c r="BG225">
        <f t="shared" ca="1" si="166"/>
        <v>0</v>
      </c>
      <c r="BH225">
        <f t="shared" ca="1" si="191"/>
        <v>0</v>
      </c>
      <c r="BI225">
        <f t="shared" ca="1" si="192"/>
        <v>0</v>
      </c>
      <c r="BJ225">
        <f t="shared" ca="1" si="193"/>
        <v>0</v>
      </c>
      <c r="BK225">
        <f t="shared" ca="1" si="194"/>
        <v>0</v>
      </c>
      <c r="BL225">
        <f t="shared" ca="1" si="195"/>
        <v>27708</v>
      </c>
      <c r="BM225">
        <f t="shared" ca="1" si="196"/>
        <v>0</v>
      </c>
      <c r="BN225">
        <f t="shared" ca="1" si="197"/>
        <v>0</v>
      </c>
      <c r="BO225">
        <f t="shared" ca="1" si="198"/>
        <v>0</v>
      </c>
      <c r="BP225">
        <f t="shared" ca="1" si="199"/>
        <v>0</v>
      </c>
      <c r="BR225" s="6"/>
      <c r="BT225" s="5">
        <f t="shared" ca="1" si="167"/>
        <v>0</v>
      </c>
      <c r="BU225">
        <f t="shared" ca="1" si="168"/>
        <v>27708</v>
      </c>
      <c r="BV225">
        <f t="shared" ca="1" si="169"/>
        <v>0</v>
      </c>
      <c r="BW225">
        <f t="shared" ca="1" si="170"/>
        <v>0</v>
      </c>
      <c r="BX225">
        <f t="shared" ca="1" si="171"/>
        <v>0</v>
      </c>
      <c r="BY225">
        <f t="shared" ca="1" si="172"/>
        <v>0</v>
      </c>
      <c r="CA225" s="6"/>
      <c r="CD225" s="5">
        <f ca="1">IF(Table1[[#This Row],[Total Debt Value]]&gt;Table1[[#This Row],[Income]],1,0)</f>
        <v>1</v>
      </c>
      <c r="CK225" s="6"/>
      <c r="CM225" s="5">
        <f ca="1">IF(Table1[[#This Row],[Total  Net Worth]]&gt;$CN$3,Table1[[#This Row],[Age]],0)</f>
        <v>28</v>
      </c>
      <c r="CN225" s="6"/>
    </row>
    <row r="226" spans="2:92" x14ac:dyDescent="0.25">
      <c r="B226">
        <f t="shared" ca="1" si="173"/>
        <v>1</v>
      </c>
      <c r="C226" t="str">
        <f t="shared" ca="1" si="174"/>
        <v>Male</v>
      </c>
      <c r="D226">
        <f t="shared" ca="1" si="175"/>
        <v>28</v>
      </c>
      <c r="E226">
        <f t="shared" ca="1" si="176"/>
        <v>6</v>
      </c>
      <c r="F226" t="str">
        <f t="shared" ca="1" si="160"/>
        <v>Agriculture</v>
      </c>
      <c r="G226">
        <f t="shared" ca="1" si="177"/>
        <v>4</v>
      </c>
      <c r="H226" t="str">
        <f t="shared" ca="1" si="161"/>
        <v>Technical</v>
      </c>
      <c r="I226">
        <f t="shared" ca="1" si="178"/>
        <v>0</v>
      </c>
      <c r="J226">
        <f t="shared" ca="1" si="179"/>
        <v>1</v>
      </c>
      <c r="K226">
        <f t="shared" ca="1" si="180"/>
        <v>27708</v>
      </c>
      <c r="L226">
        <f t="shared" ca="1" si="181"/>
        <v>9</v>
      </c>
      <c r="M226" t="str">
        <f t="shared" ca="1" si="162"/>
        <v>Bhaktapur</v>
      </c>
      <c r="N226">
        <f t="shared" ca="1" si="184"/>
        <v>471036</v>
      </c>
      <c r="O226" s="1">
        <f t="shared" ca="1" si="182"/>
        <v>185305.06182959714</v>
      </c>
      <c r="P226" s="1">
        <f t="shared" ca="1" si="185"/>
        <v>7870.738472888891</v>
      </c>
      <c r="Q226">
        <f t="shared" ca="1" si="183"/>
        <v>7120</v>
      </c>
      <c r="R226">
        <f t="shared" ca="1" si="186"/>
        <v>0</v>
      </c>
      <c r="S226" s="1">
        <f t="shared" ca="1" si="187"/>
        <v>21156.581464060448</v>
      </c>
      <c r="T226" s="1">
        <f t="shared" ca="1" si="188"/>
        <v>500063.31993694935</v>
      </c>
      <c r="U226" s="1">
        <f t="shared" ca="1" si="189"/>
        <v>192425.06182959714</v>
      </c>
      <c r="V226" s="1">
        <f t="shared" ca="1" si="190"/>
        <v>307638.25810735219</v>
      </c>
      <c r="Y226" s="5">
        <f ca="1">IF(Table1[[#This Row],[Gender]]="Male",1,0)</f>
        <v>1</v>
      </c>
      <c r="Z226">
        <f ca="1">IF(Table1[[#This Row],[Gender]]="Female",1,0)</f>
        <v>0</v>
      </c>
      <c r="AB226" s="6"/>
      <c r="AF226" s="5">
        <f t="shared" ca="1" si="154"/>
        <v>0</v>
      </c>
      <c r="AM226">
        <f t="shared" ca="1" si="155"/>
        <v>1</v>
      </c>
      <c r="AN226">
        <f t="shared" ca="1" si="156"/>
        <v>0</v>
      </c>
      <c r="AO226">
        <f t="shared" ca="1" si="157"/>
        <v>0</v>
      </c>
      <c r="AP226">
        <f t="shared" ca="1" si="158"/>
        <v>0</v>
      </c>
      <c r="AQ226">
        <f t="shared" ca="1" si="159"/>
        <v>0</v>
      </c>
      <c r="AS226" s="6"/>
      <c r="AV226" s="5">
        <f ca="1">IF(Table1[[#This Row],[Total Debt Value]]&gt;$AW$3,1,0)</f>
        <v>0</v>
      </c>
      <c r="AZ226" s="6"/>
      <c r="BA226" s="5"/>
      <c r="BB226" s="17">
        <f t="shared" ca="1" si="163"/>
        <v>6.8240804729794102E-2</v>
      </c>
      <c r="BC226">
        <f t="shared" ca="1" si="164"/>
        <v>1</v>
      </c>
      <c r="BD226" s="6"/>
      <c r="BF226" s="5">
        <f t="shared" ca="1" si="165"/>
        <v>0</v>
      </c>
      <c r="BG226">
        <f t="shared" ca="1" si="166"/>
        <v>0</v>
      </c>
      <c r="BH226">
        <f t="shared" ca="1" si="191"/>
        <v>0</v>
      </c>
      <c r="BI226">
        <f t="shared" ca="1" si="192"/>
        <v>0</v>
      </c>
      <c r="BJ226">
        <f t="shared" ca="1" si="193"/>
        <v>87221</v>
      </c>
      <c r="BK226">
        <f t="shared" ca="1" si="194"/>
        <v>0</v>
      </c>
      <c r="BL226">
        <f t="shared" ca="1" si="195"/>
        <v>0</v>
      </c>
      <c r="BM226">
        <f t="shared" ca="1" si="196"/>
        <v>0</v>
      </c>
      <c r="BN226">
        <f t="shared" ca="1" si="197"/>
        <v>0</v>
      </c>
      <c r="BO226">
        <f t="shared" ca="1" si="198"/>
        <v>0</v>
      </c>
      <c r="BP226">
        <f t="shared" ca="1" si="199"/>
        <v>0</v>
      </c>
      <c r="BR226" s="6"/>
      <c r="BT226" s="5">
        <f t="shared" ca="1" si="167"/>
        <v>0</v>
      </c>
      <c r="BU226">
        <f t="shared" ca="1" si="168"/>
        <v>0</v>
      </c>
      <c r="BV226">
        <f t="shared" ca="1" si="169"/>
        <v>0</v>
      </c>
      <c r="BW226">
        <f t="shared" ca="1" si="170"/>
        <v>0</v>
      </c>
      <c r="BX226">
        <f t="shared" ca="1" si="171"/>
        <v>0</v>
      </c>
      <c r="BY226">
        <f t="shared" ca="1" si="172"/>
        <v>87221</v>
      </c>
      <c r="CA226" s="6"/>
      <c r="CD226" s="5">
        <f ca="1">IF(Table1[[#This Row],[Total Debt Value]]&gt;Table1[[#This Row],[Income]],1,0)</f>
        <v>1</v>
      </c>
      <c r="CK226" s="6"/>
      <c r="CM226" s="5">
        <f ca="1">IF(Table1[[#This Row],[Total  Net Worth]]&gt;$CN$3,Table1[[#This Row],[Age]],0)</f>
        <v>0</v>
      </c>
      <c r="CN226" s="6"/>
    </row>
    <row r="227" spans="2:92" x14ac:dyDescent="0.25">
      <c r="B227">
        <f t="shared" ca="1" si="173"/>
        <v>2</v>
      </c>
      <c r="C227" t="str">
        <f t="shared" ca="1" si="174"/>
        <v>Female</v>
      </c>
      <c r="D227">
        <f t="shared" ca="1" si="175"/>
        <v>26</v>
      </c>
      <c r="E227">
        <f t="shared" ca="1" si="176"/>
        <v>3</v>
      </c>
      <c r="F227" t="str">
        <f t="shared" ca="1" si="160"/>
        <v>Teaching</v>
      </c>
      <c r="G227">
        <f t="shared" ca="1" si="177"/>
        <v>1</v>
      </c>
      <c r="H227" t="str">
        <f t="shared" ca="1" si="161"/>
        <v>High School</v>
      </c>
      <c r="I227">
        <f t="shared" ca="1" si="178"/>
        <v>1</v>
      </c>
      <c r="J227">
        <f t="shared" ca="1" si="179"/>
        <v>1</v>
      </c>
      <c r="K227">
        <f t="shared" ca="1" si="180"/>
        <v>87221</v>
      </c>
      <c r="L227">
        <f t="shared" ca="1" si="181"/>
        <v>6</v>
      </c>
      <c r="M227" t="str">
        <f t="shared" ca="1" si="162"/>
        <v>Dharan</v>
      </c>
      <c r="N227">
        <f t="shared" ca="1" si="184"/>
        <v>1657199</v>
      </c>
      <c r="O227" s="1">
        <f t="shared" ca="1" si="182"/>
        <v>113088.59335741006</v>
      </c>
      <c r="P227" s="1">
        <f t="shared" ca="1" si="185"/>
        <v>49785.532494097148</v>
      </c>
      <c r="Q227">
        <f t="shared" ca="1" si="183"/>
        <v>36598</v>
      </c>
      <c r="R227">
        <f t="shared" ca="1" si="186"/>
        <v>174442</v>
      </c>
      <c r="S227" s="1">
        <f t="shared" ca="1" si="187"/>
        <v>128029.12305086512</v>
      </c>
      <c r="T227" s="1">
        <f t="shared" ca="1" si="188"/>
        <v>1835013.6555449623</v>
      </c>
      <c r="U227" s="1">
        <f t="shared" ca="1" si="189"/>
        <v>324128.59335741005</v>
      </c>
      <c r="V227" s="1">
        <f t="shared" ca="1" si="190"/>
        <v>1510885.0621875522</v>
      </c>
      <c r="Y227" s="5">
        <f ca="1">IF(Table1[[#This Row],[Gender]]="Male",1,0)</f>
        <v>0</v>
      </c>
      <c r="Z227">
        <f ca="1">IF(Table1[[#This Row],[Gender]]="Female",1,0)</f>
        <v>1</v>
      </c>
      <c r="AB227" s="6"/>
      <c r="AF227" s="5">
        <f t="shared" ca="1" si="154"/>
        <v>0</v>
      </c>
      <c r="AM227">
        <f t="shared" ca="1" si="155"/>
        <v>0</v>
      </c>
      <c r="AN227">
        <f t="shared" ca="1" si="156"/>
        <v>0</v>
      </c>
      <c r="AO227">
        <f t="shared" ca="1" si="157"/>
        <v>0</v>
      </c>
      <c r="AP227">
        <f t="shared" ca="1" si="158"/>
        <v>1</v>
      </c>
      <c r="AQ227">
        <f t="shared" ca="1" si="159"/>
        <v>0</v>
      </c>
      <c r="AS227" s="6"/>
      <c r="AV227" s="5">
        <f ca="1">IF(Table1[[#This Row],[Total Debt Value]]&gt;$AW$3,1,0)</f>
        <v>0</v>
      </c>
      <c r="AZ227" s="6"/>
      <c r="BA227" s="5"/>
      <c r="BB227" s="17">
        <f t="shared" ca="1" si="163"/>
        <v>0.18993572127265013</v>
      </c>
      <c r="BC227">
        <f t="shared" ca="1" si="164"/>
        <v>1</v>
      </c>
      <c r="BD227" s="6"/>
      <c r="BF227" s="5">
        <f t="shared" ca="1" si="165"/>
        <v>0</v>
      </c>
      <c r="BG227">
        <f t="shared" ca="1" si="166"/>
        <v>0</v>
      </c>
      <c r="BH227">
        <f t="shared" ca="1" si="191"/>
        <v>0</v>
      </c>
      <c r="BI227">
        <f t="shared" ca="1" si="192"/>
        <v>0</v>
      </c>
      <c r="BJ227">
        <f t="shared" ca="1" si="193"/>
        <v>0</v>
      </c>
      <c r="BK227">
        <f t="shared" ca="1" si="194"/>
        <v>0</v>
      </c>
      <c r="BL227">
        <f t="shared" ca="1" si="195"/>
        <v>0</v>
      </c>
      <c r="BM227">
        <f t="shared" ca="1" si="196"/>
        <v>0</v>
      </c>
      <c r="BN227">
        <f t="shared" ca="1" si="197"/>
        <v>0</v>
      </c>
      <c r="BO227">
        <f t="shared" ca="1" si="198"/>
        <v>0</v>
      </c>
      <c r="BP227">
        <f t="shared" ca="1" si="199"/>
        <v>45332</v>
      </c>
      <c r="BR227" s="6"/>
      <c r="BT227" s="5">
        <f t="shared" ca="1" si="167"/>
        <v>0</v>
      </c>
      <c r="BU227">
        <f t="shared" ca="1" si="168"/>
        <v>0</v>
      </c>
      <c r="BV227">
        <f t="shared" ca="1" si="169"/>
        <v>0</v>
      </c>
      <c r="BW227">
        <f t="shared" ca="1" si="170"/>
        <v>0</v>
      </c>
      <c r="BX227">
        <f t="shared" ca="1" si="171"/>
        <v>45332</v>
      </c>
      <c r="BY227">
        <f t="shared" ca="1" si="172"/>
        <v>0</v>
      </c>
      <c r="CA227" s="6"/>
      <c r="CD227" s="5">
        <f ca="1">IF(Table1[[#This Row],[Total Debt Value]]&gt;Table1[[#This Row],[Income]],1,0)</f>
        <v>1</v>
      </c>
      <c r="CK227" s="6"/>
      <c r="CM227" s="5">
        <f ca="1">IF(Table1[[#This Row],[Total  Net Worth]]&gt;$CN$3,Table1[[#This Row],[Age]],0)</f>
        <v>26</v>
      </c>
      <c r="CN227" s="6"/>
    </row>
    <row r="228" spans="2:92" x14ac:dyDescent="0.25">
      <c r="B228">
        <f t="shared" ca="1" si="173"/>
        <v>2</v>
      </c>
      <c r="C228" t="str">
        <f t="shared" ca="1" si="174"/>
        <v>Female</v>
      </c>
      <c r="D228">
        <f t="shared" ca="1" si="175"/>
        <v>45</v>
      </c>
      <c r="E228">
        <f t="shared" ca="1" si="176"/>
        <v>5</v>
      </c>
      <c r="F228" t="str">
        <f t="shared" ca="1" si="160"/>
        <v>Genral Work</v>
      </c>
      <c r="G228">
        <f t="shared" ca="1" si="177"/>
        <v>5</v>
      </c>
      <c r="H228" t="str">
        <f t="shared" ca="1" si="161"/>
        <v>Others</v>
      </c>
      <c r="I228">
        <f t="shared" ca="1" si="178"/>
        <v>1</v>
      </c>
      <c r="J228">
        <f t="shared" ca="1" si="179"/>
        <v>1</v>
      </c>
      <c r="K228">
        <f t="shared" ca="1" si="180"/>
        <v>45332</v>
      </c>
      <c r="L228">
        <f t="shared" ca="1" si="181"/>
        <v>2</v>
      </c>
      <c r="M228" t="str">
        <f t="shared" ca="1" si="162"/>
        <v>Birgunj</v>
      </c>
      <c r="N228">
        <f t="shared" ca="1" si="184"/>
        <v>861308</v>
      </c>
      <c r="O228" s="1">
        <f t="shared" ca="1" si="182"/>
        <v>163593.15621790374</v>
      </c>
      <c r="P228" s="1">
        <f t="shared" ca="1" si="185"/>
        <v>27922.760187943648</v>
      </c>
      <c r="Q228">
        <f t="shared" ca="1" si="183"/>
        <v>16277</v>
      </c>
      <c r="R228">
        <f t="shared" ca="1" si="186"/>
        <v>90664</v>
      </c>
      <c r="S228" s="1">
        <f t="shared" ca="1" si="187"/>
        <v>23753.540148152606</v>
      </c>
      <c r="T228" s="1">
        <f t="shared" ca="1" si="188"/>
        <v>912984.30033609632</v>
      </c>
      <c r="U228" s="1">
        <f t="shared" ca="1" si="189"/>
        <v>270534.15621790371</v>
      </c>
      <c r="V228" s="1">
        <f t="shared" ca="1" si="190"/>
        <v>642450.14411819261</v>
      </c>
      <c r="Y228" s="5">
        <f ca="1">IF(Table1[[#This Row],[Gender]]="Male",1,0)</f>
        <v>0</v>
      </c>
      <c r="Z228">
        <f ca="1">IF(Table1[[#This Row],[Gender]]="Female",1,0)</f>
        <v>1</v>
      </c>
      <c r="AB228" s="6"/>
      <c r="AF228" s="5">
        <f t="shared" ca="1" si="154"/>
        <v>0</v>
      </c>
      <c r="AM228">
        <f t="shared" ca="1" si="155"/>
        <v>0</v>
      </c>
      <c r="AN228">
        <f t="shared" ca="1" si="156"/>
        <v>0</v>
      </c>
      <c r="AO228">
        <f t="shared" ca="1" si="157"/>
        <v>1</v>
      </c>
      <c r="AP228">
        <f t="shared" ca="1" si="158"/>
        <v>0</v>
      </c>
      <c r="AQ228">
        <f t="shared" ca="1" si="159"/>
        <v>0</v>
      </c>
      <c r="AS228" s="6"/>
      <c r="AV228" s="5">
        <f ca="1">IF(Table1[[#This Row],[Total Debt Value]]&gt;$AW$3,1,0)</f>
        <v>0</v>
      </c>
      <c r="AZ228" s="6"/>
      <c r="BA228" s="5"/>
      <c r="BB228" s="17">
        <f t="shared" ca="1" si="163"/>
        <v>0.56572105286194174</v>
      </c>
      <c r="BC228">
        <f t="shared" ca="1" si="164"/>
        <v>0</v>
      </c>
      <c r="BD228" s="6"/>
      <c r="BF228" s="5">
        <f t="shared" ca="1" si="165"/>
        <v>0</v>
      </c>
      <c r="BG228">
        <f t="shared" ca="1" si="166"/>
        <v>0</v>
      </c>
      <c r="BH228">
        <f t="shared" ca="1" si="191"/>
        <v>0</v>
      </c>
      <c r="BI228">
        <f t="shared" ca="1" si="192"/>
        <v>0</v>
      </c>
      <c r="BJ228">
        <f t="shared" ca="1" si="193"/>
        <v>0</v>
      </c>
      <c r="BK228">
        <f t="shared" ca="1" si="194"/>
        <v>0</v>
      </c>
      <c r="BL228">
        <f t="shared" ca="1" si="195"/>
        <v>0</v>
      </c>
      <c r="BM228">
        <f t="shared" ca="1" si="196"/>
        <v>96772</v>
      </c>
      <c r="BN228">
        <f t="shared" ca="1" si="197"/>
        <v>0</v>
      </c>
      <c r="BO228">
        <f t="shared" ca="1" si="198"/>
        <v>0</v>
      </c>
      <c r="BP228">
        <f t="shared" ca="1" si="199"/>
        <v>0</v>
      </c>
      <c r="BR228" s="6"/>
      <c r="BT228" s="5">
        <f t="shared" ca="1" si="167"/>
        <v>0</v>
      </c>
      <c r="BU228">
        <f t="shared" ca="1" si="168"/>
        <v>0</v>
      </c>
      <c r="BV228">
        <f t="shared" ca="1" si="169"/>
        <v>0</v>
      </c>
      <c r="BW228">
        <f t="shared" ca="1" si="170"/>
        <v>96772</v>
      </c>
      <c r="BX228">
        <f t="shared" ca="1" si="171"/>
        <v>0</v>
      </c>
      <c r="BY228">
        <f t="shared" ca="1" si="172"/>
        <v>0</v>
      </c>
      <c r="CA228" s="6"/>
      <c r="CD228" s="5">
        <f ca="1">IF(Table1[[#This Row],[Total Debt Value]]&gt;Table1[[#This Row],[Income]],1,0)</f>
        <v>1</v>
      </c>
      <c r="CK228" s="6"/>
      <c r="CM228" s="5">
        <f ca="1">IF(Table1[[#This Row],[Total  Net Worth]]&gt;$CN$3,Table1[[#This Row],[Age]],0)</f>
        <v>45</v>
      </c>
      <c r="CN228" s="6"/>
    </row>
    <row r="229" spans="2:92" x14ac:dyDescent="0.25">
      <c r="B229">
        <f t="shared" ca="1" si="173"/>
        <v>2</v>
      </c>
      <c r="C229" t="str">
        <f t="shared" ca="1" si="174"/>
        <v>Female</v>
      </c>
      <c r="D229">
        <f t="shared" ca="1" si="175"/>
        <v>28</v>
      </c>
      <c r="E229">
        <f t="shared" ca="1" si="176"/>
        <v>2</v>
      </c>
      <c r="F229" t="str">
        <f t="shared" ca="1" si="160"/>
        <v>Construction</v>
      </c>
      <c r="G229">
        <f t="shared" ca="1" si="177"/>
        <v>3</v>
      </c>
      <c r="H229" t="str">
        <f t="shared" ca="1" si="161"/>
        <v>University</v>
      </c>
      <c r="I229">
        <f t="shared" ca="1" si="178"/>
        <v>0</v>
      </c>
      <c r="J229">
        <f t="shared" ca="1" si="179"/>
        <v>0</v>
      </c>
      <c r="K229">
        <f t="shared" ca="1" si="180"/>
        <v>96772</v>
      </c>
      <c r="L229">
        <f t="shared" ca="1" si="181"/>
        <v>10</v>
      </c>
      <c r="M229" t="str">
        <f t="shared" ca="1" si="162"/>
        <v>Lalitpur</v>
      </c>
      <c r="N229">
        <f t="shared" ca="1" si="184"/>
        <v>1935440</v>
      </c>
      <c r="O229" s="1">
        <f t="shared" ca="1" si="182"/>
        <v>1094919.1545511165</v>
      </c>
      <c r="P229" s="1">
        <f t="shared" ca="1" si="185"/>
        <v>0</v>
      </c>
      <c r="Q229">
        <f t="shared" ca="1" si="183"/>
        <v>0</v>
      </c>
      <c r="R229">
        <f t="shared" ca="1" si="186"/>
        <v>193544</v>
      </c>
      <c r="S229" s="1">
        <f t="shared" ca="1" si="187"/>
        <v>26772.920474214065</v>
      </c>
      <c r="T229" s="1">
        <f t="shared" ca="1" si="188"/>
        <v>1962212.920474214</v>
      </c>
      <c r="U229" s="1">
        <f t="shared" ca="1" si="189"/>
        <v>1288463.1545511165</v>
      </c>
      <c r="V229" s="1">
        <f t="shared" ca="1" si="190"/>
        <v>673749.7659230975</v>
      </c>
      <c r="Y229" s="5">
        <f ca="1">IF(Table1[[#This Row],[Gender]]="Male",1,0)</f>
        <v>0</v>
      </c>
      <c r="Z229">
        <f ca="1">IF(Table1[[#This Row],[Gender]]="Female",1,0)</f>
        <v>1</v>
      </c>
      <c r="AB229" s="6"/>
      <c r="AF229" s="5">
        <f t="shared" ca="1" si="154"/>
        <v>0</v>
      </c>
      <c r="AM229">
        <f t="shared" ca="1" si="155"/>
        <v>0</v>
      </c>
      <c r="AN229">
        <f t="shared" ca="1" si="156"/>
        <v>0</v>
      </c>
      <c r="AO229">
        <f t="shared" ca="1" si="157"/>
        <v>0</v>
      </c>
      <c r="AP229">
        <f t="shared" ca="1" si="158"/>
        <v>1</v>
      </c>
      <c r="AQ229">
        <f t="shared" ca="1" si="159"/>
        <v>0</v>
      </c>
      <c r="AS229" s="6"/>
      <c r="AV229" s="5">
        <f ca="1">IF(Table1[[#This Row],[Total Debt Value]]&gt;$AW$3,1,0)</f>
        <v>1</v>
      </c>
      <c r="AZ229" s="6"/>
      <c r="BA229" s="5"/>
      <c r="BB229" s="17">
        <f t="shared" ca="1" si="163"/>
        <v>0.49006501087625032</v>
      </c>
      <c r="BC229">
        <f t="shared" ca="1" si="164"/>
        <v>0</v>
      </c>
      <c r="BD229" s="6"/>
      <c r="BF229" s="5">
        <f t="shared" ca="1" si="165"/>
        <v>0</v>
      </c>
      <c r="BG229">
        <f t="shared" ca="1" si="166"/>
        <v>0</v>
      </c>
      <c r="BH229">
        <f t="shared" ca="1" si="191"/>
        <v>0</v>
      </c>
      <c r="BI229">
        <f t="shared" ca="1" si="192"/>
        <v>0</v>
      </c>
      <c r="BJ229">
        <f t="shared" ca="1" si="193"/>
        <v>62013</v>
      </c>
      <c r="BK229">
        <f t="shared" ca="1" si="194"/>
        <v>0</v>
      </c>
      <c r="BL229">
        <f t="shared" ca="1" si="195"/>
        <v>0</v>
      </c>
      <c r="BM229">
        <f t="shared" ca="1" si="196"/>
        <v>0</v>
      </c>
      <c r="BN229">
        <f t="shared" ca="1" si="197"/>
        <v>0</v>
      </c>
      <c r="BO229">
        <f t="shared" ca="1" si="198"/>
        <v>0</v>
      </c>
      <c r="BP229">
        <f t="shared" ca="1" si="199"/>
        <v>0</v>
      </c>
      <c r="BR229" s="6"/>
      <c r="BT229" s="5">
        <f t="shared" ca="1" si="167"/>
        <v>0</v>
      </c>
      <c r="BU229">
        <f t="shared" ca="1" si="168"/>
        <v>0</v>
      </c>
      <c r="BV229">
        <f t="shared" ca="1" si="169"/>
        <v>0</v>
      </c>
      <c r="BW229">
        <f t="shared" ca="1" si="170"/>
        <v>0</v>
      </c>
      <c r="BX229">
        <f t="shared" ca="1" si="171"/>
        <v>62013</v>
      </c>
      <c r="BY229">
        <f t="shared" ca="1" si="172"/>
        <v>0</v>
      </c>
      <c r="CA229" s="6"/>
      <c r="CD229" s="5">
        <f ca="1">IF(Table1[[#This Row],[Total Debt Value]]&gt;Table1[[#This Row],[Income]],1,0)</f>
        <v>1</v>
      </c>
      <c r="CK229" s="6"/>
      <c r="CM229" s="5">
        <f ca="1">IF(Table1[[#This Row],[Total  Net Worth]]&gt;$CN$3,Table1[[#This Row],[Age]],0)</f>
        <v>28</v>
      </c>
      <c r="CN229" s="6"/>
    </row>
    <row r="230" spans="2:92" x14ac:dyDescent="0.25">
      <c r="B230">
        <f t="shared" ca="1" si="173"/>
        <v>2</v>
      </c>
      <c r="C230" t="str">
        <f t="shared" ca="1" si="174"/>
        <v>Female</v>
      </c>
      <c r="D230">
        <f t="shared" ca="1" si="175"/>
        <v>29</v>
      </c>
      <c r="E230">
        <f t="shared" ca="1" si="176"/>
        <v>5</v>
      </c>
      <c r="F230" t="str">
        <f t="shared" ca="1" si="160"/>
        <v>Genral Work</v>
      </c>
      <c r="G230">
        <f t="shared" ca="1" si="177"/>
        <v>5</v>
      </c>
      <c r="H230" t="str">
        <f t="shared" ca="1" si="161"/>
        <v>Others</v>
      </c>
      <c r="I230">
        <f t="shared" ca="1" si="178"/>
        <v>1</v>
      </c>
      <c r="J230">
        <f t="shared" ca="1" si="179"/>
        <v>1</v>
      </c>
      <c r="K230">
        <f t="shared" ca="1" si="180"/>
        <v>62013</v>
      </c>
      <c r="L230">
        <f t="shared" ca="1" si="181"/>
        <v>6</v>
      </c>
      <c r="M230" t="str">
        <f t="shared" ca="1" si="162"/>
        <v>Dharan</v>
      </c>
      <c r="N230">
        <f t="shared" ca="1" si="184"/>
        <v>1240260</v>
      </c>
      <c r="O230" s="1">
        <f t="shared" ca="1" si="182"/>
        <v>607808.0303893782</v>
      </c>
      <c r="P230" s="1">
        <f t="shared" ca="1" si="185"/>
        <v>29231.979477218229</v>
      </c>
      <c r="Q230">
        <f t="shared" ca="1" si="183"/>
        <v>5831</v>
      </c>
      <c r="R230">
        <f t="shared" ca="1" si="186"/>
        <v>0</v>
      </c>
      <c r="S230" s="1">
        <f t="shared" ca="1" si="187"/>
        <v>28905.52676063764</v>
      </c>
      <c r="T230" s="1">
        <f t="shared" ca="1" si="188"/>
        <v>1298397.5062378556</v>
      </c>
      <c r="U230" s="1">
        <f t="shared" ca="1" si="189"/>
        <v>613639.0303893782</v>
      </c>
      <c r="V230" s="1">
        <f t="shared" ca="1" si="190"/>
        <v>684758.47584847745</v>
      </c>
      <c r="Y230" s="5">
        <f ca="1">IF(Table1[[#This Row],[Gender]]="Male",1,0)</f>
        <v>0</v>
      </c>
      <c r="Z230">
        <f ca="1">IF(Table1[[#This Row],[Gender]]="Female",1,0)</f>
        <v>1</v>
      </c>
      <c r="AB230" s="6"/>
      <c r="AF230" s="5">
        <f t="shared" ca="1" si="154"/>
        <v>0</v>
      </c>
      <c r="AM230">
        <f t="shared" ca="1" si="155"/>
        <v>0</v>
      </c>
      <c r="AN230">
        <f t="shared" ca="1" si="156"/>
        <v>0</v>
      </c>
      <c r="AO230">
        <f t="shared" ca="1" si="157"/>
        <v>0</v>
      </c>
      <c r="AP230">
        <f t="shared" ca="1" si="158"/>
        <v>0</v>
      </c>
      <c r="AQ230">
        <f t="shared" ca="1" si="159"/>
        <v>1</v>
      </c>
      <c r="AS230" s="6"/>
      <c r="AV230" s="5">
        <f ca="1">IF(Table1[[#This Row],[Total Debt Value]]&gt;$AW$3,1,0)</f>
        <v>1</v>
      </c>
      <c r="AZ230" s="6"/>
      <c r="BA230" s="5"/>
      <c r="BB230" s="17">
        <f t="shared" ca="1" si="163"/>
        <v>0.11943362055973861</v>
      </c>
      <c r="BC230">
        <f t="shared" ca="1" si="164"/>
        <v>1</v>
      </c>
      <c r="BD230" s="6"/>
      <c r="BF230" s="5">
        <f t="shared" ca="1" si="165"/>
        <v>0</v>
      </c>
      <c r="BG230">
        <f t="shared" ca="1" si="166"/>
        <v>0</v>
      </c>
      <c r="BH230">
        <f t="shared" ca="1" si="191"/>
        <v>0</v>
      </c>
      <c r="BI230">
        <f t="shared" ca="1" si="192"/>
        <v>0</v>
      </c>
      <c r="BJ230">
        <f t="shared" ca="1" si="193"/>
        <v>0</v>
      </c>
      <c r="BK230">
        <f t="shared" ca="1" si="194"/>
        <v>0</v>
      </c>
      <c r="BL230">
        <f t="shared" ca="1" si="195"/>
        <v>0</v>
      </c>
      <c r="BM230">
        <f t="shared" ca="1" si="196"/>
        <v>0</v>
      </c>
      <c r="BN230">
        <f t="shared" ca="1" si="197"/>
        <v>88402</v>
      </c>
      <c r="BO230">
        <f t="shared" ca="1" si="198"/>
        <v>0</v>
      </c>
      <c r="BP230">
        <f t="shared" ca="1" si="199"/>
        <v>0</v>
      </c>
      <c r="BR230" s="6"/>
      <c r="BT230" s="5">
        <f t="shared" ca="1" si="167"/>
        <v>0</v>
      </c>
      <c r="BU230">
        <f t="shared" ca="1" si="168"/>
        <v>88402</v>
      </c>
      <c r="BV230">
        <f t="shared" ca="1" si="169"/>
        <v>0</v>
      </c>
      <c r="BW230">
        <f t="shared" ca="1" si="170"/>
        <v>0</v>
      </c>
      <c r="BX230">
        <f t="shared" ca="1" si="171"/>
        <v>0</v>
      </c>
      <c r="BY230">
        <f t="shared" ca="1" si="172"/>
        <v>0</v>
      </c>
      <c r="CA230" s="6"/>
      <c r="CD230" s="5">
        <f ca="1">IF(Table1[[#This Row],[Total Debt Value]]&gt;Table1[[#This Row],[Income]],1,0)</f>
        <v>1</v>
      </c>
      <c r="CK230" s="6"/>
      <c r="CM230" s="5">
        <f ca="1">IF(Table1[[#This Row],[Total  Net Worth]]&gt;$CN$3,Table1[[#This Row],[Age]],0)</f>
        <v>29</v>
      </c>
      <c r="CN230" s="6"/>
    </row>
    <row r="231" spans="2:92" x14ac:dyDescent="0.25">
      <c r="B231">
        <f t="shared" ca="1" si="173"/>
        <v>1</v>
      </c>
      <c r="C231" t="str">
        <f t="shared" ca="1" si="174"/>
        <v>Male</v>
      </c>
      <c r="D231">
        <f t="shared" ca="1" si="175"/>
        <v>34</v>
      </c>
      <c r="E231">
        <f t="shared" ca="1" si="176"/>
        <v>6</v>
      </c>
      <c r="F231" t="str">
        <f t="shared" ca="1" si="160"/>
        <v>Agriculture</v>
      </c>
      <c r="G231">
        <f t="shared" ca="1" si="177"/>
        <v>4</v>
      </c>
      <c r="H231" t="str">
        <f t="shared" ca="1" si="161"/>
        <v>Technical</v>
      </c>
      <c r="I231">
        <f t="shared" ca="1" si="178"/>
        <v>1</v>
      </c>
      <c r="J231">
        <f t="shared" ca="1" si="179"/>
        <v>1</v>
      </c>
      <c r="K231">
        <f t="shared" ca="1" si="180"/>
        <v>88402</v>
      </c>
      <c r="L231">
        <f t="shared" ca="1" si="181"/>
        <v>5</v>
      </c>
      <c r="M231" t="str">
        <f t="shared" ca="1" si="162"/>
        <v>Chitwan</v>
      </c>
      <c r="N231">
        <f t="shared" ca="1" si="184"/>
        <v>1679638</v>
      </c>
      <c r="O231" s="1">
        <f t="shared" ca="1" si="182"/>
        <v>200605.24756971822</v>
      </c>
      <c r="P231" s="1">
        <f t="shared" ca="1" si="185"/>
        <v>48023.351621294678</v>
      </c>
      <c r="Q231">
        <f t="shared" ca="1" si="183"/>
        <v>6978</v>
      </c>
      <c r="R231">
        <f t="shared" ca="1" si="186"/>
        <v>176804</v>
      </c>
      <c r="S231" s="1">
        <f t="shared" ca="1" si="187"/>
        <v>26077.179031356267</v>
      </c>
      <c r="T231" s="1">
        <f t="shared" ca="1" si="188"/>
        <v>1753738.5306526509</v>
      </c>
      <c r="U231" s="1">
        <f t="shared" ca="1" si="189"/>
        <v>384387.24756971822</v>
      </c>
      <c r="V231" s="1">
        <f t="shared" ca="1" si="190"/>
        <v>1369351.2830829327</v>
      </c>
      <c r="Y231" s="5">
        <f ca="1">IF(Table1[[#This Row],[Gender]]="Male",1,0)</f>
        <v>1</v>
      </c>
      <c r="Z231">
        <f ca="1">IF(Table1[[#This Row],[Gender]]="Female",1,0)</f>
        <v>0</v>
      </c>
      <c r="AB231" s="6"/>
      <c r="AF231" s="5">
        <f t="shared" ca="1" si="154"/>
        <v>0</v>
      </c>
      <c r="AM231">
        <f t="shared" ca="1" si="155"/>
        <v>0</v>
      </c>
      <c r="AN231">
        <f t="shared" ca="1" si="156"/>
        <v>1</v>
      </c>
      <c r="AO231">
        <f t="shared" ca="1" si="157"/>
        <v>0</v>
      </c>
      <c r="AP231">
        <f t="shared" ca="1" si="158"/>
        <v>0</v>
      </c>
      <c r="AQ231">
        <f t="shared" ca="1" si="159"/>
        <v>0</v>
      </c>
      <c r="AS231" s="6"/>
      <c r="AV231" s="5">
        <f ca="1">IF(Table1[[#This Row],[Total Debt Value]]&gt;$AW$3,1,0)</f>
        <v>0</v>
      </c>
      <c r="AZ231" s="6"/>
      <c r="BA231" s="5"/>
      <c r="BB231" s="17">
        <f t="shared" ca="1" si="163"/>
        <v>0.45219068931172096</v>
      </c>
      <c r="BC231">
        <f t="shared" ca="1" si="164"/>
        <v>0</v>
      </c>
      <c r="BD231" s="6"/>
      <c r="BF231" s="5">
        <f t="shared" ca="1" si="165"/>
        <v>0</v>
      </c>
      <c r="BG231">
        <f t="shared" ca="1" si="166"/>
        <v>0</v>
      </c>
      <c r="BH231">
        <f t="shared" ca="1" si="191"/>
        <v>0</v>
      </c>
      <c r="BI231">
        <f t="shared" ca="1" si="192"/>
        <v>0</v>
      </c>
      <c r="BJ231">
        <f t="shared" ca="1" si="193"/>
        <v>0</v>
      </c>
      <c r="BK231">
        <f t="shared" ca="1" si="194"/>
        <v>0</v>
      </c>
      <c r="BL231">
        <f t="shared" ca="1" si="195"/>
        <v>0</v>
      </c>
      <c r="BM231">
        <f t="shared" ca="1" si="196"/>
        <v>0</v>
      </c>
      <c r="BN231">
        <f t="shared" ca="1" si="197"/>
        <v>0</v>
      </c>
      <c r="BO231">
        <f t="shared" ca="1" si="198"/>
        <v>0</v>
      </c>
      <c r="BP231">
        <f t="shared" ca="1" si="199"/>
        <v>32862</v>
      </c>
      <c r="BR231" s="6"/>
      <c r="BT231" s="5">
        <f t="shared" ca="1" si="167"/>
        <v>0</v>
      </c>
      <c r="BU231">
        <f t="shared" ca="1" si="168"/>
        <v>0</v>
      </c>
      <c r="BV231">
        <f t="shared" ca="1" si="169"/>
        <v>32862</v>
      </c>
      <c r="BW231">
        <f t="shared" ca="1" si="170"/>
        <v>0</v>
      </c>
      <c r="BX231">
        <f t="shared" ca="1" si="171"/>
        <v>0</v>
      </c>
      <c r="BY231">
        <f t="shared" ca="1" si="172"/>
        <v>0</v>
      </c>
      <c r="CA231" s="6"/>
      <c r="CD231" s="5">
        <f ca="1">IF(Table1[[#This Row],[Total Debt Value]]&gt;Table1[[#This Row],[Income]],1,0)</f>
        <v>1</v>
      </c>
      <c r="CK231" s="6"/>
      <c r="CM231" s="5">
        <f ca="1">IF(Table1[[#This Row],[Total  Net Worth]]&gt;$CN$3,Table1[[#This Row],[Age]],0)</f>
        <v>34</v>
      </c>
      <c r="CN231" s="6"/>
    </row>
    <row r="232" spans="2:92" x14ac:dyDescent="0.25">
      <c r="B232">
        <f t="shared" ca="1" si="173"/>
        <v>1</v>
      </c>
      <c r="C232" t="str">
        <f t="shared" ca="1" si="174"/>
        <v>Male</v>
      </c>
      <c r="D232">
        <f t="shared" ca="1" si="175"/>
        <v>25</v>
      </c>
      <c r="E232">
        <f t="shared" ca="1" si="176"/>
        <v>4</v>
      </c>
      <c r="F232" t="str">
        <f t="shared" ca="1" si="160"/>
        <v>IT</v>
      </c>
      <c r="G232">
        <f t="shared" ca="1" si="177"/>
        <v>5</v>
      </c>
      <c r="H232" t="str">
        <f t="shared" ca="1" si="161"/>
        <v>Others</v>
      </c>
      <c r="I232">
        <f t="shared" ca="1" si="178"/>
        <v>2</v>
      </c>
      <c r="J232">
        <f t="shared" ca="1" si="179"/>
        <v>0</v>
      </c>
      <c r="K232">
        <f t="shared" ca="1" si="180"/>
        <v>32862</v>
      </c>
      <c r="L232">
        <f t="shared" ca="1" si="181"/>
        <v>2</v>
      </c>
      <c r="M232" t="str">
        <f t="shared" ca="1" si="162"/>
        <v>Birgunj</v>
      </c>
      <c r="N232">
        <f t="shared" ca="1" si="184"/>
        <v>657240</v>
      </c>
      <c r="O232" s="1">
        <f t="shared" ca="1" si="182"/>
        <v>297197.80864323548</v>
      </c>
      <c r="P232" s="1">
        <f t="shared" ca="1" si="185"/>
        <v>0</v>
      </c>
      <c r="Q232">
        <f t="shared" ca="1" si="183"/>
        <v>0</v>
      </c>
      <c r="R232">
        <f t="shared" ca="1" si="186"/>
        <v>65724</v>
      </c>
      <c r="S232" s="1">
        <f t="shared" ca="1" si="187"/>
        <v>5042.1538439346859</v>
      </c>
      <c r="T232" s="1">
        <f t="shared" ca="1" si="188"/>
        <v>662282.15384393465</v>
      </c>
      <c r="U232" s="1">
        <f t="shared" ca="1" si="189"/>
        <v>362921.80864323548</v>
      </c>
      <c r="V232" s="1">
        <f t="shared" ca="1" si="190"/>
        <v>299360.34520069917</v>
      </c>
      <c r="Y232" s="5">
        <f ca="1">IF(Table1[[#This Row],[Gender]]="Male",1,0)</f>
        <v>1</v>
      </c>
      <c r="Z232">
        <f ca="1">IF(Table1[[#This Row],[Gender]]="Female",1,0)</f>
        <v>0</v>
      </c>
      <c r="AB232" s="6"/>
      <c r="AF232" s="5">
        <f t="shared" ca="1" si="154"/>
        <v>0</v>
      </c>
      <c r="AM232">
        <f t="shared" ca="1" si="155"/>
        <v>0</v>
      </c>
      <c r="AN232">
        <f t="shared" ca="1" si="156"/>
        <v>0</v>
      </c>
      <c r="AO232">
        <f t="shared" ca="1" si="157"/>
        <v>0</v>
      </c>
      <c r="AP232">
        <f t="shared" ca="1" si="158"/>
        <v>0</v>
      </c>
      <c r="AQ232">
        <f t="shared" ca="1" si="159"/>
        <v>1</v>
      </c>
      <c r="AS232" s="6"/>
      <c r="AV232" s="5">
        <f ca="1">IF(Table1[[#This Row],[Total Debt Value]]&gt;$AW$3,1,0)</f>
        <v>0</v>
      </c>
      <c r="AZ232" s="6"/>
      <c r="BA232" s="5"/>
      <c r="BB232" s="17">
        <f t="shared" ca="1" si="163"/>
        <v>0.52480347233597868</v>
      </c>
      <c r="BC232">
        <f t="shared" ca="1" si="164"/>
        <v>0</v>
      </c>
      <c r="BD232" s="6"/>
      <c r="BF232" s="5">
        <f t="shared" ca="1" si="165"/>
        <v>0</v>
      </c>
      <c r="BG232">
        <f t="shared" ca="1" si="166"/>
        <v>0</v>
      </c>
      <c r="BH232">
        <f t="shared" ca="1" si="191"/>
        <v>0</v>
      </c>
      <c r="BI232">
        <f t="shared" ca="1" si="192"/>
        <v>0</v>
      </c>
      <c r="BJ232">
        <f t="shared" ca="1" si="193"/>
        <v>0</v>
      </c>
      <c r="BK232">
        <f t="shared" ca="1" si="194"/>
        <v>0</v>
      </c>
      <c r="BL232">
        <f t="shared" ca="1" si="195"/>
        <v>0</v>
      </c>
      <c r="BM232">
        <f t="shared" ca="1" si="196"/>
        <v>50738</v>
      </c>
      <c r="BN232">
        <f t="shared" ca="1" si="197"/>
        <v>0</v>
      </c>
      <c r="BO232">
        <f t="shared" ca="1" si="198"/>
        <v>0</v>
      </c>
      <c r="BP232">
        <f t="shared" ca="1" si="199"/>
        <v>0</v>
      </c>
      <c r="BR232" s="6"/>
      <c r="BT232" s="5">
        <f t="shared" ca="1" si="167"/>
        <v>0</v>
      </c>
      <c r="BU232">
        <f t="shared" ca="1" si="168"/>
        <v>50738</v>
      </c>
      <c r="BV232">
        <f t="shared" ca="1" si="169"/>
        <v>0</v>
      </c>
      <c r="BW232">
        <f t="shared" ca="1" si="170"/>
        <v>0</v>
      </c>
      <c r="BX232">
        <f t="shared" ca="1" si="171"/>
        <v>0</v>
      </c>
      <c r="BY232">
        <f t="shared" ca="1" si="172"/>
        <v>0</v>
      </c>
      <c r="CA232" s="6"/>
      <c r="CD232" s="5">
        <f ca="1">IF(Table1[[#This Row],[Total Debt Value]]&gt;Table1[[#This Row],[Income]],1,0)</f>
        <v>1</v>
      </c>
      <c r="CK232" s="6"/>
      <c r="CM232" s="5">
        <f ca="1">IF(Table1[[#This Row],[Total  Net Worth]]&gt;$CN$3,Table1[[#This Row],[Age]],0)</f>
        <v>0</v>
      </c>
      <c r="CN232" s="6"/>
    </row>
    <row r="233" spans="2:92" x14ac:dyDescent="0.25">
      <c r="B233">
        <f t="shared" ca="1" si="173"/>
        <v>2</v>
      </c>
      <c r="C233" t="str">
        <f t="shared" ca="1" si="174"/>
        <v>Female</v>
      </c>
      <c r="D233">
        <f t="shared" ca="1" si="175"/>
        <v>38</v>
      </c>
      <c r="E233">
        <f t="shared" ca="1" si="176"/>
        <v>6</v>
      </c>
      <c r="F233" t="str">
        <f t="shared" ca="1" si="160"/>
        <v>Agriculture</v>
      </c>
      <c r="G233">
        <f t="shared" ca="1" si="177"/>
        <v>2</v>
      </c>
      <c r="H233" t="str">
        <f t="shared" ca="1" si="161"/>
        <v>College</v>
      </c>
      <c r="I233">
        <f t="shared" ca="1" si="178"/>
        <v>1</v>
      </c>
      <c r="J233">
        <f t="shared" ca="1" si="179"/>
        <v>2</v>
      </c>
      <c r="K233">
        <f t="shared" ca="1" si="180"/>
        <v>50738</v>
      </c>
      <c r="L233">
        <f t="shared" ca="1" si="181"/>
        <v>10</v>
      </c>
      <c r="M233" t="str">
        <f t="shared" ca="1" si="162"/>
        <v>Lalitpur</v>
      </c>
      <c r="N233">
        <f t="shared" ca="1" si="184"/>
        <v>1014760</v>
      </c>
      <c r="O233" s="1">
        <f t="shared" ca="1" si="182"/>
        <v>532549.57158765767</v>
      </c>
      <c r="P233" s="1">
        <f t="shared" ca="1" si="185"/>
        <v>97629.44773118553</v>
      </c>
      <c r="Q233">
        <f t="shared" ca="1" si="183"/>
        <v>66977</v>
      </c>
      <c r="R233">
        <f t="shared" ca="1" si="186"/>
        <v>0</v>
      </c>
      <c r="S233" s="1">
        <f t="shared" ca="1" si="187"/>
        <v>23775.944387993764</v>
      </c>
      <c r="T233" s="1">
        <f t="shared" ca="1" si="188"/>
        <v>1136165.3921191792</v>
      </c>
      <c r="U233" s="1">
        <f t="shared" ca="1" si="189"/>
        <v>599526.57158765767</v>
      </c>
      <c r="V233" s="1">
        <f t="shared" ca="1" si="190"/>
        <v>536638.82053152157</v>
      </c>
      <c r="Y233" s="5">
        <f ca="1">IF(Table1[[#This Row],[Gender]]="Male",1,0)</f>
        <v>0</v>
      </c>
      <c r="Z233">
        <f ca="1">IF(Table1[[#This Row],[Gender]]="Female",1,0)</f>
        <v>1</v>
      </c>
      <c r="AB233" s="6"/>
      <c r="AF233" s="5">
        <f t="shared" ca="1" si="154"/>
        <v>0</v>
      </c>
      <c r="AM233">
        <f t="shared" ca="1" si="155"/>
        <v>1</v>
      </c>
      <c r="AN233">
        <f t="shared" ca="1" si="156"/>
        <v>0</v>
      </c>
      <c r="AO233">
        <f t="shared" ca="1" si="157"/>
        <v>0</v>
      </c>
      <c r="AP233">
        <f t="shared" ca="1" si="158"/>
        <v>0</v>
      </c>
      <c r="AQ233">
        <f t="shared" ca="1" si="159"/>
        <v>0</v>
      </c>
      <c r="AS233" s="6"/>
      <c r="AV233" s="5">
        <f ca="1">IF(Table1[[#This Row],[Total Debt Value]]&gt;$AW$3,1,0)</f>
        <v>1</v>
      </c>
      <c r="AZ233" s="6"/>
      <c r="BA233" s="5"/>
      <c r="BB233" s="17">
        <f t="shared" ca="1" si="163"/>
        <v>0.98276363588728144</v>
      </c>
      <c r="BC233">
        <f t="shared" ca="1" si="164"/>
        <v>0</v>
      </c>
      <c r="BD233" s="6"/>
      <c r="BF233" s="5">
        <f t="shared" ca="1" si="165"/>
        <v>0</v>
      </c>
      <c r="BG233">
        <f t="shared" ca="1" si="166"/>
        <v>0</v>
      </c>
      <c r="BH233">
        <f t="shared" ca="1" si="191"/>
        <v>0</v>
      </c>
      <c r="BI233">
        <f t="shared" ca="1" si="192"/>
        <v>0</v>
      </c>
      <c r="BJ233">
        <f t="shared" ca="1" si="193"/>
        <v>0</v>
      </c>
      <c r="BK233">
        <f t="shared" ca="1" si="194"/>
        <v>0</v>
      </c>
      <c r="BL233">
        <f t="shared" ca="1" si="195"/>
        <v>0</v>
      </c>
      <c r="BM233">
        <f t="shared" ca="1" si="196"/>
        <v>52237</v>
      </c>
      <c r="BN233">
        <f t="shared" ca="1" si="197"/>
        <v>0</v>
      </c>
      <c r="BO233">
        <f t="shared" ca="1" si="198"/>
        <v>0</v>
      </c>
      <c r="BP233">
        <f t="shared" ca="1" si="199"/>
        <v>0</v>
      </c>
      <c r="BR233" s="6"/>
      <c r="BT233" s="5">
        <f t="shared" ca="1" si="167"/>
        <v>0</v>
      </c>
      <c r="BU233">
        <f t="shared" ca="1" si="168"/>
        <v>0</v>
      </c>
      <c r="BV233">
        <f t="shared" ca="1" si="169"/>
        <v>0</v>
      </c>
      <c r="BW233">
        <f t="shared" ca="1" si="170"/>
        <v>0</v>
      </c>
      <c r="BX233">
        <f t="shared" ca="1" si="171"/>
        <v>0</v>
      </c>
      <c r="BY233">
        <f t="shared" ca="1" si="172"/>
        <v>52237</v>
      </c>
      <c r="CA233" s="6"/>
      <c r="CD233" s="5">
        <f ca="1">IF(Table1[[#This Row],[Total Debt Value]]&gt;Table1[[#This Row],[Income]],1,0)</f>
        <v>1</v>
      </c>
      <c r="CK233" s="6"/>
      <c r="CM233" s="5">
        <f ca="1">IF(Table1[[#This Row],[Total  Net Worth]]&gt;$CN$3,Table1[[#This Row],[Age]],0)</f>
        <v>38</v>
      </c>
      <c r="CN233" s="6"/>
    </row>
    <row r="234" spans="2:92" x14ac:dyDescent="0.25">
      <c r="B234">
        <f t="shared" ca="1" si="173"/>
        <v>2</v>
      </c>
      <c r="C234" t="str">
        <f t="shared" ca="1" si="174"/>
        <v>Female</v>
      </c>
      <c r="D234">
        <f t="shared" ca="1" si="175"/>
        <v>38</v>
      </c>
      <c r="E234">
        <f t="shared" ca="1" si="176"/>
        <v>3</v>
      </c>
      <c r="F234" t="str">
        <f t="shared" ca="1" si="160"/>
        <v>Teaching</v>
      </c>
      <c r="G234">
        <f t="shared" ca="1" si="177"/>
        <v>2</v>
      </c>
      <c r="H234" t="str">
        <f t="shared" ca="1" si="161"/>
        <v>College</v>
      </c>
      <c r="I234">
        <f t="shared" ca="1" si="178"/>
        <v>1</v>
      </c>
      <c r="J234">
        <f t="shared" ca="1" si="179"/>
        <v>0</v>
      </c>
      <c r="K234">
        <f t="shared" ca="1" si="180"/>
        <v>52237</v>
      </c>
      <c r="L234">
        <f t="shared" ca="1" si="181"/>
        <v>10</v>
      </c>
      <c r="M234" t="str">
        <f t="shared" ca="1" si="162"/>
        <v>Lalitpur</v>
      </c>
      <c r="N234">
        <f t="shared" ca="1" si="184"/>
        <v>1149214</v>
      </c>
      <c r="O234" s="1">
        <f t="shared" ca="1" si="182"/>
        <v>1129405.7290525662</v>
      </c>
      <c r="P234" s="1">
        <f t="shared" ca="1" si="185"/>
        <v>0</v>
      </c>
      <c r="Q234">
        <f t="shared" ca="1" si="183"/>
        <v>0</v>
      </c>
      <c r="R234">
        <f t="shared" ca="1" si="186"/>
        <v>104474</v>
      </c>
      <c r="S234" s="1">
        <f t="shared" ca="1" si="187"/>
        <v>48996.307463500038</v>
      </c>
      <c r="T234" s="1">
        <f t="shared" ca="1" si="188"/>
        <v>1198210.3074635</v>
      </c>
      <c r="U234" s="1">
        <f t="shared" ca="1" si="189"/>
        <v>1233879.7290525662</v>
      </c>
      <c r="V234" s="1">
        <f t="shared" ca="1" si="190"/>
        <v>-35669.421589066274</v>
      </c>
      <c r="Y234" s="5">
        <f ca="1">IF(Table1[[#This Row],[Gender]]="Male",1,0)</f>
        <v>0</v>
      </c>
      <c r="Z234">
        <f ca="1">IF(Table1[[#This Row],[Gender]]="Female",1,0)</f>
        <v>1</v>
      </c>
      <c r="AB234" s="6"/>
      <c r="AF234" s="5">
        <f t="shared" ca="1" si="154"/>
        <v>0</v>
      </c>
      <c r="AM234">
        <f t="shared" ca="1" si="155"/>
        <v>0</v>
      </c>
      <c r="AN234">
        <f t="shared" ca="1" si="156"/>
        <v>0</v>
      </c>
      <c r="AO234">
        <f t="shared" ca="1" si="157"/>
        <v>1</v>
      </c>
      <c r="AP234">
        <f t="shared" ca="1" si="158"/>
        <v>0</v>
      </c>
      <c r="AQ234">
        <f t="shared" ca="1" si="159"/>
        <v>0</v>
      </c>
      <c r="AS234" s="6"/>
      <c r="AV234" s="5">
        <f ca="1">IF(Table1[[#This Row],[Total Debt Value]]&gt;$AW$3,1,0)</f>
        <v>1</v>
      </c>
      <c r="AZ234" s="6"/>
      <c r="BA234" s="5"/>
      <c r="BB234" s="17">
        <f t="shared" ca="1" si="163"/>
        <v>0.28197552930602132</v>
      </c>
      <c r="BC234">
        <f t="shared" ca="1" si="164"/>
        <v>1</v>
      </c>
      <c r="BD234" s="6"/>
      <c r="BF234" s="5">
        <f t="shared" ca="1" si="165"/>
        <v>0</v>
      </c>
      <c r="BG234">
        <f t="shared" ca="1" si="166"/>
        <v>0</v>
      </c>
      <c r="BH234">
        <f t="shared" ca="1" si="191"/>
        <v>0</v>
      </c>
      <c r="BI234">
        <f t="shared" ca="1" si="192"/>
        <v>0</v>
      </c>
      <c r="BJ234">
        <f t="shared" ca="1" si="193"/>
        <v>0</v>
      </c>
      <c r="BK234">
        <f t="shared" ca="1" si="194"/>
        <v>0</v>
      </c>
      <c r="BL234">
        <f t="shared" ca="1" si="195"/>
        <v>0</v>
      </c>
      <c r="BM234">
        <f t="shared" ca="1" si="196"/>
        <v>0</v>
      </c>
      <c r="BN234">
        <f t="shared" ca="1" si="197"/>
        <v>0</v>
      </c>
      <c r="BO234">
        <f t="shared" ca="1" si="198"/>
        <v>0</v>
      </c>
      <c r="BP234">
        <f t="shared" ca="1" si="199"/>
        <v>65230</v>
      </c>
      <c r="BR234" s="6"/>
      <c r="BT234" s="5">
        <f t="shared" ca="1" si="167"/>
        <v>0</v>
      </c>
      <c r="BU234">
        <f t="shared" ca="1" si="168"/>
        <v>0</v>
      </c>
      <c r="BV234">
        <f t="shared" ca="1" si="169"/>
        <v>0</v>
      </c>
      <c r="BW234">
        <f t="shared" ca="1" si="170"/>
        <v>65230</v>
      </c>
      <c r="BX234">
        <f t="shared" ca="1" si="171"/>
        <v>0</v>
      </c>
      <c r="BY234">
        <f t="shared" ca="1" si="172"/>
        <v>0</v>
      </c>
      <c r="CA234" s="6"/>
      <c r="CD234" s="5">
        <f ca="1">IF(Table1[[#This Row],[Total Debt Value]]&gt;Table1[[#This Row],[Income]],1,0)</f>
        <v>1</v>
      </c>
      <c r="CK234" s="6"/>
      <c r="CM234" s="5">
        <f ca="1">IF(Table1[[#This Row],[Total  Net Worth]]&gt;$CN$3,Table1[[#This Row],[Age]],0)</f>
        <v>0</v>
      </c>
      <c r="CN234" s="6"/>
    </row>
    <row r="235" spans="2:92" x14ac:dyDescent="0.25">
      <c r="B235">
        <f t="shared" ca="1" si="173"/>
        <v>1</v>
      </c>
      <c r="C235" t="str">
        <f t="shared" ca="1" si="174"/>
        <v>Male</v>
      </c>
      <c r="D235">
        <f t="shared" ca="1" si="175"/>
        <v>40</v>
      </c>
      <c r="E235">
        <f t="shared" ca="1" si="176"/>
        <v>2</v>
      </c>
      <c r="F235" t="str">
        <f t="shared" ca="1" si="160"/>
        <v>Construction</v>
      </c>
      <c r="G235">
        <f t="shared" ca="1" si="177"/>
        <v>1</v>
      </c>
      <c r="H235" t="str">
        <f t="shared" ca="1" si="161"/>
        <v>High School</v>
      </c>
      <c r="I235">
        <f t="shared" ca="1" si="178"/>
        <v>2</v>
      </c>
      <c r="J235">
        <f t="shared" ca="1" si="179"/>
        <v>2</v>
      </c>
      <c r="K235">
        <f t="shared" ca="1" si="180"/>
        <v>65230</v>
      </c>
      <c r="L235">
        <f t="shared" ca="1" si="181"/>
        <v>2</v>
      </c>
      <c r="M235" t="str">
        <f t="shared" ca="1" si="162"/>
        <v>Birgunj</v>
      </c>
      <c r="N235">
        <f t="shared" ca="1" si="184"/>
        <v>1239370</v>
      </c>
      <c r="O235" s="1">
        <f t="shared" ca="1" si="182"/>
        <v>349472.01175600366</v>
      </c>
      <c r="P235" s="1">
        <f t="shared" ca="1" si="185"/>
        <v>24396.651822952295</v>
      </c>
      <c r="Q235">
        <f t="shared" ca="1" si="183"/>
        <v>17785</v>
      </c>
      <c r="R235">
        <f t="shared" ca="1" si="186"/>
        <v>130460</v>
      </c>
      <c r="S235" s="1">
        <f t="shared" ca="1" si="187"/>
        <v>91980.555365071865</v>
      </c>
      <c r="T235" s="1">
        <f t="shared" ca="1" si="188"/>
        <v>1355747.2071880242</v>
      </c>
      <c r="U235" s="1">
        <f t="shared" ca="1" si="189"/>
        <v>497717.01175600366</v>
      </c>
      <c r="V235" s="1">
        <f t="shared" ca="1" si="190"/>
        <v>858030.19543202058</v>
      </c>
      <c r="Y235" s="5">
        <f ca="1">IF(Table1[[#This Row],[Gender]]="Male",1,0)</f>
        <v>1</v>
      </c>
      <c r="Z235">
        <f ca="1">IF(Table1[[#This Row],[Gender]]="Female",1,0)</f>
        <v>0</v>
      </c>
      <c r="AB235" s="6"/>
      <c r="AF235" s="5">
        <f t="shared" ca="1" si="154"/>
        <v>0</v>
      </c>
      <c r="AM235">
        <f t="shared" ca="1" si="155"/>
        <v>0</v>
      </c>
      <c r="AN235">
        <f t="shared" ca="1" si="156"/>
        <v>0</v>
      </c>
      <c r="AO235">
        <f t="shared" ca="1" si="157"/>
        <v>0</v>
      </c>
      <c r="AP235">
        <f t="shared" ca="1" si="158"/>
        <v>0</v>
      </c>
      <c r="AQ235">
        <f t="shared" ca="1" si="159"/>
        <v>1</v>
      </c>
      <c r="AS235" s="6"/>
      <c r="AV235" s="5">
        <f ca="1">IF(Table1[[#This Row],[Total Debt Value]]&gt;$AW$3,1,0)</f>
        <v>0</v>
      </c>
      <c r="AZ235" s="6"/>
      <c r="BA235" s="5"/>
      <c r="BB235" s="17">
        <f t="shared" ca="1" si="163"/>
        <v>0.48994481823417391</v>
      </c>
      <c r="BC235">
        <f t="shared" ca="1" si="164"/>
        <v>0</v>
      </c>
      <c r="BD235" s="6"/>
      <c r="BF235" s="5">
        <f t="shared" ca="1" si="165"/>
        <v>0</v>
      </c>
      <c r="BG235">
        <f t="shared" ca="1" si="166"/>
        <v>0</v>
      </c>
      <c r="BH235">
        <f t="shared" ca="1" si="191"/>
        <v>0</v>
      </c>
      <c r="BI235">
        <f t="shared" ca="1" si="192"/>
        <v>0</v>
      </c>
      <c r="BJ235">
        <f t="shared" ca="1" si="193"/>
        <v>0</v>
      </c>
      <c r="BK235">
        <f t="shared" ca="1" si="194"/>
        <v>31130</v>
      </c>
      <c r="BL235">
        <f t="shared" ca="1" si="195"/>
        <v>0</v>
      </c>
      <c r="BM235">
        <f t="shared" ca="1" si="196"/>
        <v>0</v>
      </c>
      <c r="BN235">
        <f t="shared" ca="1" si="197"/>
        <v>0</v>
      </c>
      <c r="BO235">
        <f t="shared" ca="1" si="198"/>
        <v>0</v>
      </c>
      <c r="BP235">
        <f t="shared" ca="1" si="199"/>
        <v>0</v>
      </c>
      <c r="BR235" s="6"/>
      <c r="BT235" s="5">
        <f t="shared" ca="1" si="167"/>
        <v>0</v>
      </c>
      <c r="BU235">
        <f t="shared" ca="1" si="168"/>
        <v>31130</v>
      </c>
      <c r="BV235">
        <f t="shared" ca="1" si="169"/>
        <v>0</v>
      </c>
      <c r="BW235">
        <f t="shared" ca="1" si="170"/>
        <v>0</v>
      </c>
      <c r="BX235">
        <f t="shared" ca="1" si="171"/>
        <v>0</v>
      </c>
      <c r="BY235">
        <f t="shared" ca="1" si="172"/>
        <v>0</v>
      </c>
      <c r="CA235" s="6"/>
      <c r="CD235" s="5">
        <f ca="1">IF(Table1[[#This Row],[Total Debt Value]]&gt;Table1[[#This Row],[Income]],1,0)</f>
        <v>1</v>
      </c>
      <c r="CK235" s="6"/>
      <c r="CM235" s="5">
        <f ca="1">IF(Table1[[#This Row],[Total  Net Worth]]&gt;$CN$3,Table1[[#This Row],[Age]],0)</f>
        <v>40</v>
      </c>
      <c r="CN235" s="6"/>
    </row>
    <row r="236" spans="2:92" x14ac:dyDescent="0.25">
      <c r="B236">
        <f t="shared" ca="1" si="173"/>
        <v>2</v>
      </c>
      <c r="C236" t="str">
        <f t="shared" ca="1" si="174"/>
        <v>Female</v>
      </c>
      <c r="D236">
        <f t="shared" ca="1" si="175"/>
        <v>27</v>
      </c>
      <c r="E236">
        <f t="shared" ca="1" si="176"/>
        <v>6</v>
      </c>
      <c r="F236" t="str">
        <f t="shared" ca="1" si="160"/>
        <v>Agriculture</v>
      </c>
      <c r="G236">
        <f t="shared" ca="1" si="177"/>
        <v>5</v>
      </c>
      <c r="H236" t="str">
        <f t="shared" ca="1" si="161"/>
        <v>Others</v>
      </c>
      <c r="I236">
        <f t="shared" ca="1" si="178"/>
        <v>2</v>
      </c>
      <c r="J236">
        <f t="shared" ca="1" si="179"/>
        <v>1</v>
      </c>
      <c r="K236">
        <f t="shared" ca="1" si="180"/>
        <v>31130</v>
      </c>
      <c r="L236">
        <f t="shared" ca="1" si="181"/>
        <v>11</v>
      </c>
      <c r="M236" t="str">
        <f t="shared" ca="1" si="162"/>
        <v>Kavre</v>
      </c>
      <c r="N236">
        <f t="shared" ca="1" si="184"/>
        <v>529210</v>
      </c>
      <c r="O236" s="1">
        <f t="shared" ca="1" si="182"/>
        <v>259283.69725770719</v>
      </c>
      <c r="P236" s="1">
        <f t="shared" ca="1" si="185"/>
        <v>29456.613834907912</v>
      </c>
      <c r="Q236">
        <f t="shared" ca="1" si="183"/>
        <v>17298</v>
      </c>
      <c r="R236">
        <f t="shared" ca="1" si="186"/>
        <v>0</v>
      </c>
      <c r="S236" s="1">
        <f t="shared" ca="1" si="187"/>
        <v>9150.0687206317125</v>
      </c>
      <c r="T236" s="1">
        <f t="shared" ca="1" si="188"/>
        <v>567816.68255553965</v>
      </c>
      <c r="U236" s="1">
        <f t="shared" ca="1" si="189"/>
        <v>276581.69725770719</v>
      </c>
      <c r="V236" s="1">
        <f t="shared" ca="1" si="190"/>
        <v>291234.98529783246</v>
      </c>
      <c r="Y236" s="5">
        <f ca="1">IF(Table1[[#This Row],[Gender]]="Male",1,0)</f>
        <v>0</v>
      </c>
      <c r="Z236">
        <f ca="1">IF(Table1[[#This Row],[Gender]]="Female",1,0)</f>
        <v>1</v>
      </c>
      <c r="AB236" s="6"/>
      <c r="AF236" s="5">
        <f t="shared" ca="1" si="154"/>
        <v>0</v>
      </c>
      <c r="AM236">
        <f t="shared" ca="1" si="155"/>
        <v>0</v>
      </c>
      <c r="AN236">
        <f t="shared" ca="1" si="156"/>
        <v>0</v>
      </c>
      <c r="AO236">
        <f t="shared" ca="1" si="157"/>
        <v>0</v>
      </c>
      <c r="AP236">
        <f t="shared" ca="1" si="158"/>
        <v>1</v>
      </c>
      <c r="AQ236">
        <f t="shared" ca="1" si="159"/>
        <v>0</v>
      </c>
      <c r="AS236" s="6"/>
      <c r="AV236" s="5">
        <f ca="1">IF(Table1[[#This Row],[Total Debt Value]]&gt;$AW$3,1,0)</f>
        <v>0</v>
      </c>
      <c r="AZ236" s="6"/>
      <c r="BA236" s="5"/>
      <c r="BB236" s="17">
        <f t="shared" ca="1" si="163"/>
        <v>0.40511270353414852</v>
      </c>
      <c r="BC236">
        <f t="shared" ca="1" si="164"/>
        <v>0</v>
      </c>
      <c r="BD236" s="6"/>
      <c r="BF236" s="5">
        <f t="shared" ca="1" si="165"/>
        <v>0</v>
      </c>
      <c r="BG236">
        <f t="shared" ca="1" si="166"/>
        <v>0</v>
      </c>
      <c r="BH236">
        <f t="shared" ca="1" si="191"/>
        <v>0</v>
      </c>
      <c r="BI236">
        <f t="shared" ca="1" si="192"/>
        <v>81847</v>
      </c>
      <c r="BJ236">
        <f t="shared" ca="1" si="193"/>
        <v>0</v>
      </c>
      <c r="BK236">
        <f t="shared" ca="1" si="194"/>
        <v>0</v>
      </c>
      <c r="BL236">
        <f t="shared" ca="1" si="195"/>
        <v>0</v>
      </c>
      <c r="BM236">
        <f t="shared" ca="1" si="196"/>
        <v>0</v>
      </c>
      <c r="BN236">
        <f t="shared" ca="1" si="197"/>
        <v>0</v>
      </c>
      <c r="BO236">
        <f t="shared" ca="1" si="198"/>
        <v>0</v>
      </c>
      <c r="BP236">
        <f t="shared" ca="1" si="199"/>
        <v>0</v>
      </c>
      <c r="BR236" s="6"/>
      <c r="BT236" s="5">
        <f t="shared" ca="1" si="167"/>
        <v>0</v>
      </c>
      <c r="BU236">
        <f t="shared" ca="1" si="168"/>
        <v>0</v>
      </c>
      <c r="BV236">
        <f t="shared" ca="1" si="169"/>
        <v>0</v>
      </c>
      <c r="BW236">
        <f t="shared" ca="1" si="170"/>
        <v>0</v>
      </c>
      <c r="BX236">
        <f t="shared" ca="1" si="171"/>
        <v>81847</v>
      </c>
      <c r="BY236">
        <f t="shared" ca="1" si="172"/>
        <v>0</v>
      </c>
      <c r="CA236" s="6"/>
      <c r="CD236" s="5">
        <f ca="1">IF(Table1[[#This Row],[Total Debt Value]]&gt;Table1[[#This Row],[Income]],1,0)</f>
        <v>1</v>
      </c>
      <c r="CK236" s="6"/>
      <c r="CM236" s="5">
        <f ca="1">IF(Table1[[#This Row],[Total  Net Worth]]&gt;$CN$3,Table1[[#This Row],[Age]],0)</f>
        <v>0</v>
      </c>
      <c r="CN236" s="6"/>
    </row>
    <row r="237" spans="2:92" x14ac:dyDescent="0.25">
      <c r="B237">
        <f t="shared" ca="1" si="173"/>
        <v>2</v>
      </c>
      <c r="C237" t="str">
        <f t="shared" ca="1" si="174"/>
        <v>Female</v>
      </c>
      <c r="D237">
        <f t="shared" ca="1" si="175"/>
        <v>28</v>
      </c>
      <c r="E237">
        <f t="shared" ca="1" si="176"/>
        <v>5</v>
      </c>
      <c r="F237" t="str">
        <f t="shared" ca="1" si="160"/>
        <v>Genral Work</v>
      </c>
      <c r="G237">
        <f t="shared" ca="1" si="177"/>
        <v>3</v>
      </c>
      <c r="H237" t="str">
        <f t="shared" ca="1" si="161"/>
        <v>University</v>
      </c>
      <c r="I237">
        <f t="shared" ca="1" si="178"/>
        <v>3</v>
      </c>
      <c r="J237">
        <f t="shared" ca="1" si="179"/>
        <v>0</v>
      </c>
      <c r="K237">
        <f t="shared" ca="1" si="180"/>
        <v>81847</v>
      </c>
      <c r="L237">
        <f t="shared" ca="1" si="181"/>
        <v>3</v>
      </c>
      <c r="M237" t="str">
        <f t="shared" ca="1" si="162"/>
        <v>Pokhara</v>
      </c>
      <c r="N237">
        <f t="shared" ca="1" si="184"/>
        <v>1555093</v>
      </c>
      <c r="O237" s="1">
        <f t="shared" ca="1" si="182"/>
        <v>629987.9294770296</v>
      </c>
      <c r="P237" s="1">
        <f t="shared" ca="1" si="185"/>
        <v>0</v>
      </c>
      <c r="Q237">
        <f t="shared" ca="1" si="183"/>
        <v>0</v>
      </c>
      <c r="R237">
        <f t="shared" ca="1" si="186"/>
        <v>163694</v>
      </c>
      <c r="S237" s="1">
        <f t="shared" ca="1" si="187"/>
        <v>56513.33049172195</v>
      </c>
      <c r="T237" s="1">
        <f t="shared" ca="1" si="188"/>
        <v>1611606.3304917219</v>
      </c>
      <c r="U237" s="1">
        <f t="shared" ca="1" si="189"/>
        <v>793681.9294770296</v>
      </c>
      <c r="V237" s="1">
        <f t="shared" ca="1" si="190"/>
        <v>817924.40101469227</v>
      </c>
      <c r="Y237" s="5">
        <f ca="1">IF(Table1[[#This Row],[Gender]]="Male",1,0)</f>
        <v>0</v>
      </c>
      <c r="Z237">
        <f ca="1">IF(Table1[[#This Row],[Gender]]="Female",1,0)</f>
        <v>1</v>
      </c>
      <c r="AB237" s="6"/>
      <c r="AF237" s="5">
        <f t="shared" ca="1" si="154"/>
        <v>1</v>
      </c>
      <c r="AM237">
        <f t="shared" ca="1" si="155"/>
        <v>0</v>
      </c>
      <c r="AN237">
        <f t="shared" ca="1" si="156"/>
        <v>0</v>
      </c>
      <c r="AO237">
        <f t="shared" ca="1" si="157"/>
        <v>0</v>
      </c>
      <c r="AP237">
        <f t="shared" ca="1" si="158"/>
        <v>0</v>
      </c>
      <c r="AQ237">
        <f t="shared" ca="1" si="159"/>
        <v>0</v>
      </c>
      <c r="AS237" s="6"/>
      <c r="AV237" s="5">
        <f ca="1">IF(Table1[[#This Row],[Total Debt Value]]&gt;$AW$3,1,0)</f>
        <v>1</v>
      </c>
      <c r="AZ237" s="6"/>
      <c r="BA237" s="5"/>
      <c r="BB237" s="17">
        <f t="shared" ca="1" si="163"/>
        <v>0.80064790896586269</v>
      </c>
      <c r="BC237">
        <f t="shared" ca="1" si="164"/>
        <v>0</v>
      </c>
      <c r="BD237" s="6"/>
      <c r="BF237" s="5">
        <f t="shared" ca="1" si="165"/>
        <v>0</v>
      </c>
      <c r="BG237">
        <f t="shared" ca="1" si="166"/>
        <v>0</v>
      </c>
      <c r="BH237">
        <f t="shared" ca="1" si="191"/>
        <v>0</v>
      </c>
      <c r="BI237">
        <f t="shared" ca="1" si="192"/>
        <v>0</v>
      </c>
      <c r="BJ237">
        <f t="shared" ca="1" si="193"/>
        <v>0</v>
      </c>
      <c r="BK237">
        <f t="shared" ca="1" si="194"/>
        <v>0</v>
      </c>
      <c r="BL237">
        <f t="shared" ca="1" si="195"/>
        <v>0</v>
      </c>
      <c r="BM237">
        <f t="shared" ca="1" si="196"/>
        <v>0</v>
      </c>
      <c r="BN237">
        <f t="shared" ca="1" si="197"/>
        <v>0</v>
      </c>
      <c r="BO237">
        <f t="shared" ca="1" si="198"/>
        <v>0</v>
      </c>
      <c r="BP237">
        <f t="shared" ca="1" si="199"/>
        <v>55761</v>
      </c>
      <c r="BR237" s="6"/>
      <c r="BT237" s="5">
        <f t="shared" ca="1" si="167"/>
        <v>55761</v>
      </c>
      <c r="BU237">
        <f t="shared" ca="1" si="168"/>
        <v>0</v>
      </c>
      <c r="BV237">
        <f t="shared" ca="1" si="169"/>
        <v>0</v>
      </c>
      <c r="BW237">
        <f t="shared" ca="1" si="170"/>
        <v>0</v>
      </c>
      <c r="BX237">
        <f t="shared" ca="1" si="171"/>
        <v>0</v>
      </c>
      <c r="BY237">
        <f t="shared" ca="1" si="172"/>
        <v>0</v>
      </c>
      <c r="CA237" s="6"/>
      <c r="CD237" s="5">
        <f ca="1">IF(Table1[[#This Row],[Total Debt Value]]&gt;Table1[[#This Row],[Income]],1,0)</f>
        <v>1</v>
      </c>
      <c r="CK237" s="6"/>
      <c r="CM237" s="5">
        <f ca="1">IF(Table1[[#This Row],[Total  Net Worth]]&gt;$CN$3,Table1[[#This Row],[Age]],0)</f>
        <v>28</v>
      </c>
      <c r="CN237" s="6"/>
    </row>
    <row r="238" spans="2:92" x14ac:dyDescent="0.25">
      <c r="B238">
        <f t="shared" ca="1" si="173"/>
        <v>1</v>
      </c>
      <c r="C238" t="str">
        <f t="shared" ca="1" si="174"/>
        <v>Male</v>
      </c>
      <c r="D238">
        <f t="shared" ca="1" si="175"/>
        <v>44</v>
      </c>
      <c r="E238">
        <f t="shared" ca="1" si="176"/>
        <v>1</v>
      </c>
      <c r="F238" t="str">
        <f t="shared" ca="1" si="160"/>
        <v>Health</v>
      </c>
      <c r="G238">
        <f t="shared" ca="1" si="177"/>
        <v>3</v>
      </c>
      <c r="H238" t="str">
        <f t="shared" ca="1" si="161"/>
        <v>University</v>
      </c>
      <c r="I238">
        <f t="shared" ca="1" si="178"/>
        <v>3</v>
      </c>
      <c r="J238">
        <f t="shared" ca="1" si="179"/>
        <v>2</v>
      </c>
      <c r="K238">
        <f t="shared" ca="1" si="180"/>
        <v>55761</v>
      </c>
      <c r="L238">
        <f t="shared" ca="1" si="181"/>
        <v>2</v>
      </c>
      <c r="M238" t="str">
        <f t="shared" ca="1" si="162"/>
        <v>Birgunj</v>
      </c>
      <c r="N238">
        <f t="shared" ca="1" si="184"/>
        <v>1226742</v>
      </c>
      <c r="O238" s="1">
        <f t="shared" ca="1" si="182"/>
        <v>982188.41714060027</v>
      </c>
      <c r="P238" s="1">
        <f t="shared" ca="1" si="185"/>
        <v>109162.40866482063</v>
      </c>
      <c r="Q238">
        <f t="shared" ca="1" si="183"/>
        <v>29144</v>
      </c>
      <c r="R238">
        <f t="shared" ca="1" si="186"/>
        <v>111522</v>
      </c>
      <c r="S238" s="1">
        <f t="shared" ca="1" si="187"/>
        <v>58023.240978038506</v>
      </c>
      <c r="T238" s="1">
        <f t="shared" ca="1" si="188"/>
        <v>1393927.6496428591</v>
      </c>
      <c r="U238" s="1">
        <f t="shared" ca="1" si="189"/>
        <v>1122854.4171406003</v>
      </c>
      <c r="V238" s="1">
        <f t="shared" ca="1" si="190"/>
        <v>271073.23250225885</v>
      </c>
      <c r="Y238" s="5">
        <f ca="1">IF(Table1[[#This Row],[Gender]]="Male",1,0)</f>
        <v>1</v>
      </c>
      <c r="Z238">
        <f ca="1">IF(Table1[[#This Row],[Gender]]="Female",1,0)</f>
        <v>0</v>
      </c>
      <c r="AB238" s="6"/>
      <c r="AF238" s="5">
        <f t="shared" ca="1" si="154"/>
        <v>0</v>
      </c>
      <c r="AM238">
        <f t="shared" ca="1" si="155"/>
        <v>0</v>
      </c>
      <c r="AN238">
        <f t="shared" ca="1" si="156"/>
        <v>0</v>
      </c>
      <c r="AO238">
        <f t="shared" ca="1" si="157"/>
        <v>0</v>
      </c>
      <c r="AP238">
        <f t="shared" ca="1" si="158"/>
        <v>0</v>
      </c>
      <c r="AQ238">
        <f t="shared" ca="1" si="159"/>
        <v>1</v>
      </c>
      <c r="AS238" s="6"/>
      <c r="AV238" s="5">
        <f ca="1">IF(Table1[[#This Row],[Total Debt Value]]&gt;$AW$3,1,0)</f>
        <v>1</v>
      </c>
      <c r="AZ238" s="6"/>
      <c r="BA238" s="5"/>
      <c r="BB238" s="17">
        <f t="shared" ca="1" si="163"/>
        <v>0.70963692390171917</v>
      </c>
      <c r="BC238">
        <f t="shared" ca="1" si="164"/>
        <v>0</v>
      </c>
      <c r="BD238" s="6"/>
      <c r="BF238" s="5">
        <f t="shared" ca="1" si="165"/>
        <v>0</v>
      </c>
      <c r="BG238">
        <f t="shared" ca="1" si="166"/>
        <v>0</v>
      </c>
      <c r="BH238">
        <f t="shared" ca="1" si="191"/>
        <v>0</v>
      </c>
      <c r="BI238">
        <f t="shared" ca="1" si="192"/>
        <v>0</v>
      </c>
      <c r="BJ238">
        <f t="shared" ca="1" si="193"/>
        <v>0</v>
      </c>
      <c r="BK238">
        <f t="shared" ca="1" si="194"/>
        <v>42823</v>
      </c>
      <c r="BL238">
        <f t="shared" ca="1" si="195"/>
        <v>0</v>
      </c>
      <c r="BM238">
        <f t="shared" ca="1" si="196"/>
        <v>0</v>
      </c>
      <c r="BN238">
        <f t="shared" ca="1" si="197"/>
        <v>0</v>
      </c>
      <c r="BO238">
        <f t="shared" ca="1" si="198"/>
        <v>0</v>
      </c>
      <c r="BP238">
        <f t="shared" ca="1" si="199"/>
        <v>0</v>
      </c>
      <c r="BR238" s="6"/>
      <c r="BT238" s="5">
        <f t="shared" ca="1" si="167"/>
        <v>0</v>
      </c>
      <c r="BU238">
        <f t="shared" ca="1" si="168"/>
        <v>42823</v>
      </c>
      <c r="BV238">
        <f t="shared" ca="1" si="169"/>
        <v>0</v>
      </c>
      <c r="BW238">
        <f t="shared" ca="1" si="170"/>
        <v>0</v>
      </c>
      <c r="BX238">
        <f t="shared" ca="1" si="171"/>
        <v>0</v>
      </c>
      <c r="BY238">
        <f t="shared" ca="1" si="172"/>
        <v>0</v>
      </c>
      <c r="CA238" s="6"/>
      <c r="CD238" s="5">
        <f ca="1">IF(Table1[[#This Row],[Total Debt Value]]&gt;Table1[[#This Row],[Income]],1,0)</f>
        <v>1</v>
      </c>
      <c r="CK238" s="6"/>
      <c r="CM238" s="5">
        <f ca="1">IF(Table1[[#This Row],[Total  Net Worth]]&gt;$CN$3,Table1[[#This Row],[Age]],0)</f>
        <v>0</v>
      </c>
      <c r="CN238" s="6"/>
    </row>
    <row r="239" spans="2:92" x14ac:dyDescent="0.25">
      <c r="B239">
        <f t="shared" ca="1" si="173"/>
        <v>1</v>
      </c>
      <c r="C239" t="str">
        <f t="shared" ca="1" si="174"/>
        <v>Male</v>
      </c>
      <c r="D239">
        <f t="shared" ca="1" si="175"/>
        <v>35</v>
      </c>
      <c r="E239">
        <f t="shared" ca="1" si="176"/>
        <v>6</v>
      </c>
      <c r="F239" t="str">
        <f t="shared" ca="1" si="160"/>
        <v>Agriculture</v>
      </c>
      <c r="G239">
        <f t="shared" ca="1" si="177"/>
        <v>4</v>
      </c>
      <c r="H239" t="str">
        <f t="shared" ca="1" si="161"/>
        <v>Technical</v>
      </c>
      <c r="I239">
        <f t="shared" ca="1" si="178"/>
        <v>0</v>
      </c>
      <c r="J239">
        <f t="shared" ca="1" si="179"/>
        <v>0</v>
      </c>
      <c r="K239">
        <f t="shared" ca="1" si="180"/>
        <v>42823</v>
      </c>
      <c r="L239">
        <f t="shared" ca="1" si="181"/>
        <v>11</v>
      </c>
      <c r="M239" t="str">
        <f t="shared" ca="1" si="162"/>
        <v>Kavre</v>
      </c>
      <c r="N239">
        <f t="shared" ca="1" si="184"/>
        <v>899283</v>
      </c>
      <c r="O239" s="1">
        <f t="shared" ca="1" si="182"/>
        <v>638164.42183710972</v>
      </c>
      <c r="P239" s="1">
        <f t="shared" ca="1" si="185"/>
        <v>0</v>
      </c>
      <c r="Q239">
        <f t="shared" ca="1" si="183"/>
        <v>0</v>
      </c>
      <c r="R239">
        <f t="shared" ca="1" si="186"/>
        <v>0</v>
      </c>
      <c r="S239" s="1">
        <f t="shared" ca="1" si="187"/>
        <v>49180.748810923928</v>
      </c>
      <c r="T239" s="1">
        <f t="shared" ca="1" si="188"/>
        <v>948463.74881092389</v>
      </c>
      <c r="U239" s="1">
        <f t="shared" ca="1" si="189"/>
        <v>638164.42183710972</v>
      </c>
      <c r="V239" s="1">
        <f t="shared" ca="1" si="190"/>
        <v>310299.32697381417</v>
      </c>
      <c r="Y239" s="5">
        <f ca="1">IF(Table1[[#This Row],[Gender]]="Male",1,0)</f>
        <v>1</v>
      </c>
      <c r="Z239">
        <f ca="1">IF(Table1[[#This Row],[Gender]]="Female",1,0)</f>
        <v>0</v>
      </c>
      <c r="AB239" s="6"/>
      <c r="AF239" s="5">
        <f t="shared" ca="1" si="154"/>
        <v>0</v>
      </c>
      <c r="AM239">
        <f t="shared" ca="1" si="155"/>
        <v>0</v>
      </c>
      <c r="AN239">
        <f t="shared" ca="1" si="156"/>
        <v>1</v>
      </c>
      <c r="AO239">
        <f t="shared" ca="1" si="157"/>
        <v>0</v>
      </c>
      <c r="AP239">
        <f t="shared" ca="1" si="158"/>
        <v>0</v>
      </c>
      <c r="AQ239">
        <f t="shared" ca="1" si="159"/>
        <v>0</v>
      </c>
      <c r="AS239" s="6"/>
      <c r="AV239" s="5">
        <f ca="1">IF(Table1[[#This Row],[Total Debt Value]]&gt;$AW$3,1,0)</f>
        <v>1</v>
      </c>
      <c r="AZ239" s="6"/>
      <c r="BA239" s="5"/>
      <c r="BB239" s="17">
        <f t="shared" ca="1" si="163"/>
        <v>0.61738694913340619</v>
      </c>
      <c r="BC239">
        <f t="shared" ca="1" si="164"/>
        <v>0</v>
      </c>
      <c r="BD239" s="6"/>
      <c r="BF239" s="5">
        <f t="shared" ca="1" si="165"/>
        <v>40744</v>
      </c>
      <c r="BG239">
        <f t="shared" ca="1" si="166"/>
        <v>0</v>
      </c>
      <c r="BH239">
        <f t="shared" ca="1" si="191"/>
        <v>0</v>
      </c>
      <c r="BI239">
        <f t="shared" ca="1" si="192"/>
        <v>0</v>
      </c>
      <c r="BJ239">
        <f t="shared" ca="1" si="193"/>
        <v>0</v>
      </c>
      <c r="BK239">
        <f t="shared" ca="1" si="194"/>
        <v>0</v>
      </c>
      <c r="BL239">
        <f t="shared" ca="1" si="195"/>
        <v>0</v>
      </c>
      <c r="BM239">
        <f t="shared" ca="1" si="196"/>
        <v>0</v>
      </c>
      <c r="BN239">
        <f t="shared" ca="1" si="197"/>
        <v>0</v>
      </c>
      <c r="BO239">
        <f t="shared" ca="1" si="198"/>
        <v>0</v>
      </c>
      <c r="BP239">
        <f t="shared" ca="1" si="199"/>
        <v>0</v>
      </c>
      <c r="BR239" s="6"/>
      <c r="BT239" s="5">
        <f t="shared" ca="1" si="167"/>
        <v>0</v>
      </c>
      <c r="BU239">
        <f t="shared" ca="1" si="168"/>
        <v>0</v>
      </c>
      <c r="BV239">
        <f t="shared" ca="1" si="169"/>
        <v>40744</v>
      </c>
      <c r="BW239">
        <f t="shared" ca="1" si="170"/>
        <v>0</v>
      </c>
      <c r="BX239">
        <f t="shared" ca="1" si="171"/>
        <v>0</v>
      </c>
      <c r="BY239">
        <f t="shared" ca="1" si="172"/>
        <v>0</v>
      </c>
      <c r="CA239" s="6"/>
      <c r="CD239" s="5">
        <f ca="1">IF(Table1[[#This Row],[Total Debt Value]]&gt;Table1[[#This Row],[Income]],1,0)</f>
        <v>1</v>
      </c>
      <c r="CK239" s="6"/>
      <c r="CM239" s="5">
        <f ca="1">IF(Table1[[#This Row],[Total  Net Worth]]&gt;$CN$3,Table1[[#This Row],[Age]],0)</f>
        <v>0</v>
      </c>
      <c r="CN239" s="6"/>
    </row>
    <row r="240" spans="2:92" x14ac:dyDescent="0.25">
      <c r="B240">
        <f t="shared" ca="1" si="173"/>
        <v>2</v>
      </c>
      <c r="C240" t="str">
        <f t="shared" ca="1" si="174"/>
        <v>Female</v>
      </c>
      <c r="D240">
        <f t="shared" ca="1" si="175"/>
        <v>27</v>
      </c>
      <c r="E240">
        <f t="shared" ca="1" si="176"/>
        <v>4</v>
      </c>
      <c r="F240" t="str">
        <f t="shared" ca="1" si="160"/>
        <v>IT</v>
      </c>
      <c r="G240">
        <f t="shared" ca="1" si="177"/>
        <v>2</v>
      </c>
      <c r="H240" t="str">
        <f t="shared" ca="1" si="161"/>
        <v>College</v>
      </c>
      <c r="I240">
        <f t="shared" ca="1" si="178"/>
        <v>2</v>
      </c>
      <c r="J240">
        <f t="shared" ca="1" si="179"/>
        <v>1</v>
      </c>
      <c r="K240">
        <f t="shared" ca="1" si="180"/>
        <v>40744</v>
      </c>
      <c r="L240">
        <f t="shared" ca="1" si="181"/>
        <v>1</v>
      </c>
      <c r="M240" t="str">
        <f t="shared" ca="1" si="162"/>
        <v>Kathmandu</v>
      </c>
      <c r="N240">
        <f t="shared" ca="1" si="184"/>
        <v>814880</v>
      </c>
      <c r="O240" s="1">
        <f t="shared" ca="1" si="182"/>
        <v>503096.27710983006</v>
      </c>
      <c r="P240" s="1">
        <f t="shared" ca="1" si="185"/>
        <v>22836.626630944043</v>
      </c>
      <c r="Q240">
        <f t="shared" ca="1" si="183"/>
        <v>5027</v>
      </c>
      <c r="R240">
        <f t="shared" ca="1" si="186"/>
        <v>81488</v>
      </c>
      <c r="S240" s="1">
        <f t="shared" ca="1" si="187"/>
        <v>20170.50409941046</v>
      </c>
      <c r="T240" s="1">
        <f t="shared" ca="1" si="188"/>
        <v>857887.13073035458</v>
      </c>
      <c r="U240" s="1">
        <f t="shared" ca="1" si="189"/>
        <v>589611.27710983006</v>
      </c>
      <c r="V240" s="1">
        <f t="shared" ca="1" si="190"/>
        <v>268275.85362052452</v>
      </c>
      <c r="Y240" s="5">
        <f ca="1">IF(Table1[[#This Row],[Gender]]="Male",1,0)</f>
        <v>0</v>
      </c>
      <c r="Z240">
        <f ca="1">IF(Table1[[#This Row],[Gender]]="Female",1,0)</f>
        <v>1</v>
      </c>
      <c r="AB240" s="6"/>
      <c r="AF240" s="5">
        <f t="shared" ca="1" si="154"/>
        <v>0</v>
      </c>
      <c r="AM240">
        <f t="shared" ca="1" si="155"/>
        <v>0</v>
      </c>
      <c r="AN240">
        <f t="shared" ca="1" si="156"/>
        <v>0</v>
      </c>
      <c r="AO240">
        <f t="shared" ca="1" si="157"/>
        <v>0</v>
      </c>
      <c r="AP240">
        <f t="shared" ca="1" si="158"/>
        <v>0</v>
      </c>
      <c r="AQ240">
        <f t="shared" ca="1" si="159"/>
        <v>1</v>
      </c>
      <c r="AS240" s="6"/>
      <c r="AV240" s="5">
        <f ca="1">IF(Table1[[#This Row],[Total Debt Value]]&gt;$AW$3,1,0)</f>
        <v>1</v>
      </c>
      <c r="AZ240" s="6"/>
      <c r="BA240" s="5"/>
      <c r="BB240" s="17">
        <f t="shared" ca="1" si="163"/>
        <v>0.67465630259348597</v>
      </c>
      <c r="BC240">
        <f t="shared" ca="1" si="164"/>
        <v>0</v>
      </c>
      <c r="BD240" s="6"/>
      <c r="BF240" s="5">
        <f t="shared" ca="1" si="165"/>
        <v>0</v>
      </c>
      <c r="BG240">
        <f t="shared" ca="1" si="166"/>
        <v>46321</v>
      </c>
      <c r="BH240">
        <f t="shared" ca="1" si="191"/>
        <v>0</v>
      </c>
      <c r="BI240">
        <f t="shared" ca="1" si="192"/>
        <v>0</v>
      </c>
      <c r="BJ240">
        <f t="shared" ca="1" si="193"/>
        <v>0</v>
      </c>
      <c r="BK240">
        <f t="shared" ca="1" si="194"/>
        <v>0</v>
      </c>
      <c r="BL240">
        <f t="shared" ca="1" si="195"/>
        <v>0</v>
      </c>
      <c r="BM240">
        <f t="shared" ca="1" si="196"/>
        <v>0</v>
      </c>
      <c r="BN240">
        <f t="shared" ca="1" si="197"/>
        <v>0</v>
      </c>
      <c r="BO240">
        <f t="shared" ca="1" si="198"/>
        <v>0</v>
      </c>
      <c r="BP240">
        <f t="shared" ca="1" si="199"/>
        <v>0</v>
      </c>
      <c r="BR240" s="6"/>
      <c r="BT240" s="5">
        <f t="shared" ca="1" si="167"/>
        <v>0</v>
      </c>
      <c r="BU240">
        <f t="shared" ca="1" si="168"/>
        <v>46321</v>
      </c>
      <c r="BV240">
        <f t="shared" ca="1" si="169"/>
        <v>0</v>
      </c>
      <c r="BW240">
        <f t="shared" ca="1" si="170"/>
        <v>0</v>
      </c>
      <c r="BX240">
        <f t="shared" ca="1" si="171"/>
        <v>0</v>
      </c>
      <c r="BY240">
        <f t="shared" ca="1" si="172"/>
        <v>0</v>
      </c>
      <c r="CA240" s="6"/>
      <c r="CD240" s="5">
        <f ca="1">IF(Table1[[#This Row],[Total Debt Value]]&gt;Table1[[#This Row],[Income]],1,0)</f>
        <v>1</v>
      </c>
      <c r="CK240" s="6"/>
      <c r="CM240" s="5">
        <f ca="1">IF(Table1[[#This Row],[Total  Net Worth]]&gt;$CN$3,Table1[[#This Row],[Age]],0)</f>
        <v>0</v>
      </c>
      <c r="CN240" s="6"/>
    </row>
    <row r="241" spans="2:92" x14ac:dyDescent="0.25">
      <c r="B241">
        <f t="shared" ca="1" si="173"/>
        <v>1</v>
      </c>
      <c r="C241" t="str">
        <f t="shared" ca="1" si="174"/>
        <v>Male</v>
      </c>
      <c r="D241">
        <f t="shared" ca="1" si="175"/>
        <v>26</v>
      </c>
      <c r="E241">
        <f t="shared" ca="1" si="176"/>
        <v>6</v>
      </c>
      <c r="F241" t="str">
        <f t="shared" ca="1" si="160"/>
        <v>Agriculture</v>
      </c>
      <c r="G241">
        <f t="shared" ca="1" si="177"/>
        <v>5</v>
      </c>
      <c r="H241" t="str">
        <f t="shared" ca="1" si="161"/>
        <v>Others</v>
      </c>
      <c r="I241">
        <f t="shared" ca="1" si="178"/>
        <v>1</v>
      </c>
      <c r="J241">
        <f t="shared" ca="1" si="179"/>
        <v>1</v>
      </c>
      <c r="K241">
        <f t="shared" ca="1" si="180"/>
        <v>46321</v>
      </c>
      <c r="L241">
        <f t="shared" ca="1" si="181"/>
        <v>8</v>
      </c>
      <c r="M241" t="str">
        <f t="shared" ca="1" si="162"/>
        <v>Itahari</v>
      </c>
      <c r="N241">
        <f t="shared" ca="1" si="184"/>
        <v>926420</v>
      </c>
      <c r="O241" s="1">
        <f t="shared" ca="1" si="182"/>
        <v>625015.09184865723</v>
      </c>
      <c r="P241" s="1">
        <f t="shared" ca="1" si="185"/>
        <v>30351.429047446971</v>
      </c>
      <c r="Q241">
        <f t="shared" ca="1" si="183"/>
        <v>18814</v>
      </c>
      <c r="R241">
        <f t="shared" ca="1" si="186"/>
        <v>92642</v>
      </c>
      <c r="S241" s="1">
        <f t="shared" ca="1" si="187"/>
        <v>29590.618293769163</v>
      </c>
      <c r="T241" s="1">
        <f t="shared" ca="1" si="188"/>
        <v>986362.04734121612</v>
      </c>
      <c r="U241" s="1">
        <f t="shared" ca="1" si="189"/>
        <v>736471.09184865723</v>
      </c>
      <c r="V241" s="1">
        <f t="shared" ca="1" si="190"/>
        <v>249890.95549255889</v>
      </c>
      <c r="Y241" s="5">
        <f ca="1">IF(Table1[[#This Row],[Gender]]="Male",1,0)</f>
        <v>1</v>
      </c>
      <c r="Z241">
        <f ca="1">IF(Table1[[#This Row],[Gender]]="Female",1,0)</f>
        <v>0</v>
      </c>
      <c r="AB241" s="6"/>
      <c r="AF241" s="5">
        <f t="shared" ca="1" si="154"/>
        <v>0</v>
      </c>
      <c r="AM241">
        <f t="shared" ca="1" si="155"/>
        <v>0</v>
      </c>
      <c r="AN241">
        <f t="shared" ca="1" si="156"/>
        <v>0</v>
      </c>
      <c r="AO241">
        <f t="shared" ca="1" si="157"/>
        <v>0</v>
      </c>
      <c r="AP241">
        <f t="shared" ca="1" si="158"/>
        <v>1</v>
      </c>
      <c r="AQ241">
        <f t="shared" ca="1" si="159"/>
        <v>0</v>
      </c>
      <c r="AS241" s="6"/>
      <c r="AV241" s="5">
        <f ca="1">IF(Table1[[#This Row],[Total Debt Value]]&gt;$AW$3,1,0)</f>
        <v>1</v>
      </c>
      <c r="AZ241" s="6"/>
      <c r="BA241" s="5"/>
      <c r="BB241" s="17">
        <f t="shared" ca="1" si="163"/>
        <v>0.46234473181712832</v>
      </c>
      <c r="BC241">
        <f t="shared" ca="1" si="164"/>
        <v>0</v>
      </c>
      <c r="BD241" s="6"/>
      <c r="BF241" s="5">
        <f t="shared" ca="1" si="165"/>
        <v>0</v>
      </c>
      <c r="BG241">
        <f t="shared" ca="1" si="166"/>
        <v>91182</v>
      </c>
      <c r="BH241">
        <f t="shared" ca="1" si="191"/>
        <v>0</v>
      </c>
      <c r="BI241">
        <f t="shared" ca="1" si="192"/>
        <v>0</v>
      </c>
      <c r="BJ241">
        <f t="shared" ca="1" si="193"/>
        <v>0</v>
      </c>
      <c r="BK241">
        <f t="shared" ca="1" si="194"/>
        <v>0</v>
      </c>
      <c r="BL241">
        <f t="shared" ca="1" si="195"/>
        <v>0</v>
      </c>
      <c r="BM241">
        <f t="shared" ca="1" si="196"/>
        <v>0</v>
      </c>
      <c r="BN241">
        <f t="shared" ca="1" si="197"/>
        <v>0</v>
      </c>
      <c r="BO241">
        <f t="shared" ca="1" si="198"/>
        <v>0</v>
      </c>
      <c r="BP241">
        <f t="shared" ca="1" si="199"/>
        <v>0</v>
      </c>
      <c r="BR241" s="6"/>
      <c r="BT241" s="5">
        <f t="shared" ca="1" si="167"/>
        <v>0</v>
      </c>
      <c r="BU241">
        <f t="shared" ca="1" si="168"/>
        <v>0</v>
      </c>
      <c r="BV241">
        <f t="shared" ca="1" si="169"/>
        <v>0</v>
      </c>
      <c r="BW241">
        <f t="shared" ca="1" si="170"/>
        <v>0</v>
      </c>
      <c r="BX241">
        <f t="shared" ca="1" si="171"/>
        <v>91182</v>
      </c>
      <c r="BY241">
        <f t="shared" ca="1" si="172"/>
        <v>0</v>
      </c>
      <c r="CA241" s="6"/>
      <c r="CD241" s="5">
        <f ca="1">IF(Table1[[#This Row],[Total Debt Value]]&gt;Table1[[#This Row],[Income]],1,0)</f>
        <v>1</v>
      </c>
      <c r="CK241" s="6"/>
      <c r="CM241" s="5">
        <f ca="1">IF(Table1[[#This Row],[Total  Net Worth]]&gt;$CN$3,Table1[[#This Row],[Age]],0)</f>
        <v>0</v>
      </c>
      <c r="CN241" s="6"/>
    </row>
    <row r="242" spans="2:92" x14ac:dyDescent="0.25">
      <c r="B242">
        <f t="shared" ca="1" si="173"/>
        <v>1</v>
      </c>
      <c r="C242" t="str">
        <f t="shared" ca="1" si="174"/>
        <v>Male</v>
      </c>
      <c r="D242">
        <f t="shared" ca="1" si="175"/>
        <v>37</v>
      </c>
      <c r="E242">
        <f t="shared" ca="1" si="176"/>
        <v>5</v>
      </c>
      <c r="F242" t="str">
        <f t="shared" ca="1" si="160"/>
        <v>Genral Work</v>
      </c>
      <c r="G242">
        <f t="shared" ca="1" si="177"/>
        <v>2</v>
      </c>
      <c r="H242" t="str">
        <f t="shared" ca="1" si="161"/>
        <v>College</v>
      </c>
      <c r="I242">
        <f t="shared" ca="1" si="178"/>
        <v>3</v>
      </c>
      <c r="J242">
        <f t="shared" ca="1" si="179"/>
        <v>2</v>
      </c>
      <c r="K242">
        <f t="shared" ca="1" si="180"/>
        <v>91182</v>
      </c>
      <c r="L242">
        <f t="shared" ca="1" si="181"/>
        <v>8</v>
      </c>
      <c r="M242" t="str">
        <f t="shared" ca="1" si="162"/>
        <v>Itahari</v>
      </c>
      <c r="N242">
        <f t="shared" ca="1" si="184"/>
        <v>1823640</v>
      </c>
      <c r="O242" s="1">
        <f t="shared" ca="1" si="182"/>
        <v>843150.34673098789</v>
      </c>
      <c r="P242" s="1">
        <f t="shared" ca="1" si="185"/>
        <v>101919.76978368312</v>
      </c>
      <c r="Q242">
        <f t="shared" ca="1" si="183"/>
        <v>48106</v>
      </c>
      <c r="R242">
        <f t="shared" ca="1" si="186"/>
        <v>182364</v>
      </c>
      <c r="S242" s="1">
        <f t="shared" ca="1" si="187"/>
        <v>123593.95949525136</v>
      </c>
      <c r="T242" s="1">
        <f t="shared" ca="1" si="188"/>
        <v>2049153.7292789344</v>
      </c>
      <c r="U242" s="1">
        <f t="shared" ca="1" si="189"/>
        <v>1073620.346730988</v>
      </c>
      <c r="V242" s="1">
        <f t="shared" ca="1" si="190"/>
        <v>975533.38254794641</v>
      </c>
      <c r="Y242" s="5">
        <f ca="1">IF(Table1[[#This Row],[Gender]]="Male",1,0)</f>
        <v>1</v>
      </c>
      <c r="Z242">
        <f ca="1">IF(Table1[[#This Row],[Gender]]="Female",1,0)</f>
        <v>0</v>
      </c>
      <c r="AB242" s="6"/>
      <c r="AF242" s="5">
        <f t="shared" ca="1" si="154"/>
        <v>0</v>
      </c>
      <c r="AM242">
        <f t="shared" ca="1" si="155"/>
        <v>0</v>
      </c>
      <c r="AN242">
        <f t="shared" ca="1" si="156"/>
        <v>0</v>
      </c>
      <c r="AO242">
        <f t="shared" ca="1" si="157"/>
        <v>0</v>
      </c>
      <c r="AP242">
        <f t="shared" ca="1" si="158"/>
        <v>1</v>
      </c>
      <c r="AQ242">
        <f t="shared" ca="1" si="159"/>
        <v>0</v>
      </c>
      <c r="AS242" s="6"/>
      <c r="AV242" s="5">
        <f ca="1">IF(Table1[[#This Row],[Total Debt Value]]&gt;$AW$3,1,0)</f>
        <v>1</v>
      </c>
      <c r="AZ242" s="6"/>
      <c r="BA242" s="5"/>
      <c r="BB242" s="17">
        <f t="shared" ca="1" si="163"/>
        <v>0.50167927540901569</v>
      </c>
      <c r="BC242">
        <f t="shared" ca="1" si="164"/>
        <v>0</v>
      </c>
      <c r="BD242" s="6"/>
      <c r="BF242" s="5">
        <f t="shared" ca="1" si="165"/>
        <v>68266</v>
      </c>
      <c r="BG242">
        <f t="shared" ca="1" si="166"/>
        <v>0</v>
      </c>
      <c r="BH242">
        <f t="shared" ca="1" si="191"/>
        <v>0</v>
      </c>
      <c r="BI242">
        <f t="shared" ca="1" si="192"/>
        <v>0</v>
      </c>
      <c r="BJ242">
        <f t="shared" ca="1" si="193"/>
        <v>0</v>
      </c>
      <c r="BK242">
        <f t="shared" ca="1" si="194"/>
        <v>0</v>
      </c>
      <c r="BL242">
        <f t="shared" ca="1" si="195"/>
        <v>0</v>
      </c>
      <c r="BM242">
        <f t="shared" ca="1" si="196"/>
        <v>0</v>
      </c>
      <c r="BN242">
        <f t="shared" ca="1" si="197"/>
        <v>0</v>
      </c>
      <c r="BO242">
        <f t="shared" ca="1" si="198"/>
        <v>0</v>
      </c>
      <c r="BP242">
        <f t="shared" ca="1" si="199"/>
        <v>0</v>
      </c>
      <c r="BR242" s="6"/>
      <c r="BT242" s="5">
        <f t="shared" ca="1" si="167"/>
        <v>0</v>
      </c>
      <c r="BU242">
        <f t="shared" ca="1" si="168"/>
        <v>0</v>
      </c>
      <c r="BV242">
        <f t="shared" ca="1" si="169"/>
        <v>0</v>
      </c>
      <c r="BW242">
        <f t="shared" ca="1" si="170"/>
        <v>0</v>
      </c>
      <c r="BX242">
        <f t="shared" ca="1" si="171"/>
        <v>68266</v>
      </c>
      <c r="BY242">
        <f t="shared" ca="1" si="172"/>
        <v>0</v>
      </c>
      <c r="CA242" s="6"/>
      <c r="CD242" s="5">
        <f ca="1">IF(Table1[[#This Row],[Total Debt Value]]&gt;Table1[[#This Row],[Income]],1,0)</f>
        <v>1</v>
      </c>
      <c r="CK242" s="6"/>
      <c r="CM242" s="5">
        <f ca="1">IF(Table1[[#This Row],[Total  Net Worth]]&gt;$CN$3,Table1[[#This Row],[Age]],0)</f>
        <v>37</v>
      </c>
      <c r="CN242" s="6"/>
    </row>
    <row r="243" spans="2:92" x14ac:dyDescent="0.25">
      <c r="B243">
        <f t="shared" ca="1" si="173"/>
        <v>2</v>
      </c>
      <c r="C243" t="str">
        <f t="shared" ca="1" si="174"/>
        <v>Female</v>
      </c>
      <c r="D243">
        <f t="shared" ca="1" si="175"/>
        <v>26</v>
      </c>
      <c r="E243">
        <f t="shared" ca="1" si="176"/>
        <v>5</v>
      </c>
      <c r="F243" t="str">
        <f t="shared" ca="1" si="160"/>
        <v>Genral Work</v>
      </c>
      <c r="G243">
        <f t="shared" ca="1" si="177"/>
        <v>5</v>
      </c>
      <c r="H243" t="str">
        <f t="shared" ca="1" si="161"/>
        <v>Others</v>
      </c>
      <c r="I243">
        <f t="shared" ca="1" si="178"/>
        <v>3</v>
      </c>
      <c r="J243">
        <f t="shared" ca="1" si="179"/>
        <v>0</v>
      </c>
      <c r="K243">
        <f t="shared" ca="1" si="180"/>
        <v>68266</v>
      </c>
      <c r="L243">
        <f t="shared" ca="1" si="181"/>
        <v>1</v>
      </c>
      <c r="M243" t="str">
        <f t="shared" ca="1" si="162"/>
        <v>Kathmandu</v>
      </c>
      <c r="N243">
        <f t="shared" ca="1" si="184"/>
        <v>1433586</v>
      </c>
      <c r="O243" s="1">
        <f t="shared" ca="1" si="182"/>
        <v>719200.38571650919</v>
      </c>
      <c r="P243" s="1">
        <f t="shared" ca="1" si="185"/>
        <v>0</v>
      </c>
      <c r="Q243">
        <f t="shared" ca="1" si="183"/>
        <v>0</v>
      </c>
      <c r="R243">
        <f t="shared" ca="1" si="186"/>
        <v>0</v>
      </c>
      <c r="S243" s="1">
        <f t="shared" ca="1" si="187"/>
        <v>50296.979980550437</v>
      </c>
      <c r="T243" s="1">
        <f t="shared" ca="1" si="188"/>
        <v>1483882.9799805505</v>
      </c>
      <c r="U243" s="1">
        <f t="shared" ca="1" si="189"/>
        <v>719200.38571650919</v>
      </c>
      <c r="V243" s="1">
        <f t="shared" ca="1" si="190"/>
        <v>764682.59426404128</v>
      </c>
      <c r="Y243" s="5">
        <f ca="1">IF(Table1[[#This Row],[Gender]]="Male",1,0)</f>
        <v>0</v>
      </c>
      <c r="Z243">
        <f ca="1">IF(Table1[[#This Row],[Gender]]="Female",1,0)</f>
        <v>1</v>
      </c>
      <c r="AB243" s="6"/>
      <c r="AF243" s="5">
        <f t="shared" ca="1" si="154"/>
        <v>0</v>
      </c>
      <c r="AM243">
        <f t="shared" ca="1" si="155"/>
        <v>0</v>
      </c>
      <c r="AN243">
        <f t="shared" ca="1" si="156"/>
        <v>0</v>
      </c>
      <c r="AO243">
        <f t="shared" ca="1" si="157"/>
        <v>0</v>
      </c>
      <c r="AP243">
        <f t="shared" ca="1" si="158"/>
        <v>0</v>
      </c>
      <c r="AQ243">
        <f t="shared" ca="1" si="159"/>
        <v>1</v>
      </c>
      <c r="AS243" s="6"/>
      <c r="AV243" s="5">
        <f ca="1">IF(Table1[[#This Row],[Total Debt Value]]&gt;$AW$3,1,0)</f>
        <v>1</v>
      </c>
      <c r="AZ243" s="6"/>
      <c r="BA243" s="5"/>
      <c r="BB243" s="17">
        <f t="shared" ca="1" si="163"/>
        <v>0.80620686900398975</v>
      </c>
      <c r="BC243">
        <f t="shared" ca="1" si="164"/>
        <v>0</v>
      </c>
      <c r="BD243" s="6"/>
      <c r="BF243" s="5">
        <f t="shared" ca="1" si="165"/>
        <v>0</v>
      </c>
      <c r="BG243">
        <f t="shared" ca="1" si="166"/>
        <v>0</v>
      </c>
      <c r="BH243">
        <f t="shared" ca="1" si="191"/>
        <v>0</v>
      </c>
      <c r="BI243">
        <f t="shared" ca="1" si="192"/>
        <v>0</v>
      </c>
      <c r="BJ243">
        <f t="shared" ca="1" si="193"/>
        <v>0</v>
      </c>
      <c r="BK243">
        <f t="shared" ca="1" si="194"/>
        <v>0</v>
      </c>
      <c r="BL243">
        <f t="shared" ca="1" si="195"/>
        <v>0</v>
      </c>
      <c r="BM243">
        <f t="shared" ca="1" si="196"/>
        <v>0</v>
      </c>
      <c r="BN243">
        <f t="shared" ca="1" si="197"/>
        <v>0</v>
      </c>
      <c r="BO243">
        <f t="shared" ca="1" si="198"/>
        <v>36621</v>
      </c>
      <c r="BP243">
        <f t="shared" ca="1" si="199"/>
        <v>0</v>
      </c>
      <c r="BR243" s="6"/>
      <c r="BT243" s="5">
        <f t="shared" ca="1" si="167"/>
        <v>0</v>
      </c>
      <c r="BU243">
        <f t="shared" ca="1" si="168"/>
        <v>36621</v>
      </c>
      <c r="BV243">
        <f t="shared" ca="1" si="169"/>
        <v>0</v>
      </c>
      <c r="BW243">
        <f t="shared" ca="1" si="170"/>
        <v>0</v>
      </c>
      <c r="BX243">
        <f t="shared" ca="1" si="171"/>
        <v>0</v>
      </c>
      <c r="BY243">
        <f t="shared" ca="1" si="172"/>
        <v>0</v>
      </c>
      <c r="CA243" s="6"/>
      <c r="CD243" s="5">
        <f ca="1">IF(Table1[[#This Row],[Total Debt Value]]&gt;Table1[[#This Row],[Income]],1,0)</f>
        <v>1</v>
      </c>
      <c r="CK243" s="6"/>
      <c r="CM243" s="5">
        <f ca="1">IF(Table1[[#This Row],[Total  Net Worth]]&gt;$CN$3,Table1[[#This Row],[Age]],0)</f>
        <v>26</v>
      </c>
      <c r="CN243" s="6"/>
    </row>
    <row r="244" spans="2:92" x14ac:dyDescent="0.25">
      <c r="B244">
        <f t="shared" ca="1" si="173"/>
        <v>1</v>
      </c>
      <c r="C244" t="str">
        <f t="shared" ca="1" si="174"/>
        <v>Male</v>
      </c>
      <c r="D244">
        <f t="shared" ca="1" si="175"/>
        <v>39</v>
      </c>
      <c r="E244">
        <f t="shared" ca="1" si="176"/>
        <v>6</v>
      </c>
      <c r="F244" t="str">
        <f t="shared" ca="1" si="160"/>
        <v>Agriculture</v>
      </c>
      <c r="G244">
        <f t="shared" ca="1" si="177"/>
        <v>3</v>
      </c>
      <c r="H244" t="str">
        <f t="shared" ca="1" si="161"/>
        <v>University</v>
      </c>
      <c r="I244">
        <f t="shared" ca="1" si="178"/>
        <v>1</v>
      </c>
      <c r="J244">
        <f t="shared" ca="1" si="179"/>
        <v>0</v>
      </c>
      <c r="K244">
        <f t="shared" ca="1" si="180"/>
        <v>36621</v>
      </c>
      <c r="L244">
        <f t="shared" ca="1" si="181"/>
        <v>7</v>
      </c>
      <c r="M244" t="str">
        <f t="shared" ca="1" si="162"/>
        <v>Butwal</v>
      </c>
      <c r="N244">
        <f t="shared" ca="1" si="184"/>
        <v>769041</v>
      </c>
      <c r="O244" s="1">
        <f t="shared" ca="1" si="182"/>
        <v>620006.13674569724</v>
      </c>
      <c r="P244" s="1">
        <f t="shared" ca="1" si="185"/>
        <v>0</v>
      </c>
      <c r="Q244">
        <f t="shared" ca="1" si="183"/>
        <v>0</v>
      </c>
      <c r="R244">
        <f t="shared" ca="1" si="186"/>
        <v>0</v>
      </c>
      <c r="S244" s="1">
        <f t="shared" ca="1" si="187"/>
        <v>43977.204468253978</v>
      </c>
      <c r="T244" s="1">
        <f t="shared" ca="1" si="188"/>
        <v>813018.204468254</v>
      </c>
      <c r="U244" s="1">
        <f t="shared" ca="1" si="189"/>
        <v>620006.13674569724</v>
      </c>
      <c r="V244" s="1">
        <f t="shared" ca="1" si="190"/>
        <v>193012.06772255676</v>
      </c>
      <c r="Y244" s="5">
        <f ca="1">IF(Table1[[#This Row],[Gender]]="Male",1,0)</f>
        <v>1</v>
      </c>
      <c r="Z244">
        <f ca="1">IF(Table1[[#This Row],[Gender]]="Female",1,0)</f>
        <v>0</v>
      </c>
      <c r="AB244" s="6"/>
      <c r="AF244" s="5">
        <f t="shared" ca="1" si="154"/>
        <v>0</v>
      </c>
      <c r="AM244">
        <f t="shared" ca="1" si="155"/>
        <v>1</v>
      </c>
      <c r="AN244">
        <f t="shared" ca="1" si="156"/>
        <v>0</v>
      </c>
      <c r="AO244">
        <f t="shared" ca="1" si="157"/>
        <v>0</v>
      </c>
      <c r="AP244">
        <f t="shared" ca="1" si="158"/>
        <v>0</v>
      </c>
      <c r="AQ244">
        <f t="shared" ca="1" si="159"/>
        <v>0</v>
      </c>
      <c r="AS244" s="6"/>
      <c r="AV244" s="5">
        <f ca="1">IF(Table1[[#This Row],[Total Debt Value]]&gt;$AW$3,1,0)</f>
        <v>1</v>
      </c>
      <c r="AZ244" s="6"/>
      <c r="BA244" s="5"/>
      <c r="BB244" s="17">
        <f t="shared" ca="1" si="163"/>
        <v>0.77018710169794902</v>
      </c>
      <c r="BC244">
        <f t="shared" ca="1" si="164"/>
        <v>0</v>
      </c>
      <c r="BD244" s="6"/>
      <c r="BF244" s="5">
        <f t="shared" ca="1" si="165"/>
        <v>0</v>
      </c>
      <c r="BG244">
        <f t="shared" ca="1" si="166"/>
        <v>0</v>
      </c>
      <c r="BH244">
        <f t="shared" ca="1" si="191"/>
        <v>0</v>
      </c>
      <c r="BI244">
        <f t="shared" ca="1" si="192"/>
        <v>0</v>
      </c>
      <c r="BJ244">
        <f t="shared" ca="1" si="193"/>
        <v>0</v>
      </c>
      <c r="BK244">
        <f t="shared" ca="1" si="194"/>
        <v>0</v>
      </c>
      <c r="BL244">
        <f t="shared" ca="1" si="195"/>
        <v>0</v>
      </c>
      <c r="BM244">
        <f t="shared" ca="1" si="196"/>
        <v>69621</v>
      </c>
      <c r="BN244">
        <f t="shared" ca="1" si="197"/>
        <v>0</v>
      </c>
      <c r="BO244">
        <f t="shared" ca="1" si="198"/>
        <v>0</v>
      </c>
      <c r="BP244">
        <f t="shared" ca="1" si="199"/>
        <v>0</v>
      </c>
      <c r="BR244" s="6"/>
      <c r="BT244" s="5">
        <f t="shared" ca="1" si="167"/>
        <v>0</v>
      </c>
      <c r="BU244">
        <f t="shared" ca="1" si="168"/>
        <v>0</v>
      </c>
      <c r="BV244">
        <f t="shared" ca="1" si="169"/>
        <v>0</v>
      </c>
      <c r="BW244">
        <f t="shared" ca="1" si="170"/>
        <v>0</v>
      </c>
      <c r="BX244">
        <f t="shared" ca="1" si="171"/>
        <v>0</v>
      </c>
      <c r="BY244">
        <f t="shared" ca="1" si="172"/>
        <v>69621</v>
      </c>
      <c r="CA244" s="6"/>
      <c r="CD244" s="5">
        <f ca="1">IF(Table1[[#This Row],[Total Debt Value]]&gt;Table1[[#This Row],[Income]],1,0)</f>
        <v>1</v>
      </c>
      <c r="CK244" s="6"/>
      <c r="CM244" s="5">
        <f ca="1">IF(Table1[[#This Row],[Total  Net Worth]]&gt;$CN$3,Table1[[#This Row],[Age]],0)</f>
        <v>0</v>
      </c>
      <c r="CN244" s="6"/>
    </row>
    <row r="245" spans="2:92" x14ac:dyDescent="0.25">
      <c r="B245">
        <f t="shared" ca="1" si="173"/>
        <v>2</v>
      </c>
      <c r="C245" t="str">
        <f t="shared" ca="1" si="174"/>
        <v>Female</v>
      </c>
      <c r="D245">
        <f t="shared" ca="1" si="175"/>
        <v>31</v>
      </c>
      <c r="E245">
        <f t="shared" ca="1" si="176"/>
        <v>3</v>
      </c>
      <c r="F245" t="str">
        <f t="shared" ca="1" si="160"/>
        <v>Teaching</v>
      </c>
      <c r="G245">
        <f t="shared" ca="1" si="177"/>
        <v>4</v>
      </c>
      <c r="H245" t="str">
        <f t="shared" ca="1" si="161"/>
        <v>Technical</v>
      </c>
      <c r="I245">
        <f t="shared" ca="1" si="178"/>
        <v>2</v>
      </c>
      <c r="J245">
        <f t="shared" ca="1" si="179"/>
        <v>0</v>
      </c>
      <c r="K245">
        <f t="shared" ca="1" si="180"/>
        <v>69621</v>
      </c>
      <c r="L245">
        <f t="shared" ca="1" si="181"/>
        <v>10</v>
      </c>
      <c r="M245" t="str">
        <f t="shared" ca="1" si="162"/>
        <v>Lalitpur</v>
      </c>
      <c r="N245">
        <f t="shared" ca="1" si="184"/>
        <v>1531662</v>
      </c>
      <c r="O245" s="1">
        <f t="shared" ca="1" si="182"/>
        <v>1179666.316560884</v>
      </c>
      <c r="P245" s="1">
        <f t="shared" ca="1" si="185"/>
        <v>0</v>
      </c>
      <c r="Q245">
        <f t="shared" ca="1" si="183"/>
        <v>0</v>
      </c>
      <c r="R245">
        <f t="shared" ca="1" si="186"/>
        <v>139242</v>
      </c>
      <c r="S245" s="1">
        <f t="shared" ca="1" si="187"/>
        <v>66194.140091299603</v>
      </c>
      <c r="T245" s="1">
        <f t="shared" ca="1" si="188"/>
        <v>1597856.1400912995</v>
      </c>
      <c r="U245" s="1">
        <f t="shared" ca="1" si="189"/>
        <v>1318908.316560884</v>
      </c>
      <c r="V245" s="1">
        <f t="shared" ca="1" si="190"/>
        <v>278947.82353041554</v>
      </c>
      <c r="Y245" s="5">
        <f ca="1">IF(Table1[[#This Row],[Gender]]="Male",1,0)</f>
        <v>0</v>
      </c>
      <c r="Z245">
        <f ca="1">IF(Table1[[#This Row],[Gender]]="Female",1,0)</f>
        <v>1</v>
      </c>
      <c r="AB245" s="6"/>
      <c r="AF245" s="5">
        <f t="shared" ca="1" si="154"/>
        <v>0</v>
      </c>
      <c r="AM245">
        <f t="shared" ca="1" si="155"/>
        <v>0</v>
      </c>
      <c r="AN245">
        <f t="shared" ca="1" si="156"/>
        <v>1</v>
      </c>
      <c r="AO245">
        <f t="shared" ca="1" si="157"/>
        <v>0</v>
      </c>
      <c r="AP245">
        <f t="shared" ca="1" si="158"/>
        <v>0</v>
      </c>
      <c r="AQ245">
        <f t="shared" ca="1" si="159"/>
        <v>0</v>
      </c>
      <c r="AS245" s="6"/>
      <c r="AV245" s="5">
        <f ca="1">IF(Table1[[#This Row],[Total Debt Value]]&gt;$AW$3,1,0)</f>
        <v>1</v>
      </c>
      <c r="AZ245" s="6"/>
      <c r="BA245" s="5"/>
      <c r="BB245" s="17">
        <f t="shared" ca="1" si="163"/>
        <v>0.65975620787816425</v>
      </c>
      <c r="BC245">
        <f t="shared" ca="1" si="164"/>
        <v>0</v>
      </c>
      <c r="BD245" s="6"/>
      <c r="BF245" s="5">
        <f t="shared" ca="1" si="165"/>
        <v>0</v>
      </c>
      <c r="BG245">
        <f t="shared" ca="1" si="166"/>
        <v>87478</v>
      </c>
      <c r="BH245">
        <f t="shared" ca="1" si="191"/>
        <v>0</v>
      </c>
      <c r="BI245">
        <f t="shared" ca="1" si="192"/>
        <v>0</v>
      </c>
      <c r="BJ245">
        <f t="shared" ca="1" si="193"/>
        <v>0</v>
      </c>
      <c r="BK245">
        <f t="shared" ca="1" si="194"/>
        <v>0</v>
      </c>
      <c r="BL245">
        <f t="shared" ca="1" si="195"/>
        <v>0</v>
      </c>
      <c r="BM245">
        <f t="shared" ca="1" si="196"/>
        <v>0</v>
      </c>
      <c r="BN245">
        <f t="shared" ca="1" si="197"/>
        <v>0</v>
      </c>
      <c r="BO245">
        <f t="shared" ca="1" si="198"/>
        <v>0</v>
      </c>
      <c r="BP245">
        <f t="shared" ca="1" si="199"/>
        <v>0</v>
      </c>
      <c r="BR245" s="6"/>
      <c r="BT245" s="5">
        <f t="shared" ca="1" si="167"/>
        <v>0</v>
      </c>
      <c r="BU245">
        <f t="shared" ca="1" si="168"/>
        <v>0</v>
      </c>
      <c r="BV245">
        <f t="shared" ca="1" si="169"/>
        <v>87478</v>
      </c>
      <c r="BW245">
        <f t="shared" ca="1" si="170"/>
        <v>0</v>
      </c>
      <c r="BX245">
        <f t="shared" ca="1" si="171"/>
        <v>0</v>
      </c>
      <c r="BY245">
        <f t="shared" ca="1" si="172"/>
        <v>0</v>
      </c>
      <c r="CA245" s="6"/>
      <c r="CD245" s="5">
        <f ca="1">IF(Table1[[#This Row],[Total Debt Value]]&gt;Table1[[#This Row],[Income]],1,0)</f>
        <v>1</v>
      </c>
      <c r="CK245" s="6"/>
      <c r="CM245" s="5">
        <f ca="1">IF(Table1[[#This Row],[Total  Net Worth]]&gt;$CN$3,Table1[[#This Row],[Age]],0)</f>
        <v>0</v>
      </c>
      <c r="CN245" s="6"/>
    </row>
    <row r="246" spans="2:92" x14ac:dyDescent="0.25">
      <c r="B246">
        <f t="shared" ca="1" si="173"/>
        <v>2</v>
      </c>
      <c r="C246" t="str">
        <f t="shared" ca="1" si="174"/>
        <v>Female</v>
      </c>
      <c r="D246">
        <f t="shared" ca="1" si="175"/>
        <v>27</v>
      </c>
      <c r="E246">
        <f t="shared" ca="1" si="176"/>
        <v>4</v>
      </c>
      <c r="F246" t="str">
        <f t="shared" ca="1" si="160"/>
        <v>IT</v>
      </c>
      <c r="G246">
        <f t="shared" ca="1" si="177"/>
        <v>2</v>
      </c>
      <c r="H246" t="str">
        <f t="shared" ca="1" si="161"/>
        <v>College</v>
      </c>
      <c r="I246">
        <f t="shared" ca="1" si="178"/>
        <v>1</v>
      </c>
      <c r="J246">
        <f t="shared" ca="1" si="179"/>
        <v>0</v>
      </c>
      <c r="K246">
        <f t="shared" ca="1" si="180"/>
        <v>87478</v>
      </c>
      <c r="L246">
        <f t="shared" ca="1" si="181"/>
        <v>8</v>
      </c>
      <c r="M246" t="str">
        <f t="shared" ca="1" si="162"/>
        <v>Itahari</v>
      </c>
      <c r="N246">
        <f t="shared" ca="1" si="184"/>
        <v>1487126</v>
      </c>
      <c r="O246" s="1">
        <f t="shared" ca="1" si="182"/>
        <v>981140.61039702292</v>
      </c>
      <c r="P246" s="1">
        <f t="shared" ca="1" si="185"/>
        <v>0</v>
      </c>
      <c r="Q246">
        <f t="shared" ca="1" si="183"/>
        <v>0</v>
      </c>
      <c r="R246">
        <f t="shared" ca="1" si="186"/>
        <v>0</v>
      </c>
      <c r="S246" s="1">
        <f t="shared" ca="1" si="187"/>
        <v>35821.142425396567</v>
      </c>
      <c r="T246" s="1">
        <f t="shared" ca="1" si="188"/>
        <v>1522947.1424253965</v>
      </c>
      <c r="U246" s="1">
        <f t="shared" ca="1" si="189"/>
        <v>981140.61039702292</v>
      </c>
      <c r="V246" s="1">
        <f t="shared" ca="1" si="190"/>
        <v>541806.53202837356</v>
      </c>
      <c r="Y246" s="5">
        <f ca="1">IF(Table1[[#This Row],[Gender]]="Male",1,0)</f>
        <v>0</v>
      </c>
      <c r="Z246">
        <f ca="1">IF(Table1[[#This Row],[Gender]]="Female",1,0)</f>
        <v>1</v>
      </c>
      <c r="AB246" s="6"/>
      <c r="AF246" s="5">
        <f t="shared" ca="1" si="154"/>
        <v>0</v>
      </c>
      <c r="AM246">
        <f t="shared" ca="1" si="155"/>
        <v>0</v>
      </c>
      <c r="AN246">
        <f t="shared" ca="1" si="156"/>
        <v>0</v>
      </c>
      <c r="AO246">
        <f t="shared" ca="1" si="157"/>
        <v>0</v>
      </c>
      <c r="AP246">
        <f t="shared" ca="1" si="158"/>
        <v>1</v>
      </c>
      <c r="AQ246">
        <f t="shared" ca="1" si="159"/>
        <v>0</v>
      </c>
      <c r="AS246" s="6"/>
      <c r="AV246" s="5">
        <f ca="1">IF(Table1[[#This Row],[Total Debt Value]]&gt;$AW$3,1,0)</f>
        <v>1</v>
      </c>
      <c r="AZ246" s="6"/>
      <c r="BA246" s="5"/>
      <c r="BB246" s="17">
        <f t="shared" ca="1" si="163"/>
        <v>0.6337271474072621</v>
      </c>
      <c r="BC246">
        <f t="shared" ca="1" si="164"/>
        <v>0</v>
      </c>
      <c r="BD246" s="6"/>
      <c r="BF246" s="5">
        <f t="shared" ca="1" si="165"/>
        <v>0</v>
      </c>
      <c r="BG246">
        <f t="shared" ca="1" si="166"/>
        <v>0</v>
      </c>
      <c r="BH246">
        <f t="shared" ca="1" si="191"/>
        <v>0</v>
      </c>
      <c r="BI246">
        <f t="shared" ca="1" si="192"/>
        <v>77301</v>
      </c>
      <c r="BJ246">
        <f t="shared" ca="1" si="193"/>
        <v>0</v>
      </c>
      <c r="BK246">
        <f t="shared" ca="1" si="194"/>
        <v>0</v>
      </c>
      <c r="BL246">
        <f t="shared" ca="1" si="195"/>
        <v>0</v>
      </c>
      <c r="BM246">
        <f t="shared" ca="1" si="196"/>
        <v>0</v>
      </c>
      <c r="BN246">
        <f t="shared" ca="1" si="197"/>
        <v>0</v>
      </c>
      <c r="BO246">
        <f t="shared" ca="1" si="198"/>
        <v>0</v>
      </c>
      <c r="BP246">
        <f t="shared" ca="1" si="199"/>
        <v>0</v>
      </c>
      <c r="BR246" s="6"/>
      <c r="BT246" s="5">
        <f t="shared" ca="1" si="167"/>
        <v>0</v>
      </c>
      <c r="BU246">
        <f t="shared" ca="1" si="168"/>
        <v>0</v>
      </c>
      <c r="BV246">
        <f t="shared" ca="1" si="169"/>
        <v>0</v>
      </c>
      <c r="BW246">
        <f t="shared" ca="1" si="170"/>
        <v>0</v>
      </c>
      <c r="BX246">
        <f t="shared" ca="1" si="171"/>
        <v>77301</v>
      </c>
      <c r="BY246">
        <f t="shared" ca="1" si="172"/>
        <v>0</v>
      </c>
      <c r="CA246" s="6"/>
      <c r="CD246" s="5">
        <f ca="1">IF(Table1[[#This Row],[Total Debt Value]]&gt;Table1[[#This Row],[Income]],1,0)</f>
        <v>1</v>
      </c>
      <c r="CK246" s="6"/>
      <c r="CM246" s="5">
        <f ca="1">IF(Table1[[#This Row],[Total  Net Worth]]&gt;$CN$3,Table1[[#This Row],[Age]],0)</f>
        <v>27</v>
      </c>
      <c r="CN246" s="6"/>
    </row>
    <row r="247" spans="2:92" x14ac:dyDescent="0.25">
      <c r="B247">
        <f t="shared" ca="1" si="173"/>
        <v>2</v>
      </c>
      <c r="C247" t="str">
        <f t="shared" ca="1" si="174"/>
        <v>Female</v>
      </c>
      <c r="D247">
        <f t="shared" ca="1" si="175"/>
        <v>28</v>
      </c>
      <c r="E247">
        <f t="shared" ca="1" si="176"/>
        <v>5</v>
      </c>
      <c r="F247" t="str">
        <f t="shared" ca="1" si="160"/>
        <v>Genral Work</v>
      </c>
      <c r="G247">
        <f t="shared" ca="1" si="177"/>
        <v>3</v>
      </c>
      <c r="H247" t="str">
        <f t="shared" ca="1" si="161"/>
        <v>University</v>
      </c>
      <c r="I247">
        <f t="shared" ca="1" si="178"/>
        <v>2</v>
      </c>
      <c r="J247">
        <f t="shared" ca="1" si="179"/>
        <v>1</v>
      </c>
      <c r="K247">
        <f t="shared" ca="1" si="180"/>
        <v>77301</v>
      </c>
      <c r="L247">
        <f t="shared" ca="1" si="181"/>
        <v>3</v>
      </c>
      <c r="M247" t="str">
        <f t="shared" ca="1" si="162"/>
        <v>Pokhara</v>
      </c>
      <c r="N247">
        <f t="shared" ca="1" si="184"/>
        <v>1314117</v>
      </c>
      <c r="O247" s="1">
        <f t="shared" ca="1" si="182"/>
        <v>832791.61776938906</v>
      </c>
      <c r="P247" s="1">
        <f t="shared" ca="1" si="185"/>
        <v>20360.858769905735</v>
      </c>
      <c r="Q247">
        <f t="shared" ca="1" si="183"/>
        <v>19572</v>
      </c>
      <c r="R247">
        <f t="shared" ca="1" si="186"/>
        <v>154602</v>
      </c>
      <c r="S247" s="1">
        <f t="shared" ca="1" si="187"/>
        <v>29368.185859815603</v>
      </c>
      <c r="T247" s="1">
        <f t="shared" ca="1" si="188"/>
        <v>1363846.0446297214</v>
      </c>
      <c r="U247" s="1">
        <f t="shared" ca="1" si="189"/>
        <v>1006965.6177693891</v>
      </c>
      <c r="V247" s="1">
        <f t="shared" ca="1" si="190"/>
        <v>356880.42686033237</v>
      </c>
      <c r="Y247" s="5">
        <f ca="1">IF(Table1[[#This Row],[Gender]]="Male",1,0)</f>
        <v>0</v>
      </c>
      <c r="Z247">
        <f ca="1">IF(Table1[[#This Row],[Gender]]="Female",1,0)</f>
        <v>1</v>
      </c>
      <c r="AB247" s="6"/>
      <c r="AF247" s="5">
        <f t="shared" ca="1" si="154"/>
        <v>0</v>
      </c>
      <c r="AM247">
        <f t="shared" ca="1" si="155"/>
        <v>0</v>
      </c>
      <c r="AN247">
        <f t="shared" ca="1" si="156"/>
        <v>1</v>
      </c>
      <c r="AO247">
        <f t="shared" ca="1" si="157"/>
        <v>0</v>
      </c>
      <c r="AP247">
        <f t="shared" ca="1" si="158"/>
        <v>0</v>
      </c>
      <c r="AQ247">
        <f t="shared" ca="1" si="159"/>
        <v>0</v>
      </c>
      <c r="AS247" s="6"/>
      <c r="AV247" s="5">
        <f ca="1">IF(Table1[[#This Row],[Total Debt Value]]&gt;$AW$3,1,0)</f>
        <v>1</v>
      </c>
      <c r="AZ247" s="6"/>
      <c r="BA247" s="5"/>
      <c r="BB247" s="17">
        <f t="shared" ca="1" si="163"/>
        <v>0.53298234876250672</v>
      </c>
      <c r="BC247">
        <f t="shared" ca="1" si="164"/>
        <v>0</v>
      </c>
      <c r="BD247" s="6"/>
      <c r="BF247" s="5">
        <f t="shared" ca="1" si="165"/>
        <v>0</v>
      </c>
      <c r="BG247">
        <f t="shared" ca="1" si="166"/>
        <v>0</v>
      </c>
      <c r="BH247">
        <f t="shared" ca="1" si="191"/>
        <v>0</v>
      </c>
      <c r="BI247">
        <f t="shared" ca="1" si="192"/>
        <v>0</v>
      </c>
      <c r="BJ247">
        <f t="shared" ca="1" si="193"/>
        <v>72221</v>
      </c>
      <c r="BK247">
        <f t="shared" ca="1" si="194"/>
        <v>0</v>
      </c>
      <c r="BL247">
        <f t="shared" ca="1" si="195"/>
        <v>0</v>
      </c>
      <c r="BM247">
        <f t="shared" ca="1" si="196"/>
        <v>0</v>
      </c>
      <c r="BN247">
        <f t="shared" ca="1" si="197"/>
        <v>0</v>
      </c>
      <c r="BO247">
        <f t="shared" ca="1" si="198"/>
        <v>0</v>
      </c>
      <c r="BP247">
        <f t="shared" ca="1" si="199"/>
        <v>0</v>
      </c>
      <c r="BR247" s="6"/>
      <c r="BT247" s="5">
        <f t="shared" ca="1" si="167"/>
        <v>0</v>
      </c>
      <c r="BU247">
        <f t="shared" ca="1" si="168"/>
        <v>0</v>
      </c>
      <c r="BV247">
        <f t="shared" ca="1" si="169"/>
        <v>72221</v>
      </c>
      <c r="BW247">
        <f t="shared" ca="1" si="170"/>
        <v>0</v>
      </c>
      <c r="BX247">
        <f t="shared" ca="1" si="171"/>
        <v>0</v>
      </c>
      <c r="BY247">
        <f t="shared" ca="1" si="172"/>
        <v>0</v>
      </c>
      <c r="CA247" s="6"/>
      <c r="CD247" s="5">
        <f ca="1">IF(Table1[[#This Row],[Total Debt Value]]&gt;Table1[[#This Row],[Income]],1,0)</f>
        <v>1</v>
      </c>
      <c r="CK247" s="6"/>
      <c r="CM247" s="5">
        <f ca="1">IF(Table1[[#This Row],[Total  Net Worth]]&gt;$CN$3,Table1[[#This Row],[Age]],0)</f>
        <v>0</v>
      </c>
      <c r="CN247" s="6"/>
    </row>
    <row r="248" spans="2:92" x14ac:dyDescent="0.25">
      <c r="B248">
        <f t="shared" ca="1" si="173"/>
        <v>2</v>
      </c>
      <c r="C248" t="str">
        <f t="shared" ca="1" si="174"/>
        <v>Female</v>
      </c>
      <c r="D248">
        <f t="shared" ca="1" si="175"/>
        <v>37</v>
      </c>
      <c r="E248">
        <f t="shared" ca="1" si="176"/>
        <v>4</v>
      </c>
      <c r="F248" t="str">
        <f t="shared" ca="1" si="160"/>
        <v>IT</v>
      </c>
      <c r="G248">
        <f t="shared" ca="1" si="177"/>
        <v>5</v>
      </c>
      <c r="H248" t="str">
        <f t="shared" ca="1" si="161"/>
        <v>Others</v>
      </c>
      <c r="I248">
        <f t="shared" ca="1" si="178"/>
        <v>3</v>
      </c>
      <c r="J248">
        <f t="shared" ca="1" si="179"/>
        <v>2</v>
      </c>
      <c r="K248">
        <f t="shared" ca="1" si="180"/>
        <v>72221</v>
      </c>
      <c r="L248">
        <f t="shared" ca="1" si="181"/>
        <v>6</v>
      </c>
      <c r="M248" t="str">
        <f t="shared" ca="1" si="162"/>
        <v>Dharan</v>
      </c>
      <c r="N248">
        <f t="shared" ca="1" si="184"/>
        <v>1227757</v>
      </c>
      <c r="O248" s="1">
        <f t="shared" ca="1" si="182"/>
        <v>654372.809569609</v>
      </c>
      <c r="P248" s="1">
        <f t="shared" ca="1" si="185"/>
        <v>15516.448126545285</v>
      </c>
      <c r="Q248">
        <f t="shared" ca="1" si="183"/>
        <v>6358</v>
      </c>
      <c r="R248">
        <f t="shared" ca="1" si="186"/>
        <v>144442</v>
      </c>
      <c r="S248" s="1">
        <f t="shared" ca="1" si="187"/>
        <v>16884.263155219378</v>
      </c>
      <c r="T248" s="1">
        <f t="shared" ca="1" si="188"/>
        <v>1260157.7112817646</v>
      </c>
      <c r="U248" s="1">
        <f t="shared" ca="1" si="189"/>
        <v>805172.809569609</v>
      </c>
      <c r="V248" s="1">
        <f t="shared" ca="1" si="190"/>
        <v>454984.90171215555</v>
      </c>
      <c r="Y248" s="5">
        <f ca="1">IF(Table1[[#This Row],[Gender]]="Male",1,0)</f>
        <v>0</v>
      </c>
      <c r="Z248">
        <f ca="1">IF(Table1[[#This Row],[Gender]]="Female",1,0)</f>
        <v>1</v>
      </c>
      <c r="AB248" s="6"/>
      <c r="AF248" s="5">
        <f t="shared" ca="1" si="154"/>
        <v>0</v>
      </c>
      <c r="AM248">
        <f t="shared" ca="1" si="155"/>
        <v>0</v>
      </c>
      <c r="AN248">
        <f t="shared" ca="1" si="156"/>
        <v>0</v>
      </c>
      <c r="AO248">
        <f t="shared" ca="1" si="157"/>
        <v>0</v>
      </c>
      <c r="AP248">
        <f t="shared" ca="1" si="158"/>
        <v>1</v>
      </c>
      <c r="AQ248">
        <f t="shared" ca="1" si="159"/>
        <v>0</v>
      </c>
      <c r="AS248" s="6"/>
      <c r="AV248" s="5">
        <f ca="1">IF(Table1[[#This Row],[Total Debt Value]]&gt;$AW$3,1,0)</f>
        <v>1</v>
      </c>
      <c r="AZ248" s="6"/>
      <c r="BA248" s="5"/>
      <c r="BB248" s="17">
        <f t="shared" ca="1" si="163"/>
        <v>0.2837116259141691</v>
      </c>
      <c r="BC248">
        <f t="shared" ca="1" si="164"/>
        <v>1</v>
      </c>
      <c r="BD248" s="6"/>
      <c r="BF248" s="5">
        <f t="shared" ca="1" si="165"/>
        <v>37075</v>
      </c>
      <c r="BG248">
        <f t="shared" ca="1" si="166"/>
        <v>0</v>
      </c>
      <c r="BH248">
        <f t="shared" ca="1" si="191"/>
        <v>0</v>
      </c>
      <c r="BI248">
        <f t="shared" ca="1" si="192"/>
        <v>0</v>
      </c>
      <c r="BJ248">
        <f t="shared" ca="1" si="193"/>
        <v>0</v>
      </c>
      <c r="BK248">
        <f t="shared" ca="1" si="194"/>
        <v>0</v>
      </c>
      <c r="BL248">
        <f t="shared" ca="1" si="195"/>
        <v>0</v>
      </c>
      <c r="BM248">
        <f t="shared" ca="1" si="196"/>
        <v>0</v>
      </c>
      <c r="BN248">
        <f t="shared" ca="1" si="197"/>
        <v>0</v>
      </c>
      <c r="BO248">
        <f t="shared" ca="1" si="198"/>
        <v>0</v>
      </c>
      <c r="BP248">
        <f t="shared" ca="1" si="199"/>
        <v>0</v>
      </c>
      <c r="BR248" s="6"/>
      <c r="BT248" s="5">
        <f t="shared" ca="1" si="167"/>
        <v>0</v>
      </c>
      <c r="BU248">
        <f t="shared" ca="1" si="168"/>
        <v>0</v>
      </c>
      <c r="BV248">
        <f t="shared" ca="1" si="169"/>
        <v>0</v>
      </c>
      <c r="BW248">
        <f t="shared" ca="1" si="170"/>
        <v>0</v>
      </c>
      <c r="BX248">
        <f t="shared" ca="1" si="171"/>
        <v>37075</v>
      </c>
      <c r="BY248">
        <f t="shared" ca="1" si="172"/>
        <v>0</v>
      </c>
      <c r="CA248" s="6"/>
      <c r="CD248" s="5">
        <f ca="1">IF(Table1[[#This Row],[Total Debt Value]]&gt;Table1[[#This Row],[Income]],1,0)</f>
        <v>1</v>
      </c>
      <c r="CK248" s="6"/>
      <c r="CM248" s="5">
        <f ca="1">IF(Table1[[#This Row],[Total  Net Worth]]&gt;$CN$3,Table1[[#This Row],[Age]],0)</f>
        <v>0</v>
      </c>
      <c r="CN248" s="6"/>
    </row>
    <row r="249" spans="2:92" x14ac:dyDescent="0.25">
      <c r="B249">
        <f t="shared" ca="1" si="173"/>
        <v>1</v>
      </c>
      <c r="C249" t="str">
        <f t="shared" ca="1" si="174"/>
        <v>Male</v>
      </c>
      <c r="D249">
        <f t="shared" ca="1" si="175"/>
        <v>34</v>
      </c>
      <c r="E249">
        <f t="shared" ca="1" si="176"/>
        <v>5</v>
      </c>
      <c r="F249" t="str">
        <f t="shared" ca="1" si="160"/>
        <v>Genral Work</v>
      </c>
      <c r="G249">
        <f t="shared" ca="1" si="177"/>
        <v>5</v>
      </c>
      <c r="H249" t="str">
        <f t="shared" ca="1" si="161"/>
        <v>Others</v>
      </c>
      <c r="I249">
        <f t="shared" ca="1" si="178"/>
        <v>1</v>
      </c>
      <c r="J249">
        <f t="shared" ca="1" si="179"/>
        <v>0</v>
      </c>
      <c r="K249">
        <f t="shared" ca="1" si="180"/>
        <v>37075</v>
      </c>
      <c r="L249">
        <f t="shared" ca="1" si="181"/>
        <v>1</v>
      </c>
      <c r="M249" t="str">
        <f t="shared" ca="1" si="162"/>
        <v>Kathmandu</v>
      </c>
      <c r="N249">
        <f t="shared" ca="1" si="184"/>
        <v>741500</v>
      </c>
      <c r="O249" s="1">
        <f t="shared" ca="1" si="182"/>
        <v>210372.17061535639</v>
      </c>
      <c r="P249" s="1">
        <f t="shared" ca="1" si="185"/>
        <v>0</v>
      </c>
      <c r="Q249">
        <f t="shared" ca="1" si="183"/>
        <v>0</v>
      </c>
      <c r="R249">
        <f t="shared" ca="1" si="186"/>
        <v>74150</v>
      </c>
      <c r="S249" s="1">
        <f t="shared" ca="1" si="187"/>
        <v>12518.572463323759</v>
      </c>
      <c r="T249" s="1">
        <f t="shared" ca="1" si="188"/>
        <v>754018.57246332371</v>
      </c>
      <c r="U249" s="1">
        <f t="shared" ca="1" si="189"/>
        <v>284522.17061535642</v>
      </c>
      <c r="V249" s="1">
        <f t="shared" ca="1" si="190"/>
        <v>469496.4018479673</v>
      </c>
      <c r="Y249" s="5">
        <f ca="1">IF(Table1[[#This Row],[Gender]]="Male",1,0)</f>
        <v>1</v>
      </c>
      <c r="Z249">
        <f ca="1">IF(Table1[[#This Row],[Gender]]="Female",1,0)</f>
        <v>0</v>
      </c>
      <c r="AB249" s="6"/>
      <c r="AF249" s="5">
        <f t="shared" ca="1" si="154"/>
        <v>1</v>
      </c>
      <c r="AM249">
        <f t="shared" ca="1" si="155"/>
        <v>0</v>
      </c>
      <c r="AN249">
        <f t="shared" ca="1" si="156"/>
        <v>0</v>
      </c>
      <c r="AO249">
        <f t="shared" ca="1" si="157"/>
        <v>0</v>
      </c>
      <c r="AP249">
        <f t="shared" ca="1" si="158"/>
        <v>0</v>
      </c>
      <c r="AQ249">
        <f t="shared" ca="1" si="159"/>
        <v>0</v>
      </c>
      <c r="AS249" s="6"/>
      <c r="AV249" s="5">
        <f ca="1">IF(Table1[[#This Row],[Total Debt Value]]&gt;$AW$3,1,0)</f>
        <v>0</v>
      </c>
      <c r="AZ249" s="6"/>
      <c r="BA249" s="5"/>
      <c r="BB249" s="17">
        <f t="shared" ca="1" si="163"/>
        <v>0.31325739769423866</v>
      </c>
      <c r="BC249">
        <f t="shared" ca="1" si="164"/>
        <v>0</v>
      </c>
      <c r="BD249" s="6"/>
      <c r="BF249" s="5">
        <f t="shared" ca="1" si="165"/>
        <v>0</v>
      </c>
      <c r="BG249">
        <f t="shared" ca="1" si="166"/>
        <v>0</v>
      </c>
      <c r="BH249">
        <f t="shared" ca="1" si="191"/>
        <v>0</v>
      </c>
      <c r="BI249">
        <f t="shared" ca="1" si="192"/>
        <v>0</v>
      </c>
      <c r="BJ249">
        <f t="shared" ca="1" si="193"/>
        <v>0</v>
      </c>
      <c r="BK249">
        <f t="shared" ca="1" si="194"/>
        <v>0</v>
      </c>
      <c r="BL249">
        <f t="shared" ca="1" si="195"/>
        <v>0</v>
      </c>
      <c r="BM249">
        <f t="shared" ca="1" si="196"/>
        <v>0</v>
      </c>
      <c r="BN249">
        <f t="shared" ca="1" si="197"/>
        <v>0</v>
      </c>
      <c r="BO249">
        <f t="shared" ca="1" si="198"/>
        <v>31607</v>
      </c>
      <c r="BP249">
        <f t="shared" ca="1" si="199"/>
        <v>0</v>
      </c>
      <c r="BR249" s="6"/>
      <c r="BT249" s="5">
        <f t="shared" ca="1" si="167"/>
        <v>31607</v>
      </c>
      <c r="BU249">
        <f t="shared" ca="1" si="168"/>
        <v>0</v>
      </c>
      <c r="BV249">
        <f t="shared" ca="1" si="169"/>
        <v>0</v>
      </c>
      <c r="BW249">
        <f t="shared" ca="1" si="170"/>
        <v>0</v>
      </c>
      <c r="BX249">
        <f t="shared" ca="1" si="171"/>
        <v>0</v>
      </c>
      <c r="BY249">
        <f t="shared" ca="1" si="172"/>
        <v>0</v>
      </c>
      <c r="CA249" s="6"/>
      <c r="CD249" s="5">
        <f ca="1">IF(Table1[[#This Row],[Total Debt Value]]&gt;Table1[[#This Row],[Income]],1,0)</f>
        <v>1</v>
      </c>
      <c r="CK249" s="6"/>
      <c r="CM249" s="5">
        <f ca="1">IF(Table1[[#This Row],[Total  Net Worth]]&gt;$CN$3,Table1[[#This Row],[Age]],0)</f>
        <v>0</v>
      </c>
      <c r="CN249" s="6"/>
    </row>
    <row r="250" spans="2:92" x14ac:dyDescent="0.25">
      <c r="B250">
        <f t="shared" ca="1" si="173"/>
        <v>1</v>
      </c>
      <c r="C250" t="str">
        <f t="shared" ca="1" si="174"/>
        <v>Male</v>
      </c>
      <c r="D250">
        <f t="shared" ca="1" si="175"/>
        <v>36</v>
      </c>
      <c r="E250">
        <f t="shared" ca="1" si="176"/>
        <v>1</v>
      </c>
      <c r="F250" t="str">
        <f t="shared" ca="1" si="160"/>
        <v>Health</v>
      </c>
      <c r="G250">
        <f t="shared" ca="1" si="177"/>
        <v>1</v>
      </c>
      <c r="H250" t="str">
        <f t="shared" ca="1" si="161"/>
        <v>High School</v>
      </c>
      <c r="I250">
        <f t="shared" ca="1" si="178"/>
        <v>1</v>
      </c>
      <c r="J250">
        <f t="shared" ca="1" si="179"/>
        <v>1</v>
      </c>
      <c r="K250">
        <f t="shared" ca="1" si="180"/>
        <v>31607</v>
      </c>
      <c r="L250">
        <f t="shared" ca="1" si="181"/>
        <v>7</v>
      </c>
      <c r="M250" t="str">
        <f t="shared" ca="1" si="162"/>
        <v>Butwal</v>
      </c>
      <c r="N250">
        <f t="shared" ca="1" si="184"/>
        <v>537319</v>
      </c>
      <c r="O250" s="1">
        <f t="shared" ca="1" si="182"/>
        <v>168319.15167167061</v>
      </c>
      <c r="P250" s="1">
        <f t="shared" ca="1" si="185"/>
        <v>23912.360766114623</v>
      </c>
      <c r="Q250">
        <f t="shared" ca="1" si="183"/>
        <v>11345</v>
      </c>
      <c r="R250">
        <f t="shared" ca="1" si="186"/>
        <v>63214</v>
      </c>
      <c r="S250" s="1">
        <f t="shared" ca="1" si="187"/>
        <v>16612.021231968884</v>
      </c>
      <c r="T250" s="1">
        <f t="shared" ca="1" si="188"/>
        <v>577843.38199808355</v>
      </c>
      <c r="U250" s="1">
        <f t="shared" ca="1" si="189"/>
        <v>242878.15167167061</v>
      </c>
      <c r="V250" s="1">
        <f t="shared" ca="1" si="190"/>
        <v>334965.23032641294</v>
      </c>
      <c r="Y250" s="5">
        <f ca="1">IF(Table1[[#This Row],[Gender]]="Male",1,0)</f>
        <v>1</v>
      </c>
      <c r="Z250">
        <f ca="1">IF(Table1[[#This Row],[Gender]]="Female",1,0)</f>
        <v>0</v>
      </c>
      <c r="AB250" s="6"/>
      <c r="AF250" s="5">
        <f t="shared" ca="1" si="154"/>
        <v>0</v>
      </c>
      <c r="AM250">
        <f t="shared" ca="1" si="155"/>
        <v>0</v>
      </c>
      <c r="AN250">
        <f t="shared" ca="1" si="156"/>
        <v>0</v>
      </c>
      <c r="AO250">
        <f t="shared" ca="1" si="157"/>
        <v>1</v>
      </c>
      <c r="AP250">
        <f t="shared" ca="1" si="158"/>
        <v>0</v>
      </c>
      <c r="AQ250">
        <f t="shared" ca="1" si="159"/>
        <v>0</v>
      </c>
      <c r="AS250" s="6"/>
      <c r="AV250" s="5">
        <f ca="1">IF(Table1[[#This Row],[Total Debt Value]]&gt;$AW$3,1,0)</f>
        <v>0</v>
      </c>
      <c r="AZ250" s="6"/>
      <c r="BA250" s="5"/>
      <c r="BB250" s="17">
        <f t="shared" ca="1" si="163"/>
        <v>0.32126645736595905</v>
      </c>
      <c r="BC250">
        <f t="shared" ca="1" si="164"/>
        <v>0</v>
      </c>
      <c r="BD250" s="6"/>
      <c r="BF250" s="5">
        <f t="shared" ca="1" si="165"/>
        <v>0</v>
      </c>
      <c r="BG250">
        <f t="shared" ca="1" si="166"/>
        <v>0</v>
      </c>
      <c r="BH250">
        <f t="shared" ca="1" si="191"/>
        <v>0</v>
      </c>
      <c r="BI250">
        <f t="shared" ca="1" si="192"/>
        <v>71750</v>
      </c>
      <c r="BJ250">
        <f t="shared" ca="1" si="193"/>
        <v>0</v>
      </c>
      <c r="BK250">
        <f t="shared" ca="1" si="194"/>
        <v>0</v>
      </c>
      <c r="BL250">
        <f t="shared" ca="1" si="195"/>
        <v>0</v>
      </c>
      <c r="BM250">
        <f t="shared" ca="1" si="196"/>
        <v>0</v>
      </c>
      <c r="BN250">
        <f t="shared" ca="1" si="197"/>
        <v>0</v>
      </c>
      <c r="BO250">
        <f t="shared" ca="1" si="198"/>
        <v>0</v>
      </c>
      <c r="BP250">
        <f t="shared" ca="1" si="199"/>
        <v>0</v>
      </c>
      <c r="BR250" s="6"/>
      <c r="BT250" s="5">
        <f t="shared" ca="1" si="167"/>
        <v>0</v>
      </c>
      <c r="BU250">
        <f t="shared" ca="1" si="168"/>
        <v>0</v>
      </c>
      <c r="BV250">
        <f t="shared" ca="1" si="169"/>
        <v>0</v>
      </c>
      <c r="BW250">
        <f t="shared" ca="1" si="170"/>
        <v>71750</v>
      </c>
      <c r="BX250">
        <f t="shared" ca="1" si="171"/>
        <v>0</v>
      </c>
      <c r="BY250">
        <f t="shared" ca="1" si="172"/>
        <v>0</v>
      </c>
      <c r="CA250" s="6"/>
      <c r="CD250" s="5">
        <f ca="1">IF(Table1[[#This Row],[Total Debt Value]]&gt;Table1[[#This Row],[Income]],1,0)</f>
        <v>1</v>
      </c>
      <c r="CK250" s="6"/>
      <c r="CM250" s="5">
        <f ca="1">IF(Table1[[#This Row],[Total  Net Worth]]&gt;$CN$3,Table1[[#This Row],[Age]],0)</f>
        <v>0</v>
      </c>
      <c r="CN250" s="6"/>
    </row>
    <row r="251" spans="2:92" x14ac:dyDescent="0.25">
      <c r="B251">
        <f t="shared" ca="1" si="173"/>
        <v>2</v>
      </c>
      <c r="C251" t="str">
        <f t="shared" ca="1" si="174"/>
        <v>Female</v>
      </c>
      <c r="D251">
        <f t="shared" ca="1" si="175"/>
        <v>33</v>
      </c>
      <c r="E251">
        <f t="shared" ca="1" si="176"/>
        <v>2</v>
      </c>
      <c r="F251" t="str">
        <f t="shared" ca="1" si="160"/>
        <v>Construction</v>
      </c>
      <c r="G251">
        <f t="shared" ca="1" si="177"/>
        <v>5</v>
      </c>
      <c r="H251" t="str">
        <f t="shared" ca="1" si="161"/>
        <v>Others</v>
      </c>
      <c r="I251">
        <f t="shared" ca="1" si="178"/>
        <v>1</v>
      </c>
      <c r="J251">
        <f t="shared" ca="1" si="179"/>
        <v>1</v>
      </c>
      <c r="K251">
        <f t="shared" ca="1" si="180"/>
        <v>71750</v>
      </c>
      <c r="L251">
        <f t="shared" ca="1" si="181"/>
        <v>3</v>
      </c>
      <c r="M251" t="str">
        <f t="shared" ca="1" si="162"/>
        <v>Pokhara</v>
      </c>
      <c r="N251">
        <f t="shared" ca="1" si="184"/>
        <v>1219750</v>
      </c>
      <c r="O251" s="1">
        <f t="shared" ca="1" si="182"/>
        <v>391864.76137212856</v>
      </c>
      <c r="P251" s="1">
        <f t="shared" ca="1" si="185"/>
        <v>12464.028347979011</v>
      </c>
      <c r="Q251">
        <f t="shared" ca="1" si="183"/>
        <v>4337</v>
      </c>
      <c r="R251">
        <f t="shared" ca="1" si="186"/>
        <v>143500</v>
      </c>
      <c r="S251" s="1">
        <f t="shared" ca="1" si="187"/>
        <v>85936.081910782523</v>
      </c>
      <c r="T251" s="1">
        <f t="shared" ca="1" si="188"/>
        <v>1318150.1102587616</v>
      </c>
      <c r="U251" s="1">
        <f t="shared" ca="1" si="189"/>
        <v>539701.7613721285</v>
      </c>
      <c r="V251" s="1">
        <f t="shared" ca="1" si="190"/>
        <v>778448.34888663306</v>
      </c>
      <c r="Y251" s="5">
        <f ca="1">IF(Table1[[#This Row],[Gender]]="Male",1,0)</f>
        <v>0</v>
      </c>
      <c r="Z251">
        <f ca="1">IF(Table1[[#This Row],[Gender]]="Female",1,0)</f>
        <v>1</v>
      </c>
      <c r="AB251" s="6"/>
      <c r="AF251" s="5">
        <f t="shared" ca="1" si="154"/>
        <v>0</v>
      </c>
      <c r="AM251">
        <f t="shared" ca="1" si="155"/>
        <v>0</v>
      </c>
      <c r="AN251">
        <f t="shared" ca="1" si="156"/>
        <v>0</v>
      </c>
      <c r="AO251">
        <f t="shared" ca="1" si="157"/>
        <v>0</v>
      </c>
      <c r="AP251">
        <f t="shared" ca="1" si="158"/>
        <v>1</v>
      </c>
      <c r="AQ251">
        <f t="shared" ca="1" si="159"/>
        <v>0</v>
      </c>
      <c r="AS251" s="6"/>
      <c r="AV251" s="5">
        <f ca="1">IF(Table1[[#This Row],[Total Debt Value]]&gt;$AW$3,1,0)</f>
        <v>1</v>
      </c>
      <c r="AZ251" s="6"/>
      <c r="BA251" s="5"/>
      <c r="BB251" s="17">
        <f t="shared" ca="1" si="163"/>
        <v>0.46351362272716867</v>
      </c>
      <c r="BC251">
        <f t="shared" ca="1" si="164"/>
        <v>0</v>
      </c>
      <c r="BD251" s="6"/>
      <c r="BF251" s="5">
        <f t="shared" ca="1" si="165"/>
        <v>0</v>
      </c>
      <c r="BG251">
        <f t="shared" ca="1" si="166"/>
        <v>0</v>
      </c>
      <c r="BH251">
        <f t="shared" ca="1" si="191"/>
        <v>0</v>
      </c>
      <c r="BI251">
        <f t="shared" ca="1" si="192"/>
        <v>0</v>
      </c>
      <c r="BJ251">
        <f t="shared" ca="1" si="193"/>
        <v>0</v>
      </c>
      <c r="BK251">
        <f t="shared" ca="1" si="194"/>
        <v>34388</v>
      </c>
      <c r="BL251">
        <f t="shared" ca="1" si="195"/>
        <v>0</v>
      </c>
      <c r="BM251">
        <f t="shared" ca="1" si="196"/>
        <v>0</v>
      </c>
      <c r="BN251">
        <f t="shared" ca="1" si="197"/>
        <v>0</v>
      </c>
      <c r="BO251">
        <f t="shared" ca="1" si="198"/>
        <v>0</v>
      </c>
      <c r="BP251">
        <f t="shared" ca="1" si="199"/>
        <v>0</v>
      </c>
      <c r="BR251" s="6"/>
      <c r="BT251" s="5">
        <f t="shared" ca="1" si="167"/>
        <v>0</v>
      </c>
      <c r="BU251">
        <f t="shared" ca="1" si="168"/>
        <v>0</v>
      </c>
      <c r="BV251">
        <f t="shared" ca="1" si="169"/>
        <v>0</v>
      </c>
      <c r="BW251">
        <f t="shared" ca="1" si="170"/>
        <v>0</v>
      </c>
      <c r="BX251">
        <f t="shared" ca="1" si="171"/>
        <v>34388</v>
      </c>
      <c r="BY251">
        <f t="shared" ca="1" si="172"/>
        <v>0</v>
      </c>
      <c r="CA251" s="6"/>
      <c r="CD251" s="5">
        <f ca="1">IF(Table1[[#This Row],[Total Debt Value]]&gt;Table1[[#This Row],[Income]],1,0)</f>
        <v>1</v>
      </c>
      <c r="CK251" s="6"/>
      <c r="CM251" s="5">
        <f ca="1">IF(Table1[[#This Row],[Total  Net Worth]]&gt;$CN$3,Table1[[#This Row],[Age]],0)</f>
        <v>33</v>
      </c>
      <c r="CN251" s="6"/>
    </row>
    <row r="252" spans="2:92" x14ac:dyDescent="0.25">
      <c r="B252">
        <f t="shared" ca="1" si="173"/>
        <v>1</v>
      </c>
      <c r="C252" t="str">
        <f t="shared" ca="1" si="174"/>
        <v>Male</v>
      </c>
      <c r="D252">
        <f t="shared" ca="1" si="175"/>
        <v>29</v>
      </c>
      <c r="E252">
        <f t="shared" ca="1" si="176"/>
        <v>5</v>
      </c>
      <c r="F252" t="str">
        <f t="shared" ca="1" si="160"/>
        <v>Genral Work</v>
      </c>
      <c r="G252">
        <f t="shared" ca="1" si="177"/>
        <v>5</v>
      </c>
      <c r="H252" t="str">
        <f t="shared" ca="1" si="161"/>
        <v>Others</v>
      </c>
      <c r="I252">
        <f t="shared" ca="1" si="178"/>
        <v>3</v>
      </c>
      <c r="J252">
        <f t="shared" ca="1" si="179"/>
        <v>2</v>
      </c>
      <c r="K252">
        <f t="shared" ca="1" si="180"/>
        <v>34388</v>
      </c>
      <c r="L252">
        <f t="shared" ca="1" si="181"/>
        <v>11</v>
      </c>
      <c r="M252" t="str">
        <f t="shared" ca="1" si="162"/>
        <v>Kavre</v>
      </c>
      <c r="N252">
        <f t="shared" ca="1" si="184"/>
        <v>584596</v>
      </c>
      <c r="O252" s="1">
        <f t="shared" ca="1" si="182"/>
        <v>270968.20979181188</v>
      </c>
      <c r="P252" s="1">
        <f t="shared" ca="1" si="185"/>
        <v>40075.95862927338</v>
      </c>
      <c r="Q252">
        <f t="shared" ca="1" si="183"/>
        <v>10065</v>
      </c>
      <c r="R252">
        <f t="shared" ca="1" si="186"/>
        <v>0</v>
      </c>
      <c r="S252" s="1">
        <f t="shared" ca="1" si="187"/>
        <v>26615.066978502335</v>
      </c>
      <c r="T252" s="1">
        <f t="shared" ca="1" si="188"/>
        <v>651287.02560777566</v>
      </c>
      <c r="U252" s="1">
        <f t="shared" ca="1" si="189"/>
        <v>281033.20979181188</v>
      </c>
      <c r="V252" s="1">
        <f t="shared" ca="1" si="190"/>
        <v>370253.81581596378</v>
      </c>
      <c r="Y252" s="5">
        <f ca="1">IF(Table1[[#This Row],[Gender]]="Male",1,0)</f>
        <v>1</v>
      </c>
      <c r="Z252">
        <f ca="1">IF(Table1[[#This Row],[Gender]]="Female",1,0)</f>
        <v>0</v>
      </c>
      <c r="AB252" s="6"/>
      <c r="AF252" s="5">
        <f t="shared" ca="1" si="154"/>
        <v>0</v>
      </c>
      <c r="AM252">
        <f t="shared" ca="1" si="155"/>
        <v>0</v>
      </c>
      <c r="AN252">
        <f t="shared" ca="1" si="156"/>
        <v>0</v>
      </c>
      <c r="AO252">
        <f t="shared" ca="1" si="157"/>
        <v>1</v>
      </c>
      <c r="AP252">
        <f t="shared" ca="1" si="158"/>
        <v>0</v>
      </c>
      <c r="AQ252">
        <f t="shared" ca="1" si="159"/>
        <v>0</v>
      </c>
      <c r="AS252" s="6"/>
      <c r="AV252" s="5">
        <f ca="1">IF(Table1[[#This Row],[Total Debt Value]]&gt;$AW$3,1,0)</f>
        <v>0</v>
      </c>
      <c r="AZ252" s="6"/>
      <c r="BA252" s="5"/>
      <c r="BB252" s="17">
        <f t="shared" ca="1" si="163"/>
        <v>7.9347846306138781E-2</v>
      </c>
      <c r="BC252">
        <f t="shared" ca="1" si="164"/>
        <v>1</v>
      </c>
      <c r="BD252" s="6"/>
      <c r="BF252" s="5">
        <f t="shared" ca="1" si="165"/>
        <v>0</v>
      </c>
      <c r="BG252">
        <f t="shared" ca="1" si="166"/>
        <v>0</v>
      </c>
      <c r="BH252">
        <f t="shared" ca="1" si="191"/>
        <v>0</v>
      </c>
      <c r="BI252">
        <f t="shared" ca="1" si="192"/>
        <v>66799</v>
      </c>
      <c r="BJ252">
        <f t="shared" ca="1" si="193"/>
        <v>0</v>
      </c>
      <c r="BK252">
        <f t="shared" ca="1" si="194"/>
        <v>0</v>
      </c>
      <c r="BL252">
        <f t="shared" ca="1" si="195"/>
        <v>0</v>
      </c>
      <c r="BM252">
        <f t="shared" ca="1" si="196"/>
        <v>0</v>
      </c>
      <c r="BN252">
        <f t="shared" ca="1" si="197"/>
        <v>0</v>
      </c>
      <c r="BO252">
        <f t="shared" ca="1" si="198"/>
        <v>0</v>
      </c>
      <c r="BP252">
        <f t="shared" ca="1" si="199"/>
        <v>0</v>
      </c>
      <c r="BR252" s="6"/>
      <c r="BT252" s="5">
        <f t="shared" ca="1" si="167"/>
        <v>0</v>
      </c>
      <c r="BU252">
        <f t="shared" ca="1" si="168"/>
        <v>0</v>
      </c>
      <c r="BV252">
        <f t="shared" ca="1" si="169"/>
        <v>0</v>
      </c>
      <c r="BW252">
        <f t="shared" ca="1" si="170"/>
        <v>66799</v>
      </c>
      <c r="BX252">
        <f t="shared" ca="1" si="171"/>
        <v>0</v>
      </c>
      <c r="BY252">
        <f t="shared" ca="1" si="172"/>
        <v>0</v>
      </c>
      <c r="CA252" s="6"/>
      <c r="CD252" s="5">
        <f ca="1">IF(Table1[[#This Row],[Total Debt Value]]&gt;Table1[[#This Row],[Income]],1,0)</f>
        <v>1</v>
      </c>
      <c r="CK252" s="6"/>
      <c r="CM252" s="5">
        <f ca="1">IF(Table1[[#This Row],[Total  Net Worth]]&gt;$CN$3,Table1[[#This Row],[Age]],0)</f>
        <v>0</v>
      </c>
      <c r="CN252" s="6"/>
    </row>
    <row r="253" spans="2:92" x14ac:dyDescent="0.25">
      <c r="B253">
        <f t="shared" ca="1" si="173"/>
        <v>1</v>
      </c>
      <c r="C253" t="str">
        <f t="shared" ca="1" si="174"/>
        <v>Male</v>
      </c>
      <c r="D253">
        <f t="shared" ca="1" si="175"/>
        <v>42</v>
      </c>
      <c r="E253">
        <f t="shared" ca="1" si="176"/>
        <v>2</v>
      </c>
      <c r="F253" t="str">
        <f t="shared" ca="1" si="160"/>
        <v>Construction</v>
      </c>
      <c r="G253">
        <f t="shared" ca="1" si="177"/>
        <v>4</v>
      </c>
      <c r="H253" t="str">
        <f t="shared" ca="1" si="161"/>
        <v>Technical</v>
      </c>
      <c r="I253">
        <f t="shared" ca="1" si="178"/>
        <v>1</v>
      </c>
      <c r="J253">
        <f t="shared" ca="1" si="179"/>
        <v>0</v>
      </c>
      <c r="K253">
        <f t="shared" ca="1" si="180"/>
        <v>66799</v>
      </c>
      <c r="L253">
        <f t="shared" ca="1" si="181"/>
        <v>3</v>
      </c>
      <c r="M253" t="str">
        <f t="shared" ca="1" si="162"/>
        <v>Pokhara</v>
      </c>
      <c r="N253">
        <f t="shared" ca="1" si="184"/>
        <v>1135583</v>
      </c>
      <c r="O253" s="1">
        <f t="shared" ca="1" si="182"/>
        <v>90106.065351863988</v>
      </c>
      <c r="P253" s="1">
        <f t="shared" ca="1" si="185"/>
        <v>0</v>
      </c>
      <c r="Q253">
        <f t="shared" ca="1" si="183"/>
        <v>0</v>
      </c>
      <c r="R253">
        <f t="shared" ca="1" si="186"/>
        <v>133598</v>
      </c>
      <c r="S253" s="1">
        <f t="shared" ca="1" si="187"/>
        <v>79431.791842438004</v>
      </c>
      <c r="T253" s="1">
        <f t="shared" ca="1" si="188"/>
        <v>1215014.791842438</v>
      </c>
      <c r="U253" s="1">
        <f t="shared" ca="1" si="189"/>
        <v>223704.06535186397</v>
      </c>
      <c r="V253" s="1">
        <f t="shared" ca="1" si="190"/>
        <v>991310.72649057407</v>
      </c>
      <c r="Y253" s="5">
        <f ca="1">IF(Table1[[#This Row],[Gender]]="Male",1,0)</f>
        <v>1</v>
      </c>
      <c r="Z253">
        <f ca="1">IF(Table1[[#This Row],[Gender]]="Female",1,0)</f>
        <v>0</v>
      </c>
      <c r="AB253" s="6"/>
      <c r="AF253" s="5">
        <f t="shared" ca="1" si="154"/>
        <v>0</v>
      </c>
      <c r="AM253">
        <f t="shared" ca="1" si="155"/>
        <v>0</v>
      </c>
      <c r="AN253">
        <f t="shared" ca="1" si="156"/>
        <v>0</v>
      </c>
      <c r="AO253">
        <f t="shared" ca="1" si="157"/>
        <v>1</v>
      </c>
      <c r="AP253">
        <f t="shared" ca="1" si="158"/>
        <v>0</v>
      </c>
      <c r="AQ253">
        <f t="shared" ca="1" si="159"/>
        <v>0</v>
      </c>
      <c r="AS253" s="6"/>
      <c r="AV253" s="5">
        <f ca="1">IF(Table1[[#This Row],[Total Debt Value]]&gt;$AW$3,1,0)</f>
        <v>0</v>
      </c>
      <c r="AZ253" s="6"/>
      <c r="BA253" s="5"/>
      <c r="BB253" s="17">
        <f t="shared" ca="1" si="163"/>
        <v>0.78263445471979498</v>
      </c>
      <c r="BC253">
        <f t="shared" ca="1" si="164"/>
        <v>0</v>
      </c>
      <c r="BD253" s="6"/>
      <c r="BF253" s="5">
        <f t="shared" ca="1" si="165"/>
        <v>66458</v>
      </c>
      <c r="BG253">
        <f t="shared" ca="1" si="166"/>
        <v>0</v>
      </c>
      <c r="BH253">
        <f t="shared" ca="1" si="191"/>
        <v>0</v>
      </c>
      <c r="BI253">
        <f t="shared" ca="1" si="192"/>
        <v>0</v>
      </c>
      <c r="BJ253">
        <f t="shared" ca="1" si="193"/>
        <v>0</v>
      </c>
      <c r="BK253">
        <f t="shared" ca="1" si="194"/>
        <v>0</v>
      </c>
      <c r="BL253">
        <f t="shared" ca="1" si="195"/>
        <v>0</v>
      </c>
      <c r="BM253">
        <f t="shared" ca="1" si="196"/>
        <v>0</v>
      </c>
      <c r="BN253">
        <f t="shared" ca="1" si="197"/>
        <v>0</v>
      </c>
      <c r="BO253">
        <f t="shared" ca="1" si="198"/>
        <v>0</v>
      </c>
      <c r="BP253">
        <f t="shared" ca="1" si="199"/>
        <v>0</v>
      </c>
      <c r="BR253" s="6"/>
      <c r="BT253" s="5">
        <f t="shared" ca="1" si="167"/>
        <v>0</v>
      </c>
      <c r="BU253">
        <f t="shared" ca="1" si="168"/>
        <v>0</v>
      </c>
      <c r="BV253">
        <f t="shared" ca="1" si="169"/>
        <v>0</v>
      </c>
      <c r="BW253">
        <f t="shared" ca="1" si="170"/>
        <v>66458</v>
      </c>
      <c r="BX253">
        <f t="shared" ca="1" si="171"/>
        <v>0</v>
      </c>
      <c r="BY253">
        <f t="shared" ca="1" si="172"/>
        <v>0</v>
      </c>
      <c r="CA253" s="6"/>
      <c r="CD253" s="5">
        <f ca="1">IF(Table1[[#This Row],[Total Debt Value]]&gt;Table1[[#This Row],[Income]],1,0)</f>
        <v>1</v>
      </c>
      <c r="CK253" s="6"/>
      <c r="CM253" s="5">
        <f ca="1">IF(Table1[[#This Row],[Total  Net Worth]]&gt;$CN$3,Table1[[#This Row],[Age]],0)</f>
        <v>42</v>
      </c>
      <c r="CN253" s="6"/>
    </row>
    <row r="254" spans="2:92" x14ac:dyDescent="0.25">
      <c r="B254">
        <f t="shared" ca="1" si="173"/>
        <v>1</v>
      </c>
      <c r="C254" t="str">
        <f t="shared" ca="1" si="174"/>
        <v>Male</v>
      </c>
      <c r="D254">
        <f t="shared" ca="1" si="175"/>
        <v>32</v>
      </c>
      <c r="E254">
        <f t="shared" ca="1" si="176"/>
        <v>2</v>
      </c>
      <c r="F254" t="str">
        <f t="shared" ca="1" si="160"/>
        <v>Construction</v>
      </c>
      <c r="G254">
        <f t="shared" ca="1" si="177"/>
        <v>1</v>
      </c>
      <c r="H254" t="str">
        <f t="shared" ca="1" si="161"/>
        <v>High School</v>
      </c>
      <c r="I254">
        <f t="shared" ca="1" si="178"/>
        <v>1</v>
      </c>
      <c r="J254">
        <f t="shared" ca="1" si="179"/>
        <v>1</v>
      </c>
      <c r="K254">
        <f t="shared" ca="1" si="180"/>
        <v>66458</v>
      </c>
      <c r="L254">
        <f t="shared" ca="1" si="181"/>
        <v>1</v>
      </c>
      <c r="M254" t="str">
        <f t="shared" ca="1" si="162"/>
        <v>Kathmandu</v>
      </c>
      <c r="N254">
        <f t="shared" ca="1" si="184"/>
        <v>1329160</v>
      </c>
      <c r="O254" s="1">
        <f t="shared" ca="1" si="182"/>
        <v>1040246.4118353627</v>
      </c>
      <c r="P254" s="1">
        <f t="shared" ca="1" si="185"/>
        <v>25792.13343780841</v>
      </c>
      <c r="Q254">
        <f t="shared" ca="1" si="183"/>
        <v>369</v>
      </c>
      <c r="R254">
        <f t="shared" ca="1" si="186"/>
        <v>0</v>
      </c>
      <c r="S254" s="1">
        <f t="shared" ca="1" si="187"/>
        <v>81726.236443047368</v>
      </c>
      <c r="T254" s="1">
        <f t="shared" ca="1" si="188"/>
        <v>1436678.3698808558</v>
      </c>
      <c r="U254" s="1">
        <f t="shared" ca="1" si="189"/>
        <v>1040615.4118353627</v>
      </c>
      <c r="V254" s="1">
        <f t="shared" ca="1" si="190"/>
        <v>396062.95804549311</v>
      </c>
      <c r="Y254" s="5">
        <f ca="1">IF(Table1[[#This Row],[Gender]]="Male",1,0)</f>
        <v>1</v>
      </c>
      <c r="Z254">
        <f ca="1">IF(Table1[[#This Row],[Gender]]="Female",1,0)</f>
        <v>0</v>
      </c>
      <c r="AB254" s="6"/>
      <c r="AF254" s="5">
        <f t="shared" ca="1" si="154"/>
        <v>0</v>
      </c>
      <c r="AM254">
        <f t="shared" ca="1" si="155"/>
        <v>0</v>
      </c>
      <c r="AN254">
        <f t="shared" ca="1" si="156"/>
        <v>0</v>
      </c>
      <c r="AO254">
        <f t="shared" ca="1" si="157"/>
        <v>1</v>
      </c>
      <c r="AP254">
        <f t="shared" ca="1" si="158"/>
        <v>0</v>
      </c>
      <c r="AQ254">
        <f t="shared" ca="1" si="159"/>
        <v>0</v>
      </c>
      <c r="AS254" s="6"/>
      <c r="AV254" s="5">
        <f ca="1">IF(Table1[[#This Row],[Total Debt Value]]&gt;$AW$3,1,0)</f>
        <v>1</v>
      </c>
      <c r="AZ254" s="6"/>
      <c r="BA254" s="5"/>
      <c r="BB254" s="17">
        <f t="shared" ca="1" si="163"/>
        <v>6.2169555893290207E-2</v>
      </c>
      <c r="BC254">
        <f t="shared" ca="1" si="164"/>
        <v>1</v>
      </c>
      <c r="BD254" s="6"/>
      <c r="BF254" s="5">
        <f t="shared" ca="1" si="165"/>
        <v>0</v>
      </c>
      <c r="BG254">
        <f t="shared" ca="1" si="166"/>
        <v>0</v>
      </c>
      <c r="BH254">
        <f t="shared" ca="1" si="191"/>
        <v>0</v>
      </c>
      <c r="BI254">
        <f t="shared" ca="1" si="192"/>
        <v>41996</v>
      </c>
      <c r="BJ254">
        <f t="shared" ca="1" si="193"/>
        <v>0</v>
      </c>
      <c r="BK254">
        <f t="shared" ca="1" si="194"/>
        <v>0</v>
      </c>
      <c r="BL254">
        <f t="shared" ca="1" si="195"/>
        <v>0</v>
      </c>
      <c r="BM254">
        <f t="shared" ca="1" si="196"/>
        <v>0</v>
      </c>
      <c r="BN254">
        <f t="shared" ca="1" si="197"/>
        <v>0</v>
      </c>
      <c r="BO254">
        <f t="shared" ca="1" si="198"/>
        <v>0</v>
      </c>
      <c r="BP254">
        <f t="shared" ca="1" si="199"/>
        <v>0</v>
      </c>
      <c r="BR254" s="6"/>
      <c r="BT254" s="5">
        <f t="shared" ca="1" si="167"/>
        <v>0</v>
      </c>
      <c r="BU254">
        <f t="shared" ca="1" si="168"/>
        <v>0</v>
      </c>
      <c r="BV254">
        <f t="shared" ca="1" si="169"/>
        <v>0</v>
      </c>
      <c r="BW254">
        <f t="shared" ca="1" si="170"/>
        <v>41996</v>
      </c>
      <c r="BX254">
        <f t="shared" ca="1" si="171"/>
        <v>0</v>
      </c>
      <c r="BY254">
        <f t="shared" ca="1" si="172"/>
        <v>0</v>
      </c>
      <c r="CA254" s="6"/>
      <c r="CD254" s="5">
        <f ca="1">IF(Table1[[#This Row],[Total Debt Value]]&gt;Table1[[#This Row],[Income]],1,0)</f>
        <v>1</v>
      </c>
      <c r="CK254" s="6"/>
      <c r="CM254" s="5">
        <f ca="1">IF(Table1[[#This Row],[Total  Net Worth]]&gt;$CN$3,Table1[[#This Row],[Age]],0)</f>
        <v>0</v>
      </c>
      <c r="CN254" s="6"/>
    </row>
    <row r="255" spans="2:92" x14ac:dyDescent="0.25">
      <c r="B255">
        <f t="shared" ca="1" si="173"/>
        <v>2</v>
      </c>
      <c r="C255" t="str">
        <f t="shared" ca="1" si="174"/>
        <v>Female</v>
      </c>
      <c r="D255">
        <f t="shared" ca="1" si="175"/>
        <v>45</v>
      </c>
      <c r="E255">
        <f t="shared" ca="1" si="176"/>
        <v>2</v>
      </c>
      <c r="F255" t="str">
        <f t="shared" ca="1" si="160"/>
        <v>Construction</v>
      </c>
      <c r="G255">
        <f t="shared" ca="1" si="177"/>
        <v>2</v>
      </c>
      <c r="H255" t="str">
        <f t="shared" ca="1" si="161"/>
        <v>College</v>
      </c>
      <c r="I255">
        <f t="shared" ca="1" si="178"/>
        <v>2</v>
      </c>
      <c r="J255">
        <f t="shared" ca="1" si="179"/>
        <v>1</v>
      </c>
      <c r="K255">
        <f t="shared" ca="1" si="180"/>
        <v>41996</v>
      </c>
      <c r="L255">
        <f t="shared" ca="1" si="181"/>
        <v>3</v>
      </c>
      <c r="M255" t="str">
        <f t="shared" ca="1" si="162"/>
        <v>Pokhara</v>
      </c>
      <c r="N255">
        <f t="shared" ca="1" si="184"/>
        <v>923912</v>
      </c>
      <c r="O255" s="1">
        <f t="shared" ca="1" si="182"/>
        <v>57439.198724481539</v>
      </c>
      <c r="P255" s="1">
        <f t="shared" ca="1" si="185"/>
        <v>4552.2260870660748</v>
      </c>
      <c r="Q255">
        <f t="shared" ca="1" si="183"/>
        <v>1056</v>
      </c>
      <c r="R255">
        <f t="shared" ca="1" si="186"/>
        <v>83992</v>
      </c>
      <c r="S255" s="1">
        <f t="shared" ca="1" si="187"/>
        <v>39535.827694331711</v>
      </c>
      <c r="T255" s="1">
        <f t="shared" ca="1" si="188"/>
        <v>968000.05378139787</v>
      </c>
      <c r="U255" s="1">
        <f t="shared" ca="1" si="189"/>
        <v>142487.19872448154</v>
      </c>
      <c r="V255" s="1">
        <f t="shared" ca="1" si="190"/>
        <v>825512.85505691636</v>
      </c>
      <c r="Y255" s="5">
        <f ca="1">IF(Table1[[#This Row],[Gender]]="Male",1,0)</f>
        <v>0</v>
      </c>
      <c r="Z255">
        <f ca="1">IF(Table1[[#This Row],[Gender]]="Female",1,0)</f>
        <v>1</v>
      </c>
      <c r="AB255" s="6"/>
      <c r="AF255" s="5">
        <f t="shared" ca="1" si="154"/>
        <v>0</v>
      </c>
      <c r="AM255">
        <f t="shared" ca="1" si="155"/>
        <v>0</v>
      </c>
      <c r="AN255">
        <f t="shared" ca="1" si="156"/>
        <v>1</v>
      </c>
      <c r="AO255">
        <f t="shared" ca="1" si="157"/>
        <v>0</v>
      </c>
      <c r="AP255">
        <f t="shared" ca="1" si="158"/>
        <v>0</v>
      </c>
      <c r="AQ255">
        <f t="shared" ca="1" si="159"/>
        <v>0</v>
      </c>
      <c r="AS255" s="6"/>
      <c r="AV255" s="5">
        <f ca="1">IF(Table1[[#This Row],[Total Debt Value]]&gt;$AW$3,1,0)</f>
        <v>0</v>
      </c>
      <c r="AZ255" s="6"/>
      <c r="BA255" s="5"/>
      <c r="BB255" s="17">
        <f t="shared" ca="1" si="163"/>
        <v>4.2564763350892314E-2</v>
      </c>
      <c r="BC255">
        <f t="shared" ca="1" si="164"/>
        <v>1</v>
      </c>
      <c r="BD255" s="6"/>
      <c r="BF255" s="5">
        <f t="shared" ca="1" si="165"/>
        <v>0</v>
      </c>
      <c r="BG255">
        <f t="shared" ca="1" si="166"/>
        <v>0</v>
      </c>
      <c r="BH255">
        <f t="shared" ca="1" si="191"/>
        <v>0</v>
      </c>
      <c r="BI255">
        <f t="shared" ca="1" si="192"/>
        <v>0</v>
      </c>
      <c r="BJ255">
        <f t="shared" ca="1" si="193"/>
        <v>0</v>
      </c>
      <c r="BK255">
        <f t="shared" ca="1" si="194"/>
        <v>43319</v>
      </c>
      <c r="BL255">
        <f t="shared" ca="1" si="195"/>
        <v>0</v>
      </c>
      <c r="BM255">
        <f t="shared" ca="1" si="196"/>
        <v>0</v>
      </c>
      <c r="BN255">
        <f t="shared" ca="1" si="197"/>
        <v>0</v>
      </c>
      <c r="BO255">
        <f t="shared" ca="1" si="198"/>
        <v>0</v>
      </c>
      <c r="BP255">
        <f t="shared" ca="1" si="199"/>
        <v>0</v>
      </c>
      <c r="BR255" s="6"/>
      <c r="BT255" s="5">
        <f t="shared" ca="1" si="167"/>
        <v>0</v>
      </c>
      <c r="BU255">
        <f t="shared" ca="1" si="168"/>
        <v>0</v>
      </c>
      <c r="BV255">
        <f t="shared" ca="1" si="169"/>
        <v>43319</v>
      </c>
      <c r="BW255">
        <f t="shared" ca="1" si="170"/>
        <v>0</v>
      </c>
      <c r="BX255">
        <f t="shared" ca="1" si="171"/>
        <v>0</v>
      </c>
      <c r="BY255">
        <f t="shared" ca="1" si="172"/>
        <v>0</v>
      </c>
      <c r="CA255" s="6"/>
      <c r="CD255" s="5">
        <f ca="1">IF(Table1[[#This Row],[Total Debt Value]]&gt;Table1[[#This Row],[Income]],1,0)</f>
        <v>1</v>
      </c>
      <c r="CK255" s="6"/>
      <c r="CM255" s="5">
        <f ca="1">IF(Table1[[#This Row],[Total  Net Worth]]&gt;$CN$3,Table1[[#This Row],[Age]],0)</f>
        <v>45</v>
      </c>
      <c r="CN255" s="6"/>
    </row>
    <row r="256" spans="2:92" x14ac:dyDescent="0.25">
      <c r="B256">
        <f t="shared" ca="1" si="173"/>
        <v>2</v>
      </c>
      <c r="C256" t="str">
        <f t="shared" ca="1" si="174"/>
        <v>Female</v>
      </c>
      <c r="D256">
        <f t="shared" ca="1" si="175"/>
        <v>31</v>
      </c>
      <c r="E256">
        <f t="shared" ca="1" si="176"/>
        <v>4</v>
      </c>
      <c r="F256" t="str">
        <f t="shared" ca="1" si="160"/>
        <v>IT</v>
      </c>
      <c r="G256">
        <f t="shared" ca="1" si="177"/>
        <v>1</v>
      </c>
      <c r="H256" t="str">
        <f t="shared" ca="1" si="161"/>
        <v>High School</v>
      </c>
      <c r="I256">
        <f t="shared" ca="1" si="178"/>
        <v>3</v>
      </c>
      <c r="J256">
        <f t="shared" ca="1" si="179"/>
        <v>1</v>
      </c>
      <c r="K256">
        <f t="shared" ca="1" si="180"/>
        <v>43319</v>
      </c>
      <c r="L256">
        <f t="shared" ca="1" si="181"/>
        <v>11</v>
      </c>
      <c r="M256" t="str">
        <f t="shared" ca="1" si="162"/>
        <v>Kavre</v>
      </c>
      <c r="N256">
        <f t="shared" ca="1" si="184"/>
        <v>779742</v>
      </c>
      <c r="O256" s="1">
        <f t="shared" ca="1" si="182"/>
        <v>33189.533704751477</v>
      </c>
      <c r="P256" s="1">
        <f t="shared" ca="1" si="185"/>
        <v>15737.49496722396</v>
      </c>
      <c r="Q256">
        <f t="shared" ca="1" si="183"/>
        <v>11513</v>
      </c>
      <c r="R256">
        <f t="shared" ca="1" si="186"/>
        <v>0</v>
      </c>
      <c r="S256" s="1">
        <f t="shared" ca="1" si="187"/>
        <v>6377.1301453010146</v>
      </c>
      <c r="T256" s="1">
        <f t="shared" ca="1" si="188"/>
        <v>801856.62511252495</v>
      </c>
      <c r="U256" s="1">
        <f t="shared" ca="1" si="189"/>
        <v>44702.533704751477</v>
      </c>
      <c r="V256" s="1">
        <f t="shared" ca="1" si="190"/>
        <v>757154.09140777343</v>
      </c>
      <c r="Y256" s="5">
        <f ca="1">IF(Table1[[#This Row],[Gender]]="Male",1,0)</f>
        <v>0</v>
      </c>
      <c r="Z256">
        <f ca="1">IF(Table1[[#This Row],[Gender]]="Female",1,0)</f>
        <v>1</v>
      </c>
      <c r="AB256" s="6"/>
      <c r="AF256" s="5">
        <f t="shared" ca="1" si="154"/>
        <v>0</v>
      </c>
      <c r="AM256">
        <f t="shared" ca="1" si="155"/>
        <v>0</v>
      </c>
      <c r="AN256">
        <f t="shared" ca="1" si="156"/>
        <v>0</v>
      </c>
      <c r="AO256">
        <f t="shared" ca="1" si="157"/>
        <v>1</v>
      </c>
      <c r="AP256">
        <f t="shared" ca="1" si="158"/>
        <v>0</v>
      </c>
      <c r="AQ256">
        <f t="shared" ca="1" si="159"/>
        <v>0</v>
      </c>
      <c r="AS256" s="6"/>
      <c r="AV256" s="5">
        <f ca="1">IF(Table1[[#This Row],[Total Debt Value]]&gt;$AW$3,1,0)</f>
        <v>0</v>
      </c>
      <c r="AZ256" s="6"/>
      <c r="BA256" s="5"/>
      <c r="BB256" s="17">
        <f t="shared" ca="1" si="163"/>
        <v>0.52298561621145701</v>
      </c>
      <c r="BC256">
        <f t="shared" ca="1" si="164"/>
        <v>0</v>
      </c>
      <c r="BD256" s="6"/>
      <c r="BF256" s="5">
        <f t="shared" ca="1" si="165"/>
        <v>0</v>
      </c>
      <c r="BG256">
        <f t="shared" ca="1" si="166"/>
        <v>0</v>
      </c>
      <c r="BH256">
        <f t="shared" ca="1" si="191"/>
        <v>0</v>
      </c>
      <c r="BI256">
        <f t="shared" ca="1" si="192"/>
        <v>0</v>
      </c>
      <c r="BJ256">
        <f t="shared" ca="1" si="193"/>
        <v>0</v>
      </c>
      <c r="BK256">
        <f t="shared" ca="1" si="194"/>
        <v>0</v>
      </c>
      <c r="BL256">
        <f t="shared" ca="1" si="195"/>
        <v>79854</v>
      </c>
      <c r="BM256">
        <f t="shared" ca="1" si="196"/>
        <v>0</v>
      </c>
      <c r="BN256">
        <f t="shared" ca="1" si="197"/>
        <v>0</v>
      </c>
      <c r="BO256">
        <f t="shared" ca="1" si="198"/>
        <v>0</v>
      </c>
      <c r="BP256">
        <f t="shared" ca="1" si="199"/>
        <v>0</v>
      </c>
      <c r="BR256" s="6"/>
      <c r="BT256" s="5">
        <f t="shared" ca="1" si="167"/>
        <v>0</v>
      </c>
      <c r="BU256">
        <f t="shared" ca="1" si="168"/>
        <v>0</v>
      </c>
      <c r="BV256">
        <f t="shared" ca="1" si="169"/>
        <v>0</v>
      </c>
      <c r="BW256">
        <f t="shared" ca="1" si="170"/>
        <v>79854</v>
      </c>
      <c r="BX256">
        <f t="shared" ca="1" si="171"/>
        <v>0</v>
      </c>
      <c r="BY256">
        <f t="shared" ca="1" si="172"/>
        <v>0</v>
      </c>
      <c r="CA256" s="6"/>
      <c r="CD256" s="5">
        <f ca="1">IF(Table1[[#This Row],[Total Debt Value]]&gt;Table1[[#This Row],[Income]],1,0)</f>
        <v>1</v>
      </c>
      <c r="CK256" s="6"/>
      <c r="CM256" s="5">
        <f ca="1">IF(Table1[[#This Row],[Total  Net Worth]]&gt;$CN$3,Table1[[#This Row],[Age]],0)</f>
        <v>31</v>
      </c>
      <c r="CN256" s="6"/>
    </row>
    <row r="257" spans="2:92" x14ac:dyDescent="0.25">
      <c r="B257">
        <f t="shared" ca="1" si="173"/>
        <v>1</v>
      </c>
      <c r="C257" t="str">
        <f t="shared" ca="1" si="174"/>
        <v>Male</v>
      </c>
      <c r="D257">
        <f t="shared" ca="1" si="175"/>
        <v>25</v>
      </c>
      <c r="E257">
        <f t="shared" ca="1" si="176"/>
        <v>2</v>
      </c>
      <c r="F257" t="str">
        <f t="shared" ca="1" si="160"/>
        <v>Construction</v>
      </c>
      <c r="G257">
        <f t="shared" ca="1" si="177"/>
        <v>3</v>
      </c>
      <c r="H257" t="str">
        <f t="shared" ca="1" si="161"/>
        <v>University</v>
      </c>
      <c r="I257">
        <f t="shared" ca="1" si="178"/>
        <v>0</v>
      </c>
      <c r="J257">
        <f t="shared" ca="1" si="179"/>
        <v>0</v>
      </c>
      <c r="K257">
        <f t="shared" ca="1" si="180"/>
        <v>79854</v>
      </c>
      <c r="L257">
        <f t="shared" ca="1" si="181"/>
        <v>9</v>
      </c>
      <c r="M257" t="str">
        <f t="shared" ca="1" si="162"/>
        <v>Bhaktapur</v>
      </c>
      <c r="N257">
        <f t="shared" ca="1" si="184"/>
        <v>1756788</v>
      </c>
      <c r="O257" s="1">
        <f t="shared" ca="1" si="182"/>
        <v>918774.85473289317</v>
      </c>
      <c r="P257" s="1">
        <f t="shared" ca="1" si="185"/>
        <v>0</v>
      </c>
      <c r="Q257">
        <f t="shared" ca="1" si="183"/>
        <v>0</v>
      </c>
      <c r="R257">
        <f t="shared" ca="1" si="186"/>
        <v>159708</v>
      </c>
      <c r="S257" s="1">
        <f t="shared" ca="1" si="187"/>
        <v>35237.659125832441</v>
      </c>
      <c r="T257" s="1">
        <f t="shared" ca="1" si="188"/>
        <v>1792025.6591258324</v>
      </c>
      <c r="U257" s="1">
        <f t="shared" ca="1" si="189"/>
        <v>1078482.8547328932</v>
      </c>
      <c r="V257" s="1">
        <f t="shared" ca="1" si="190"/>
        <v>713542.8043929392</v>
      </c>
      <c r="Y257" s="5">
        <f ca="1">IF(Table1[[#This Row],[Gender]]="Male",1,0)</f>
        <v>1</v>
      </c>
      <c r="Z257">
        <f ca="1">IF(Table1[[#This Row],[Gender]]="Female",1,0)</f>
        <v>0</v>
      </c>
      <c r="AB257" s="6"/>
      <c r="AF257" s="5">
        <f t="shared" ca="1" si="154"/>
        <v>1</v>
      </c>
      <c r="AM257">
        <f t="shared" ca="1" si="155"/>
        <v>0</v>
      </c>
      <c r="AN257">
        <f t="shared" ca="1" si="156"/>
        <v>0</v>
      </c>
      <c r="AO257">
        <f t="shared" ca="1" si="157"/>
        <v>0</v>
      </c>
      <c r="AP257">
        <f t="shared" ca="1" si="158"/>
        <v>0</v>
      </c>
      <c r="AQ257">
        <f t="shared" ca="1" si="159"/>
        <v>0</v>
      </c>
      <c r="AS257" s="6"/>
      <c r="AV257" s="5">
        <f ca="1">IF(Table1[[#This Row],[Total Debt Value]]&gt;$AW$3,1,0)</f>
        <v>1</v>
      </c>
      <c r="AZ257" s="6"/>
      <c r="BA257" s="5"/>
      <c r="BB257" s="17">
        <f t="shared" ca="1" si="163"/>
        <v>0.83400736567010636</v>
      </c>
      <c r="BC257">
        <f t="shared" ca="1" si="164"/>
        <v>0</v>
      </c>
      <c r="BD257" s="6"/>
      <c r="BF257" s="5">
        <f t="shared" ca="1" si="165"/>
        <v>0</v>
      </c>
      <c r="BG257">
        <f t="shared" ca="1" si="166"/>
        <v>0</v>
      </c>
      <c r="BH257">
        <f t="shared" ca="1" si="191"/>
        <v>0</v>
      </c>
      <c r="BI257">
        <f t="shared" ca="1" si="192"/>
        <v>0</v>
      </c>
      <c r="BJ257">
        <f t="shared" ca="1" si="193"/>
        <v>0</v>
      </c>
      <c r="BK257">
        <f t="shared" ca="1" si="194"/>
        <v>0</v>
      </c>
      <c r="BL257">
        <f t="shared" ca="1" si="195"/>
        <v>0</v>
      </c>
      <c r="BM257">
        <f t="shared" ca="1" si="196"/>
        <v>0</v>
      </c>
      <c r="BN257">
        <f t="shared" ca="1" si="197"/>
        <v>0</v>
      </c>
      <c r="BO257">
        <f t="shared" ca="1" si="198"/>
        <v>0</v>
      </c>
      <c r="BP257">
        <f t="shared" ca="1" si="199"/>
        <v>29314</v>
      </c>
      <c r="BR257" s="6"/>
      <c r="BT257" s="5">
        <f t="shared" ca="1" si="167"/>
        <v>29314</v>
      </c>
      <c r="BU257">
        <f t="shared" ca="1" si="168"/>
        <v>0</v>
      </c>
      <c r="BV257">
        <f t="shared" ca="1" si="169"/>
        <v>0</v>
      </c>
      <c r="BW257">
        <f t="shared" ca="1" si="170"/>
        <v>0</v>
      </c>
      <c r="BX257">
        <f t="shared" ca="1" si="171"/>
        <v>0</v>
      </c>
      <c r="BY257">
        <f t="shared" ca="1" si="172"/>
        <v>0</v>
      </c>
      <c r="CA257" s="6"/>
      <c r="CD257" s="5">
        <f ca="1">IF(Table1[[#This Row],[Total Debt Value]]&gt;Table1[[#This Row],[Income]],1,0)</f>
        <v>1</v>
      </c>
      <c r="CK257" s="6"/>
      <c r="CM257" s="5">
        <f ca="1">IF(Table1[[#This Row],[Total  Net Worth]]&gt;$CN$3,Table1[[#This Row],[Age]],0)</f>
        <v>25</v>
      </c>
      <c r="CN257" s="6"/>
    </row>
    <row r="258" spans="2:92" x14ac:dyDescent="0.25">
      <c r="B258">
        <f t="shared" ca="1" si="173"/>
        <v>2</v>
      </c>
      <c r="C258" t="str">
        <f t="shared" ca="1" si="174"/>
        <v>Female</v>
      </c>
      <c r="D258">
        <f t="shared" ca="1" si="175"/>
        <v>34</v>
      </c>
      <c r="E258">
        <f t="shared" ca="1" si="176"/>
        <v>1</v>
      </c>
      <c r="F258" t="str">
        <f t="shared" ca="1" si="160"/>
        <v>Health</v>
      </c>
      <c r="G258">
        <f t="shared" ca="1" si="177"/>
        <v>3</v>
      </c>
      <c r="H258" t="str">
        <f t="shared" ca="1" si="161"/>
        <v>University</v>
      </c>
      <c r="I258">
        <f t="shared" ca="1" si="178"/>
        <v>3</v>
      </c>
      <c r="J258">
        <f t="shared" ca="1" si="179"/>
        <v>0</v>
      </c>
      <c r="K258">
        <f t="shared" ca="1" si="180"/>
        <v>29314</v>
      </c>
      <c r="L258">
        <f t="shared" ca="1" si="181"/>
        <v>2</v>
      </c>
      <c r="M258" t="str">
        <f t="shared" ca="1" si="162"/>
        <v>Birgunj</v>
      </c>
      <c r="N258">
        <f t="shared" ca="1" si="184"/>
        <v>586280</v>
      </c>
      <c r="O258" s="1">
        <f t="shared" ca="1" si="182"/>
        <v>488961.83834506996</v>
      </c>
      <c r="P258" s="1">
        <f t="shared" ca="1" si="185"/>
        <v>0</v>
      </c>
      <c r="Q258">
        <f t="shared" ca="1" si="183"/>
        <v>0</v>
      </c>
      <c r="R258">
        <f t="shared" ca="1" si="186"/>
        <v>0</v>
      </c>
      <c r="S258" s="1">
        <f t="shared" ca="1" si="187"/>
        <v>8015.817660713532</v>
      </c>
      <c r="T258" s="1">
        <f t="shared" ca="1" si="188"/>
        <v>594295.81766071357</v>
      </c>
      <c r="U258" s="1">
        <f t="shared" ca="1" si="189"/>
        <v>488961.83834506996</v>
      </c>
      <c r="V258" s="1">
        <f t="shared" ca="1" si="190"/>
        <v>105333.97931564361</v>
      </c>
      <c r="Y258" s="5">
        <f ca="1">IF(Table1[[#This Row],[Gender]]="Male",1,0)</f>
        <v>0</v>
      </c>
      <c r="Z258">
        <f ca="1">IF(Table1[[#This Row],[Gender]]="Female",1,0)</f>
        <v>1</v>
      </c>
      <c r="AB258" s="6"/>
      <c r="AF258" s="5">
        <f t="shared" ca="1" si="154"/>
        <v>0</v>
      </c>
      <c r="AM258">
        <f t="shared" ca="1" si="155"/>
        <v>1</v>
      </c>
      <c r="AN258">
        <f t="shared" ca="1" si="156"/>
        <v>0</v>
      </c>
      <c r="AO258">
        <f t="shared" ca="1" si="157"/>
        <v>0</v>
      </c>
      <c r="AP258">
        <f t="shared" ca="1" si="158"/>
        <v>0</v>
      </c>
      <c r="AQ258">
        <f t="shared" ca="1" si="159"/>
        <v>0</v>
      </c>
      <c r="AS258" s="6"/>
      <c r="AV258" s="5">
        <f ca="1">IF(Table1[[#This Row],[Total Debt Value]]&gt;$AW$3,1,0)</f>
        <v>0</v>
      </c>
      <c r="AZ258" s="6"/>
      <c r="BA258" s="5"/>
      <c r="BB258" s="17">
        <f t="shared" ca="1" si="163"/>
        <v>0.96194506002132318</v>
      </c>
      <c r="BC258">
        <f t="shared" ca="1" si="164"/>
        <v>0</v>
      </c>
      <c r="BD258" s="6"/>
      <c r="BF258" s="5">
        <f t="shared" ca="1" si="165"/>
        <v>0</v>
      </c>
      <c r="BG258">
        <f t="shared" ca="1" si="166"/>
        <v>0</v>
      </c>
      <c r="BH258">
        <f t="shared" ca="1" si="191"/>
        <v>0</v>
      </c>
      <c r="BI258">
        <f t="shared" ca="1" si="192"/>
        <v>0</v>
      </c>
      <c r="BJ258">
        <f t="shared" ca="1" si="193"/>
        <v>0</v>
      </c>
      <c r="BK258">
        <f t="shared" ca="1" si="194"/>
        <v>0</v>
      </c>
      <c r="BL258">
        <f t="shared" ca="1" si="195"/>
        <v>0</v>
      </c>
      <c r="BM258">
        <f t="shared" ca="1" si="196"/>
        <v>0</v>
      </c>
      <c r="BN258">
        <f t="shared" ca="1" si="197"/>
        <v>0</v>
      </c>
      <c r="BO258">
        <f t="shared" ca="1" si="198"/>
        <v>30302</v>
      </c>
      <c r="BP258">
        <f t="shared" ca="1" si="199"/>
        <v>0</v>
      </c>
      <c r="BR258" s="6"/>
      <c r="BT258" s="5">
        <f t="shared" ca="1" si="167"/>
        <v>0</v>
      </c>
      <c r="BU258">
        <f t="shared" ca="1" si="168"/>
        <v>0</v>
      </c>
      <c r="BV258">
        <f t="shared" ca="1" si="169"/>
        <v>0</v>
      </c>
      <c r="BW258">
        <f t="shared" ca="1" si="170"/>
        <v>0</v>
      </c>
      <c r="BX258">
        <f t="shared" ca="1" si="171"/>
        <v>0</v>
      </c>
      <c r="BY258">
        <f t="shared" ca="1" si="172"/>
        <v>30302</v>
      </c>
      <c r="CA258" s="6"/>
      <c r="CD258" s="5">
        <f ca="1">IF(Table1[[#This Row],[Total Debt Value]]&gt;Table1[[#This Row],[Income]],1,0)</f>
        <v>1</v>
      </c>
      <c r="CK258" s="6"/>
      <c r="CM258" s="5">
        <f ca="1">IF(Table1[[#This Row],[Total  Net Worth]]&gt;$CN$3,Table1[[#This Row],[Age]],0)</f>
        <v>0</v>
      </c>
      <c r="CN258" s="6"/>
    </row>
    <row r="259" spans="2:92" x14ac:dyDescent="0.25">
      <c r="B259">
        <f t="shared" ca="1" si="173"/>
        <v>1</v>
      </c>
      <c r="C259" t="str">
        <f t="shared" ca="1" si="174"/>
        <v>Male</v>
      </c>
      <c r="D259">
        <f t="shared" ca="1" si="175"/>
        <v>36</v>
      </c>
      <c r="E259">
        <f t="shared" ca="1" si="176"/>
        <v>3</v>
      </c>
      <c r="F259" t="str">
        <f t="shared" ca="1" si="160"/>
        <v>Teaching</v>
      </c>
      <c r="G259">
        <f t="shared" ca="1" si="177"/>
        <v>3</v>
      </c>
      <c r="H259" t="str">
        <f t="shared" ca="1" si="161"/>
        <v>University</v>
      </c>
      <c r="I259">
        <f t="shared" ca="1" si="178"/>
        <v>0</v>
      </c>
      <c r="J259">
        <f t="shared" ca="1" si="179"/>
        <v>0</v>
      </c>
      <c r="K259">
        <f t="shared" ca="1" si="180"/>
        <v>30302</v>
      </c>
      <c r="L259">
        <f t="shared" ca="1" si="181"/>
        <v>7</v>
      </c>
      <c r="M259" t="str">
        <f t="shared" ca="1" si="162"/>
        <v>Butwal</v>
      </c>
      <c r="N259">
        <f t="shared" ca="1" si="184"/>
        <v>515134</v>
      </c>
      <c r="O259" s="1">
        <f t="shared" ca="1" si="182"/>
        <v>495530.60654902429</v>
      </c>
      <c r="P259" s="1">
        <f t="shared" ca="1" si="185"/>
        <v>0</v>
      </c>
      <c r="Q259">
        <f t="shared" ca="1" si="183"/>
        <v>0</v>
      </c>
      <c r="R259">
        <f t="shared" ca="1" si="186"/>
        <v>60604</v>
      </c>
      <c r="S259" s="1">
        <f t="shared" ca="1" si="187"/>
        <v>21789.06165816166</v>
      </c>
      <c r="T259" s="1">
        <f t="shared" ca="1" si="188"/>
        <v>536923.06165816169</v>
      </c>
      <c r="U259" s="1">
        <f t="shared" ca="1" si="189"/>
        <v>556134.60654902435</v>
      </c>
      <c r="V259" s="1">
        <f t="shared" ca="1" si="190"/>
        <v>-19211.544890862657</v>
      </c>
      <c r="Y259" s="5">
        <f ca="1">IF(Table1[[#This Row],[Gender]]="Male",1,0)</f>
        <v>1</v>
      </c>
      <c r="Z259">
        <f ca="1">IF(Table1[[#This Row],[Gender]]="Female",1,0)</f>
        <v>0</v>
      </c>
      <c r="AB259" s="6"/>
      <c r="AF259" s="5">
        <f t="shared" ref="AF259:AF322" ca="1" si="200">IF(F260="Health",1,0)</f>
        <v>0</v>
      </c>
      <c r="AM259">
        <f t="shared" ref="AM259:AM322" ca="1" si="201">IF(F260="Teaching",1,0)</f>
        <v>1</v>
      </c>
      <c r="AN259">
        <f t="shared" ref="AN259:AN322" ca="1" si="202">IF(F260="IT",1,0)</f>
        <v>0</v>
      </c>
      <c r="AO259">
        <f t="shared" ref="AO259:AO322" ca="1" si="203">IF(F260="Construction",1,0)</f>
        <v>0</v>
      </c>
      <c r="AP259">
        <f t="shared" ref="AP259:AP322" ca="1" si="204">IF(F260="Genral Work",1,0)</f>
        <v>0</v>
      </c>
      <c r="AQ259">
        <f t="shared" ref="AQ259:AQ322" ca="1" si="205">IF(F260="Agriculture",1,0)</f>
        <v>0</v>
      </c>
      <c r="AS259" s="6"/>
      <c r="AV259" s="5">
        <f ca="1">IF(Table1[[#This Row],[Total Debt Value]]&gt;$AW$3,1,0)</f>
        <v>1</v>
      </c>
      <c r="AZ259" s="6"/>
      <c r="BA259" s="5"/>
      <c r="BB259" s="17">
        <f t="shared" ca="1" si="163"/>
        <v>7.766491146602994E-2</v>
      </c>
      <c r="BC259">
        <f t="shared" ca="1" si="164"/>
        <v>1</v>
      </c>
      <c r="BD259" s="6"/>
      <c r="BF259" s="5">
        <f t="shared" ca="1" si="165"/>
        <v>38993</v>
      </c>
      <c r="BG259">
        <f t="shared" ca="1" si="166"/>
        <v>0</v>
      </c>
      <c r="BH259">
        <f t="shared" ca="1" si="191"/>
        <v>0</v>
      </c>
      <c r="BI259">
        <f t="shared" ca="1" si="192"/>
        <v>0</v>
      </c>
      <c r="BJ259">
        <f t="shared" ca="1" si="193"/>
        <v>0</v>
      </c>
      <c r="BK259">
        <f t="shared" ca="1" si="194"/>
        <v>0</v>
      </c>
      <c r="BL259">
        <f t="shared" ca="1" si="195"/>
        <v>0</v>
      </c>
      <c r="BM259">
        <f t="shared" ca="1" si="196"/>
        <v>0</v>
      </c>
      <c r="BN259">
        <f t="shared" ca="1" si="197"/>
        <v>0</v>
      </c>
      <c r="BO259">
        <f t="shared" ca="1" si="198"/>
        <v>0</v>
      </c>
      <c r="BP259">
        <f t="shared" ca="1" si="199"/>
        <v>0</v>
      </c>
      <c r="BR259" s="6"/>
      <c r="BT259" s="5">
        <f t="shared" ca="1" si="167"/>
        <v>0</v>
      </c>
      <c r="BU259">
        <f t="shared" ca="1" si="168"/>
        <v>0</v>
      </c>
      <c r="BV259">
        <f t="shared" ca="1" si="169"/>
        <v>0</v>
      </c>
      <c r="BW259">
        <f t="shared" ca="1" si="170"/>
        <v>0</v>
      </c>
      <c r="BX259">
        <f t="shared" ca="1" si="171"/>
        <v>0</v>
      </c>
      <c r="BY259">
        <f t="shared" ca="1" si="172"/>
        <v>38993</v>
      </c>
      <c r="CA259" s="6"/>
      <c r="CD259" s="5">
        <f ca="1">IF(Table1[[#This Row],[Total Debt Value]]&gt;Table1[[#This Row],[Income]],1,0)</f>
        <v>1</v>
      </c>
      <c r="CK259" s="6"/>
      <c r="CM259" s="5">
        <f ca="1">IF(Table1[[#This Row],[Total  Net Worth]]&gt;$CN$3,Table1[[#This Row],[Age]],0)</f>
        <v>0</v>
      </c>
      <c r="CN259" s="6"/>
    </row>
    <row r="260" spans="2:92" x14ac:dyDescent="0.25">
      <c r="B260">
        <f t="shared" ca="1" si="173"/>
        <v>2</v>
      </c>
      <c r="C260" t="str">
        <f t="shared" ca="1" si="174"/>
        <v>Female</v>
      </c>
      <c r="D260">
        <f t="shared" ca="1" si="175"/>
        <v>28</v>
      </c>
      <c r="E260">
        <f t="shared" ca="1" si="176"/>
        <v>3</v>
      </c>
      <c r="F260" t="str">
        <f t="shared" ref="F260:F323" ca="1" si="206">VLOOKUP(E260,$AH$3:$AI$8,2)</f>
        <v>Teaching</v>
      </c>
      <c r="G260">
        <f t="shared" ca="1" si="177"/>
        <v>1</v>
      </c>
      <c r="H260" t="str">
        <f t="shared" ref="H260:H323" ca="1" si="207">VLOOKUP(G260,$AJ$3:$AK$7,2)</f>
        <v>High School</v>
      </c>
      <c r="I260">
        <f t="shared" ca="1" si="178"/>
        <v>3</v>
      </c>
      <c r="J260">
        <f t="shared" ca="1" si="179"/>
        <v>0</v>
      </c>
      <c r="K260">
        <f t="shared" ca="1" si="180"/>
        <v>38993</v>
      </c>
      <c r="L260">
        <f t="shared" ca="1" si="181"/>
        <v>1</v>
      </c>
      <c r="M260" t="str">
        <f t="shared" ref="M260:M323" ca="1" si="208">VLOOKUP(L260,$AH$11:$AI$21,2)</f>
        <v>Kathmandu</v>
      </c>
      <c r="N260">
        <f t="shared" ca="1" si="184"/>
        <v>779860</v>
      </c>
      <c r="O260" s="1">
        <f t="shared" ca="1" si="182"/>
        <v>60567.757855898111</v>
      </c>
      <c r="P260" s="1">
        <f t="shared" ca="1" si="185"/>
        <v>0</v>
      </c>
      <c r="Q260">
        <f t="shared" ca="1" si="183"/>
        <v>0</v>
      </c>
      <c r="R260">
        <f t="shared" ca="1" si="186"/>
        <v>0</v>
      </c>
      <c r="S260" s="1">
        <f t="shared" ca="1" si="187"/>
        <v>6515.0384327100037</v>
      </c>
      <c r="T260" s="1">
        <f t="shared" ca="1" si="188"/>
        <v>786375.03843270999</v>
      </c>
      <c r="U260" s="1">
        <f t="shared" ca="1" si="189"/>
        <v>60567.757855898111</v>
      </c>
      <c r="V260" s="1">
        <f t="shared" ca="1" si="190"/>
        <v>725807.28057681187</v>
      </c>
      <c r="Y260" s="5">
        <f ca="1">IF(Table1[[#This Row],[Gender]]="Male",1,0)</f>
        <v>0</v>
      </c>
      <c r="Z260">
        <f ca="1">IF(Table1[[#This Row],[Gender]]="Female",1,0)</f>
        <v>1</v>
      </c>
      <c r="AB260" s="6"/>
      <c r="AF260" s="5">
        <f t="shared" ca="1" si="200"/>
        <v>0</v>
      </c>
      <c r="AM260">
        <f t="shared" ca="1" si="201"/>
        <v>0</v>
      </c>
      <c r="AN260">
        <f t="shared" ca="1" si="202"/>
        <v>0</v>
      </c>
      <c r="AO260">
        <f t="shared" ca="1" si="203"/>
        <v>0</v>
      </c>
      <c r="AP260">
        <f t="shared" ca="1" si="204"/>
        <v>0</v>
      </c>
      <c r="AQ260">
        <f t="shared" ca="1" si="205"/>
        <v>1</v>
      </c>
      <c r="AS260" s="6"/>
      <c r="AV260" s="5">
        <f ca="1">IF(Table1[[#This Row],[Total Debt Value]]&gt;$AW$3,1,0)</f>
        <v>0</v>
      </c>
      <c r="AZ260" s="6"/>
      <c r="BA260" s="5"/>
      <c r="BB260" s="17">
        <f t="shared" ref="BB260:BB323" ca="1" si="209">O261/N261</f>
        <v>0.75259680009580121</v>
      </c>
      <c r="BC260">
        <f t="shared" ref="BC260:BC323" ca="1" si="210">IF(BB260&lt;$BD$2,1,0)</f>
        <v>0</v>
      </c>
      <c r="BD260" s="6"/>
      <c r="BF260" s="5">
        <f t="shared" ref="BF260:BF323" ca="1" si="211">IF(M261="Kathmandu",K261,0)</f>
        <v>0</v>
      </c>
      <c r="BG260">
        <f t="shared" ref="BG260:BG323" ca="1" si="212">IF(M261="Itahari",K261,0)</f>
        <v>0</v>
      </c>
      <c r="BH260">
        <f t="shared" ca="1" si="191"/>
        <v>0</v>
      </c>
      <c r="BI260">
        <f t="shared" ca="1" si="192"/>
        <v>0</v>
      </c>
      <c r="BJ260">
        <f t="shared" ca="1" si="193"/>
        <v>0</v>
      </c>
      <c r="BK260">
        <f t="shared" ca="1" si="194"/>
        <v>56889</v>
      </c>
      <c r="BL260">
        <f t="shared" ca="1" si="195"/>
        <v>0</v>
      </c>
      <c r="BM260">
        <f t="shared" ca="1" si="196"/>
        <v>0</v>
      </c>
      <c r="BN260">
        <f t="shared" ca="1" si="197"/>
        <v>0</v>
      </c>
      <c r="BO260">
        <f t="shared" ca="1" si="198"/>
        <v>0</v>
      </c>
      <c r="BP260">
        <f t="shared" ca="1" si="199"/>
        <v>0</v>
      </c>
      <c r="BR260" s="6"/>
      <c r="BT260" s="5">
        <f t="shared" ref="BT260:BT323" ca="1" si="213">IF(F261="Health",K261,0)</f>
        <v>0</v>
      </c>
      <c r="BU260">
        <f t="shared" ref="BU260:BU323" ca="1" si="214">IF(F261="Agriculture",K261,0)</f>
        <v>56889</v>
      </c>
      <c r="BV260">
        <f t="shared" ref="BV260:BV323" ca="1" si="215">IF(F261="IT",K261,0)</f>
        <v>0</v>
      </c>
      <c r="BW260">
        <f t="shared" ref="BW260:BW323" ca="1" si="216">IF(F261="Construction",K261,0)</f>
        <v>0</v>
      </c>
      <c r="BX260">
        <f t="shared" ref="BX260:BX323" ca="1" si="217">IF(F261="Genral Work",K261,0)</f>
        <v>0</v>
      </c>
      <c r="BY260">
        <f t="shared" ref="BY260:BY323" ca="1" si="218">IF(F261="Teaching",K261,0)</f>
        <v>0</v>
      </c>
      <c r="CA260" s="6"/>
      <c r="CD260" s="5">
        <f ca="1">IF(Table1[[#This Row],[Total Debt Value]]&gt;Table1[[#This Row],[Income]],1,0)</f>
        <v>1</v>
      </c>
      <c r="CK260" s="6"/>
      <c r="CM260" s="5">
        <f ca="1">IF(Table1[[#This Row],[Total  Net Worth]]&gt;$CN$3,Table1[[#This Row],[Age]],0)</f>
        <v>28</v>
      </c>
      <c r="CN260" s="6"/>
    </row>
    <row r="261" spans="2:92" x14ac:dyDescent="0.25">
      <c r="B261">
        <f t="shared" ref="B261:B324" ca="1" si="219">RANDBETWEEN(1,2)</f>
        <v>1</v>
      </c>
      <c r="C261" t="str">
        <f t="shared" ref="C261:C324" ca="1" si="220">IF(B261=1,"Male","Female")</f>
        <v>Male</v>
      </c>
      <c r="D261">
        <f t="shared" ref="D261:D324" ca="1" si="221">RANDBETWEEN(25,45)</f>
        <v>29</v>
      </c>
      <c r="E261">
        <f t="shared" ref="E261:E324" ca="1" si="222">RANDBETWEEN(1,6)</f>
        <v>6</v>
      </c>
      <c r="F261" t="str">
        <f t="shared" ca="1" si="206"/>
        <v>Agriculture</v>
      </c>
      <c r="G261">
        <f t="shared" ref="G261:G324" ca="1" si="223">RANDBETWEEN(1,5)</f>
        <v>5</v>
      </c>
      <c r="H261" t="str">
        <f t="shared" ca="1" si="207"/>
        <v>Others</v>
      </c>
      <c r="I261">
        <f t="shared" ref="I261:I324" ca="1" si="224">RANDBETWEEN(0,3)</f>
        <v>2</v>
      </c>
      <c r="J261">
        <f t="shared" ref="J261:J324" ca="1" si="225">RANDBETWEEN(0,2)</f>
        <v>1</v>
      </c>
      <c r="K261">
        <f t="shared" ref="K261:K324" ca="1" si="226">RANDBETWEEN(25000,100000)</f>
        <v>56889</v>
      </c>
      <c r="L261">
        <f t="shared" ref="L261:L324" ca="1" si="227">RANDBETWEEN(1,11)</f>
        <v>11</v>
      </c>
      <c r="M261" t="str">
        <f t="shared" ca="1" si="208"/>
        <v>Kavre</v>
      </c>
      <c r="N261">
        <f t="shared" ca="1" si="184"/>
        <v>1080891</v>
      </c>
      <c r="O261" s="1">
        <f t="shared" ref="O261:O324" ca="1" si="228">RAND()*N261</f>
        <v>813475.10785235069</v>
      </c>
      <c r="P261" s="1">
        <f t="shared" ca="1" si="185"/>
        <v>39779.532637271172</v>
      </c>
      <c r="Q261">
        <f t="shared" ref="Q261:Q324" ca="1" si="229">RANDBETWEEN(0,P261)</f>
        <v>31085</v>
      </c>
      <c r="R261">
        <f t="shared" ca="1" si="186"/>
        <v>113778</v>
      </c>
      <c r="S261" s="1">
        <f t="shared" ca="1" si="187"/>
        <v>883.02018448806552</v>
      </c>
      <c r="T261" s="1">
        <f t="shared" ca="1" si="188"/>
        <v>1121553.5528217591</v>
      </c>
      <c r="U261" s="1">
        <f t="shared" ca="1" si="189"/>
        <v>958338.10785235069</v>
      </c>
      <c r="V261" s="1">
        <f t="shared" ca="1" si="190"/>
        <v>163215.44496940845</v>
      </c>
      <c r="Y261" s="5">
        <f ca="1">IF(Table1[[#This Row],[Gender]]="Male",1,0)</f>
        <v>1</v>
      </c>
      <c r="Z261">
        <f ca="1">IF(Table1[[#This Row],[Gender]]="Female",1,0)</f>
        <v>0</v>
      </c>
      <c r="AB261" s="6"/>
      <c r="AF261" s="5">
        <f t="shared" ca="1" si="200"/>
        <v>0</v>
      </c>
      <c r="AM261">
        <f t="shared" ca="1" si="201"/>
        <v>0</v>
      </c>
      <c r="AN261">
        <f t="shared" ca="1" si="202"/>
        <v>1</v>
      </c>
      <c r="AO261">
        <f t="shared" ca="1" si="203"/>
        <v>0</v>
      </c>
      <c r="AP261">
        <f t="shared" ca="1" si="204"/>
        <v>0</v>
      </c>
      <c r="AQ261">
        <f t="shared" ca="1" si="205"/>
        <v>0</v>
      </c>
      <c r="AS261" s="6"/>
      <c r="AV261" s="5">
        <f ca="1">IF(Table1[[#This Row],[Total Debt Value]]&gt;$AW$3,1,0)</f>
        <v>1</v>
      </c>
      <c r="AZ261" s="6"/>
      <c r="BA261" s="5"/>
      <c r="BB261" s="17">
        <f t="shared" ca="1" si="209"/>
        <v>0.12561184721758678</v>
      </c>
      <c r="BC261">
        <f t="shared" ca="1" si="210"/>
        <v>1</v>
      </c>
      <c r="BD261" s="6"/>
      <c r="BF261" s="5">
        <f t="shared" ca="1" si="211"/>
        <v>0</v>
      </c>
      <c r="BG261">
        <f t="shared" ca="1" si="212"/>
        <v>0</v>
      </c>
      <c r="BH261">
        <f t="shared" ca="1" si="191"/>
        <v>0</v>
      </c>
      <c r="BI261">
        <f t="shared" ca="1" si="192"/>
        <v>0</v>
      </c>
      <c r="BJ261">
        <f t="shared" ca="1" si="193"/>
        <v>93452</v>
      </c>
      <c r="BK261">
        <f t="shared" ca="1" si="194"/>
        <v>0</v>
      </c>
      <c r="BL261">
        <f t="shared" ca="1" si="195"/>
        <v>0</v>
      </c>
      <c r="BM261">
        <f t="shared" ca="1" si="196"/>
        <v>0</v>
      </c>
      <c r="BN261">
        <f t="shared" ca="1" si="197"/>
        <v>0</v>
      </c>
      <c r="BO261">
        <f t="shared" ca="1" si="198"/>
        <v>0</v>
      </c>
      <c r="BP261">
        <f t="shared" ca="1" si="199"/>
        <v>0</v>
      </c>
      <c r="BR261" s="6"/>
      <c r="BT261" s="5">
        <f t="shared" ca="1" si="213"/>
        <v>0</v>
      </c>
      <c r="BU261">
        <f t="shared" ca="1" si="214"/>
        <v>0</v>
      </c>
      <c r="BV261">
        <f t="shared" ca="1" si="215"/>
        <v>93452</v>
      </c>
      <c r="BW261">
        <f t="shared" ca="1" si="216"/>
        <v>0</v>
      </c>
      <c r="BX261">
        <f t="shared" ca="1" si="217"/>
        <v>0</v>
      </c>
      <c r="BY261">
        <f t="shared" ca="1" si="218"/>
        <v>0</v>
      </c>
      <c r="CA261" s="6"/>
      <c r="CD261" s="5">
        <f ca="1">IF(Table1[[#This Row],[Total Debt Value]]&gt;Table1[[#This Row],[Income]],1,0)</f>
        <v>1</v>
      </c>
      <c r="CK261" s="6"/>
      <c r="CM261" s="5">
        <f ca="1">IF(Table1[[#This Row],[Total  Net Worth]]&gt;$CN$3,Table1[[#This Row],[Age]],0)</f>
        <v>0</v>
      </c>
      <c r="CN261" s="6"/>
    </row>
    <row r="262" spans="2:92" x14ac:dyDescent="0.25">
      <c r="B262">
        <f t="shared" ca="1" si="219"/>
        <v>1</v>
      </c>
      <c r="C262" t="str">
        <f t="shared" ca="1" si="220"/>
        <v>Male</v>
      </c>
      <c r="D262">
        <f t="shared" ca="1" si="221"/>
        <v>42</v>
      </c>
      <c r="E262">
        <f t="shared" ca="1" si="222"/>
        <v>4</v>
      </c>
      <c r="F262" t="str">
        <f t="shared" ca="1" si="206"/>
        <v>IT</v>
      </c>
      <c r="G262">
        <f t="shared" ca="1" si="223"/>
        <v>4</v>
      </c>
      <c r="H262" t="str">
        <f t="shared" ca="1" si="207"/>
        <v>Technical</v>
      </c>
      <c r="I262">
        <f t="shared" ca="1" si="224"/>
        <v>0</v>
      </c>
      <c r="J262">
        <f t="shared" ca="1" si="225"/>
        <v>0</v>
      </c>
      <c r="K262">
        <f t="shared" ca="1" si="226"/>
        <v>93452</v>
      </c>
      <c r="L262">
        <f t="shared" ca="1" si="227"/>
        <v>6</v>
      </c>
      <c r="M262" t="str">
        <f t="shared" ca="1" si="208"/>
        <v>Dharan</v>
      </c>
      <c r="N262">
        <f t="shared" ca="1" si="184"/>
        <v>2055944</v>
      </c>
      <c r="O262" s="1">
        <f t="shared" ca="1" si="228"/>
        <v>258250.92361591425</v>
      </c>
      <c r="P262" s="1">
        <f t="shared" ca="1" si="185"/>
        <v>0</v>
      </c>
      <c r="Q262">
        <f t="shared" ca="1" si="229"/>
        <v>0</v>
      </c>
      <c r="R262">
        <f t="shared" ca="1" si="186"/>
        <v>0</v>
      </c>
      <c r="S262" s="1">
        <f t="shared" ca="1" si="187"/>
        <v>16854.924073927945</v>
      </c>
      <c r="T262" s="1">
        <f t="shared" ca="1" si="188"/>
        <v>2072798.924073928</v>
      </c>
      <c r="U262" s="1">
        <f t="shared" ca="1" si="189"/>
        <v>258250.92361591425</v>
      </c>
      <c r="V262" s="1">
        <f t="shared" ca="1" si="190"/>
        <v>1814548.0004580137</v>
      </c>
      <c r="Y262" s="5">
        <f ca="1">IF(Table1[[#This Row],[Gender]]="Male",1,0)</f>
        <v>1</v>
      </c>
      <c r="Z262">
        <f ca="1">IF(Table1[[#This Row],[Gender]]="Female",1,0)</f>
        <v>0</v>
      </c>
      <c r="AB262" s="6"/>
      <c r="AF262" s="5">
        <f t="shared" ca="1" si="200"/>
        <v>1</v>
      </c>
      <c r="AM262">
        <f t="shared" ca="1" si="201"/>
        <v>0</v>
      </c>
      <c r="AN262">
        <f t="shared" ca="1" si="202"/>
        <v>0</v>
      </c>
      <c r="AO262">
        <f t="shared" ca="1" si="203"/>
        <v>0</v>
      </c>
      <c r="AP262">
        <f t="shared" ca="1" si="204"/>
        <v>0</v>
      </c>
      <c r="AQ262">
        <f t="shared" ca="1" si="205"/>
        <v>0</v>
      </c>
      <c r="AS262" s="6"/>
      <c r="AV262" s="5">
        <f ca="1">IF(Table1[[#This Row],[Total Debt Value]]&gt;$AW$3,1,0)</f>
        <v>0</v>
      </c>
      <c r="AZ262" s="6"/>
      <c r="BA262" s="5"/>
      <c r="BB262" s="17">
        <f t="shared" ca="1" si="209"/>
        <v>0.30014429997458769</v>
      </c>
      <c r="BC262">
        <f t="shared" ca="1" si="210"/>
        <v>0</v>
      </c>
      <c r="BD262" s="6"/>
      <c r="BF262" s="5">
        <f t="shared" ca="1" si="211"/>
        <v>0</v>
      </c>
      <c r="BG262">
        <f t="shared" ca="1" si="212"/>
        <v>0</v>
      </c>
      <c r="BH262">
        <f t="shared" ca="1" si="191"/>
        <v>85422</v>
      </c>
      <c r="BI262">
        <f t="shared" ca="1" si="192"/>
        <v>0</v>
      </c>
      <c r="BJ262">
        <f t="shared" ca="1" si="193"/>
        <v>0</v>
      </c>
      <c r="BK262">
        <f t="shared" ca="1" si="194"/>
        <v>0</v>
      </c>
      <c r="BL262">
        <f t="shared" ca="1" si="195"/>
        <v>0</v>
      </c>
      <c r="BM262">
        <f t="shared" ca="1" si="196"/>
        <v>0</v>
      </c>
      <c r="BN262">
        <f t="shared" ca="1" si="197"/>
        <v>0</v>
      </c>
      <c r="BO262">
        <f t="shared" ca="1" si="198"/>
        <v>0</v>
      </c>
      <c r="BP262">
        <f t="shared" ca="1" si="199"/>
        <v>0</v>
      </c>
      <c r="BR262" s="6"/>
      <c r="BT262" s="5">
        <f t="shared" ca="1" si="213"/>
        <v>85422</v>
      </c>
      <c r="BU262">
        <f t="shared" ca="1" si="214"/>
        <v>0</v>
      </c>
      <c r="BV262">
        <f t="shared" ca="1" si="215"/>
        <v>0</v>
      </c>
      <c r="BW262">
        <f t="shared" ca="1" si="216"/>
        <v>0</v>
      </c>
      <c r="BX262">
        <f t="shared" ca="1" si="217"/>
        <v>0</v>
      </c>
      <c r="BY262">
        <f t="shared" ca="1" si="218"/>
        <v>0</v>
      </c>
      <c r="CA262" s="6"/>
      <c r="CD262" s="5">
        <f ca="1">IF(Table1[[#This Row],[Total Debt Value]]&gt;Table1[[#This Row],[Income]],1,0)</f>
        <v>1</v>
      </c>
      <c r="CK262" s="6"/>
      <c r="CM262" s="5">
        <f ca="1">IF(Table1[[#This Row],[Total  Net Worth]]&gt;$CN$3,Table1[[#This Row],[Age]],0)</f>
        <v>42</v>
      </c>
      <c r="CN262" s="6"/>
    </row>
    <row r="263" spans="2:92" x14ac:dyDescent="0.25">
      <c r="B263">
        <f t="shared" ca="1" si="219"/>
        <v>2</v>
      </c>
      <c r="C263" t="str">
        <f t="shared" ca="1" si="220"/>
        <v>Female</v>
      </c>
      <c r="D263">
        <f t="shared" ca="1" si="221"/>
        <v>27</v>
      </c>
      <c r="E263">
        <f t="shared" ca="1" si="222"/>
        <v>1</v>
      </c>
      <c r="F263" t="str">
        <f t="shared" ca="1" si="206"/>
        <v>Health</v>
      </c>
      <c r="G263">
        <f t="shared" ca="1" si="223"/>
        <v>3</v>
      </c>
      <c r="H263" t="str">
        <f t="shared" ca="1" si="207"/>
        <v>University</v>
      </c>
      <c r="I263">
        <f t="shared" ca="1" si="224"/>
        <v>1</v>
      </c>
      <c r="J263">
        <f t="shared" ca="1" si="225"/>
        <v>0</v>
      </c>
      <c r="K263">
        <f t="shared" ca="1" si="226"/>
        <v>85422</v>
      </c>
      <c r="L263">
        <f t="shared" ca="1" si="227"/>
        <v>4</v>
      </c>
      <c r="M263" t="str">
        <f t="shared" ca="1" si="208"/>
        <v>Biratnagar</v>
      </c>
      <c r="N263">
        <f t="shared" ca="1" si="184"/>
        <v>1879284</v>
      </c>
      <c r="O263" s="1">
        <f t="shared" ca="1" si="228"/>
        <v>564056.38063344301</v>
      </c>
      <c r="P263" s="1">
        <f t="shared" ca="1" si="185"/>
        <v>0</v>
      </c>
      <c r="Q263">
        <f t="shared" ca="1" si="229"/>
        <v>0</v>
      </c>
      <c r="R263">
        <f t="shared" ca="1" si="186"/>
        <v>170844</v>
      </c>
      <c r="S263" s="1">
        <f t="shared" ca="1" si="187"/>
        <v>12062.946447024618</v>
      </c>
      <c r="T263" s="1">
        <f t="shared" ca="1" si="188"/>
        <v>1891346.9464470246</v>
      </c>
      <c r="U263" s="1">
        <f t="shared" ca="1" si="189"/>
        <v>734900.38063344301</v>
      </c>
      <c r="V263" s="1">
        <f t="shared" ca="1" si="190"/>
        <v>1156446.5658135815</v>
      </c>
      <c r="Y263" s="5">
        <f ca="1">IF(Table1[[#This Row],[Gender]]="Male",1,0)</f>
        <v>0</v>
      </c>
      <c r="Z263">
        <f ca="1">IF(Table1[[#This Row],[Gender]]="Female",1,0)</f>
        <v>1</v>
      </c>
      <c r="AB263" s="6"/>
      <c r="AF263" s="5">
        <f t="shared" ca="1" si="200"/>
        <v>0</v>
      </c>
      <c r="AM263">
        <f t="shared" ca="1" si="201"/>
        <v>0</v>
      </c>
      <c r="AN263">
        <f t="shared" ca="1" si="202"/>
        <v>1</v>
      </c>
      <c r="AO263">
        <f t="shared" ca="1" si="203"/>
        <v>0</v>
      </c>
      <c r="AP263">
        <f t="shared" ca="1" si="204"/>
        <v>0</v>
      </c>
      <c r="AQ263">
        <f t="shared" ca="1" si="205"/>
        <v>0</v>
      </c>
      <c r="AS263" s="6"/>
      <c r="AV263" s="5">
        <f ca="1">IF(Table1[[#This Row],[Total Debt Value]]&gt;$AW$3,1,0)</f>
        <v>1</v>
      </c>
      <c r="AZ263" s="6"/>
      <c r="BA263" s="5"/>
      <c r="BB263" s="17">
        <f t="shared" ca="1" si="209"/>
        <v>0.39954691867372383</v>
      </c>
      <c r="BC263">
        <f t="shared" ca="1" si="210"/>
        <v>0</v>
      </c>
      <c r="BD263" s="6"/>
      <c r="BF263" s="5">
        <f t="shared" ca="1" si="211"/>
        <v>0</v>
      </c>
      <c r="BG263">
        <f t="shared" ca="1" si="212"/>
        <v>83305</v>
      </c>
      <c r="BH263">
        <f t="shared" ca="1" si="191"/>
        <v>0</v>
      </c>
      <c r="BI263">
        <f t="shared" ca="1" si="192"/>
        <v>0</v>
      </c>
      <c r="BJ263">
        <f t="shared" ca="1" si="193"/>
        <v>0</v>
      </c>
      <c r="BK263">
        <f t="shared" ca="1" si="194"/>
        <v>0</v>
      </c>
      <c r="BL263">
        <f t="shared" ca="1" si="195"/>
        <v>0</v>
      </c>
      <c r="BM263">
        <f t="shared" ca="1" si="196"/>
        <v>0</v>
      </c>
      <c r="BN263">
        <f t="shared" ca="1" si="197"/>
        <v>0</v>
      </c>
      <c r="BO263">
        <f t="shared" ca="1" si="198"/>
        <v>0</v>
      </c>
      <c r="BP263">
        <f t="shared" ca="1" si="199"/>
        <v>0</v>
      </c>
      <c r="BR263" s="6"/>
      <c r="BT263" s="5">
        <f t="shared" ca="1" si="213"/>
        <v>0</v>
      </c>
      <c r="BU263">
        <f t="shared" ca="1" si="214"/>
        <v>0</v>
      </c>
      <c r="BV263">
        <f t="shared" ca="1" si="215"/>
        <v>83305</v>
      </c>
      <c r="BW263">
        <f t="shared" ca="1" si="216"/>
        <v>0</v>
      </c>
      <c r="BX263">
        <f t="shared" ca="1" si="217"/>
        <v>0</v>
      </c>
      <c r="BY263">
        <f t="shared" ca="1" si="218"/>
        <v>0</v>
      </c>
      <c r="CA263" s="6"/>
      <c r="CD263" s="5">
        <f ca="1">IF(Table1[[#This Row],[Total Debt Value]]&gt;Table1[[#This Row],[Income]],1,0)</f>
        <v>1</v>
      </c>
      <c r="CK263" s="6"/>
      <c r="CM263" s="5">
        <f ca="1">IF(Table1[[#This Row],[Total  Net Worth]]&gt;$CN$3,Table1[[#This Row],[Age]],0)</f>
        <v>27</v>
      </c>
      <c r="CN263" s="6"/>
    </row>
    <row r="264" spans="2:92" x14ac:dyDescent="0.25">
      <c r="B264">
        <f t="shared" ca="1" si="219"/>
        <v>1</v>
      </c>
      <c r="C264" t="str">
        <f t="shared" ca="1" si="220"/>
        <v>Male</v>
      </c>
      <c r="D264">
        <f t="shared" ca="1" si="221"/>
        <v>33</v>
      </c>
      <c r="E264">
        <f t="shared" ca="1" si="222"/>
        <v>4</v>
      </c>
      <c r="F264" t="str">
        <f t="shared" ca="1" si="206"/>
        <v>IT</v>
      </c>
      <c r="G264">
        <f t="shared" ca="1" si="223"/>
        <v>5</v>
      </c>
      <c r="H264" t="str">
        <f t="shared" ca="1" si="207"/>
        <v>Others</v>
      </c>
      <c r="I264">
        <f t="shared" ca="1" si="224"/>
        <v>2</v>
      </c>
      <c r="J264">
        <f t="shared" ca="1" si="225"/>
        <v>0</v>
      </c>
      <c r="K264">
        <f t="shared" ca="1" si="226"/>
        <v>83305</v>
      </c>
      <c r="L264">
        <f t="shared" ca="1" si="227"/>
        <v>8</v>
      </c>
      <c r="M264" t="str">
        <f t="shared" ca="1" si="208"/>
        <v>Itahari</v>
      </c>
      <c r="N264">
        <f t="shared" ca="1" si="184"/>
        <v>1749405</v>
      </c>
      <c r="O264" s="1">
        <f t="shared" ca="1" si="228"/>
        <v>698969.37726240582</v>
      </c>
      <c r="P264" s="1">
        <f t="shared" ca="1" si="185"/>
        <v>0</v>
      </c>
      <c r="Q264">
        <f t="shared" ca="1" si="229"/>
        <v>0</v>
      </c>
      <c r="R264">
        <f t="shared" ca="1" si="186"/>
        <v>0</v>
      </c>
      <c r="S264" s="1">
        <f t="shared" ca="1" si="187"/>
        <v>91763.369797687366</v>
      </c>
      <c r="T264" s="1">
        <f t="shared" ca="1" si="188"/>
        <v>1841168.3697976873</v>
      </c>
      <c r="U264" s="1">
        <f t="shared" ca="1" si="189"/>
        <v>698969.37726240582</v>
      </c>
      <c r="V264" s="1">
        <f t="shared" ca="1" si="190"/>
        <v>1142198.9925352815</v>
      </c>
      <c r="Y264" s="5">
        <f ca="1">IF(Table1[[#This Row],[Gender]]="Male",1,0)</f>
        <v>1</v>
      </c>
      <c r="Z264">
        <f ca="1">IF(Table1[[#This Row],[Gender]]="Female",1,0)</f>
        <v>0</v>
      </c>
      <c r="AB264" s="6"/>
      <c r="AF264" s="5">
        <f t="shared" ca="1" si="200"/>
        <v>0</v>
      </c>
      <c r="AM264">
        <f t="shared" ca="1" si="201"/>
        <v>1</v>
      </c>
      <c r="AN264">
        <f t="shared" ca="1" si="202"/>
        <v>0</v>
      </c>
      <c r="AO264">
        <f t="shared" ca="1" si="203"/>
        <v>0</v>
      </c>
      <c r="AP264">
        <f t="shared" ca="1" si="204"/>
        <v>0</v>
      </c>
      <c r="AQ264">
        <f t="shared" ca="1" si="205"/>
        <v>0</v>
      </c>
      <c r="AS264" s="6"/>
      <c r="AV264" s="5">
        <f ca="1">IF(Table1[[#This Row],[Total Debt Value]]&gt;$AW$3,1,0)</f>
        <v>1</v>
      </c>
      <c r="AZ264" s="6"/>
      <c r="BA264" s="5"/>
      <c r="BB264" s="17">
        <f t="shared" ca="1" si="209"/>
        <v>0.51496825029603999</v>
      </c>
      <c r="BC264">
        <f t="shared" ca="1" si="210"/>
        <v>0</v>
      </c>
      <c r="BD264" s="6"/>
      <c r="BF264" s="5">
        <f t="shared" ca="1" si="211"/>
        <v>0</v>
      </c>
      <c r="BG264">
        <f t="shared" ca="1" si="212"/>
        <v>0</v>
      </c>
      <c r="BH264">
        <f t="shared" ca="1" si="191"/>
        <v>0</v>
      </c>
      <c r="BI264">
        <f t="shared" ca="1" si="192"/>
        <v>0</v>
      </c>
      <c r="BJ264">
        <f t="shared" ca="1" si="193"/>
        <v>0</v>
      </c>
      <c r="BK264">
        <f t="shared" ca="1" si="194"/>
        <v>0</v>
      </c>
      <c r="BL264">
        <f t="shared" ca="1" si="195"/>
        <v>0</v>
      </c>
      <c r="BM264">
        <f t="shared" ca="1" si="196"/>
        <v>0</v>
      </c>
      <c r="BN264">
        <f t="shared" ca="1" si="197"/>
        <v>0</v>
      </c>
      <c r="BO264">
        <f t="shared" ca="1" si="198"/>
        <v>40316</v>
      </c>
      <c r="BP264">
        <f t="shared" ca="1" si="199"/>
        <v>0</v>
      </c>
      <c r="BR264" s="6"/>
      <c r="BT264" s="5">
        <f t="shared" ca="1" si="213"/>
        <v>0</v>
      </c>
      <c r="BU264">
        <f t="shared" ca="1" si="214"/>
        <v>0</v>
      </c>
      <c r="BV264">
        <f t="shared" ca="1" si="215"/>
        <v>0</v>
      </c>
      <c r="BW264">
        <f t="shared" ca="1" si="216"/>
        <v>0</v>
      </c>
      <c r="BX264">
        <f t="shared" ca="1" si="217"/>
        <v>0</v>
      </c>
      <c r="BY264">
        <f t="shared" ca="1" si="218"/>
        <v>40316</v>
      </c>
      <c r="CA264" s="6"/>
      <c r="CD264" s="5">
        <f ca="1">IF(Table1[[#This Row],[Total Debt Value]]&gt;Table1[[#This Row],[Income]],1,0)</f>
        <v>1</v>
      </c>
      <c r="CK264" s="6"/>
      <c r="CM264" s="5">
        <f ca="1">IF(Table1[[#This Row],[Total  Net Worth]]&gt;$CN$3,Table1[[#This Row],[Age]],0)</f>
        <v>33</v>
      </c>
      <c r="CN264" s="6"/>
    </row>
    <row r="265" spans="2:92" x14ac:dyDescent="0.25">
      <c r="B265">
        <f t="shared" ca="1" si="219"/>
        <v>1</v>
      </c>
      <c r="C265" t="str">
        <f t="shared" ca="1" si="220"/>
        <v>Male</v>
      </c>
      <c r="D265">
        <f t="shared" ca="1" si="221"/>
        <v>45</v>
      </c>
      <c r="E265">
        <f t="shared" ca="1" si="222"/>
        <v>3</v>
      </c>
      <c r="F265" t="str">
        <f t="shared" ca="1" si="206"/>
        <v>Teaching</v>
      </c>
      <c r="G265">
        <f t="shared" ca="1" si="223"/>
        <v>4</v>
      </c>
      <c r="H265" t="str">
        <f t="shared" ca="1" si="207"/>
        <v>Technical</v>
      </c>
      <c r="I265">
        <f t="shared" ca="1" si="224"/>
        <v>2</v>
      </c>
      <c r="J265">
        <f t="shared" ca="1" si="225"/>
        <v>2</v>
      </c>
      <c r="K265">
        <f t="shared" ca="1" si="226"/>
        <v>40316</v>
      </c>
      <c r="L265">
        <f t="shared" ca="1" si="227"/>
        <v>7</v>
      </c>
      <c r="M265" t="str">
        <f t="shared" ca="1" si="208"/>
        <v>Butwal</v>
      </c>
      <c r="N265">
        <f t="shared" ca="1" si="184"/>
        <v>806320</v>
      </c>
      <c r="O265" s="1">
        <f t="shared" ca="1" si="228"/>
        <v>415229.19957870297</v>
      </c>
      <c r="P265" s="1">
        <f t="shared" ca="1" si="185"/>
        <v>4867.5987320754029</v>
      </c>
      <c r="Q265">
        <f t="shared" ca="1" si="229"/>
        <v>135</v>
      </c>
      <c r="R265">
        <f t="shared" ca="1" si="186"/>
        <v>0</v>
      </c>
      <c r="S265" s="1">
        <f t="shared" ca="1" si="187"/>
        <v>22621.23992377496</v>
      </c>
      <c r="T265" s="1">
        <f t="shared" ca="1" si="188"/>
        <v>833808.83865585038</v>
      </c>
      <c r="U265" s="1">
        <f t="shared" ca="1" si="189"/>
        <v>415364.19957870297</v>
      </c>
      <c r="V265" s="1">
        <f t="shared" ca="1" si="190"/>
        <v>418444.63907714741</v>
      </c>
      <c r="Y265" s="5">
        <f ca="1">IF(Table1[[#This Row],[Gender]]="Male",1,0)</f>
        <v>1</v>
      </c>
      <c r="Z265">
        <f ca="1">IF(Table1[[#This Row],[Gender]]="Female",1,0)</f>
        <v>0</v>
      </c>
      <c r="AB265" s="6"/>
      <c r="AF265" s="5">
        <f t="shared" ca="1" si="200"/>
        <v>1</v>
      </c>
      <c r="AM265">
        <f t="shared" ca="1" si="201"/>
        <v>0</v>
      </c>
      <c r="AN265">
        <f t="shared" ca="1" si="202"/>
        <v>0</v>
      </c>
      <c r="AO265">
        <f t="shared" ca="1" si="203"/>
        <v>0</v>
      </c>
      <c r="AP265">
        <f t="shared" ca="1" si="204"/>
        <v>0</v>
      </c>
      <c r="AQ265">
        <f t="shared" ca="1" si="205"/>
        <v>0</v>
      </c>
      <c r="AS265" s="6"/>
      <c r="AV265" s="5">
        <f ca="1">IF(Table1[[#This Row],[Total Debt Value]]&gt;$AW$3,1,0)</f>
        <v>0</v>
      </c>
      <c r="AZ265" s="6"/>
      <c r="BA265" s="5"/>
      <c r="BB265" s="17">
        <f t="shared" ca="1" si="209"/>
        <v>0.60666721338426355</v>
      </c>
      <c r="BC265">
        <f t="shared" ca="1" si="210"/>
        <v>0</v>
      </c>
      <c r="BD265" s="6"/>
      <c r="BF265" s="5">
        <f t="shared" ca="1" si="211"/>
        <v>0</v>
      </c>
      <c r="BG265">
        <f t="shared" ca="1" si="212"/>
        <v>0</v>
      </c>
      <c r="BH265">
        <f t="shared" ca="1" si="191"/>
        <v>0</v>
      </c>
      <c r="BI265">
        <f t="shared" ca="1" si="192"/>
        <v>0</v>
      </c>
      <c r="BJ265">
        <f t="shared" ca="1" si="193"/>
        <v>0</v>
      </c>
      <c r="BK265">
        <f t="shared" ca="1" si="194"/>
        <v>0</v>
      </c>
      <c r="BL265">
        <f t="shared" ca="1" si="195"/>
        <v>0</v>
      </c>
      <c r="BM265">
        <f t="shared" ca="1" si="196"/>
        <v>0</v>
      </c>
      <c r="BN265">
        <f t="shared" ca="1" si="197"/>
        <v>0</v>
      </c>
      <c r="BO265">
        <f t="shared" ca="1" si="198"/>
        <v>0</v>
      </c>
      <c r="BP265">
        <f t="shared" ca="1" si="199"/>
        <v>43037</v>
      </c>
      <c r="BR265" s="6"/>
      <c r="BT265" s="5">
        <f t="shared" ca="1" si="213"/>
        <v>43037</v>
      </c>
      <c r="BU265">
        <f t="shared" ca="1" si="214"/>
        <v>0</v>
      </c>
      <c r="BV265">
        <f t="shared" ca="1" si="215"/>
        <v>0</v>
      </c>
      <c r="BW265">
        <f t="shared" ca="1" si="216"/>
        <v>0</v>
      </c>
      <c r="BX265">
        <f t="shared" ca="1" si="217"/>
        <v>0</v>
      </c>
      <c r="BY265">
        <f t="shared" ca="1" si="218"/>
        <v>0</v>
      </c>
      <c r="CA265" s="6"/>
      <c r="CD265" s="5">
        <f ca="1">IF(Table1[[#This Row],[Total Debt Value]]&gt;Table1[[#This Row],[Income]],1,0)</f>
        <v>1</v>
      </c>
      <c r="CK265" s="6"/>
      <c r="CM265" s="5">
        <f ca="1">IF(Table1[[#This Row],[Total  Net Worth]]&gt;$CN$3,Table1[[#This Row],[Age]],0)</f>
        <v>0</v>
      </c>
      <c r="CN265" s="6"/>
    </row>
    <row r="266" spans="2:92" x14ac:dyDescent="0.25">
      <c r="B266">
        <f t="shared" ca="1" si="219"/>
        <v>2</v>
      </c>
      <c r="C266" t="str">
        <f t="shared" ca="1" si="220"/>
        <v>Female</v>
      </c>
      <c r="D266">
        <f t="shared" ca="1" si="221"/>
        <v>41</v>
      </c>
      <c r="E266">
        <f t="shared" ca="1" si="222"/>
        <v>1</v>
      </c>
      <c r="F266" t="str">
        <f t="shared" ca="1" si="206"/>
        <v>Health</v>
      </c>
      <c r="G266">
        <f t="shared" ca="1" si="223"/>
        <v>5</v>
      </c>
      <c r="H266" t="str">
        <f t="shared" ca="1" si="207"/>
        <v>Others</v>
      </c>
      <c r="I266">
        <f t="shared" ca="1" si="224"/>
        <v>2</v>
      </c>
      <c r="J266">
        <f t="shared" ca="1" si="225"/>
        <v>0</v>
      </c>
      <c r="K266">
        <f t="shared" ca="1" si="226"/>
        <v>43037</v>
      </c>
      <c r="L266">
        <f t="shared" ca="1" si="227"/>
        <v>2</v>
      </c>
      <c r="M266" t="str">
        <f t="shared" ca="1" si="208"/>
        <v>Birgunj</v>
      </c>
      <c r="N266">
        <f t="shared" ca="1" si="184"/>
        <v>731629</v>
      </c>
      <c r="O266" s="1">
        <f t="shared" ca="1" si="228"/>
        <v>443855.32666111534</v>
      </c>
      <c r="P266" s="1">
        <f t="shared" ca="1" si="185"/>
        <v>0</v>
      </c>
      <c r="Q266">
        <f t="shared" ca="1" si="229"/>
        <v>0</v>
      </c>
      <c r="R266">
        <f t="shared" ca="1" si="186"/>
        <v>86074</v>
      </c>
      <c r="S266" s="1">
        <f t="shared" ca="1" si="187"/>
        <v>7681.5361279053204</v>
      </c>
      <c r="T266" s="1">
        <f t="shared" ca="1" si="188"/>
        <v>739310.53612790536</v>
      </c>
      <c r="U266" s="1">
        <f t="shared" ca="1" si="189"/>
        <v>529929.32666111528</v>
      </c>
      <c r="V266" s="1">
        <f t="shared" ca="1" si="190"/>
        <v>209381.20946679008</v>
      </c>
      <c r="Y266" s="5">
        <f ca="1">IF(Table1[[#This Row],[Gender]]="Male",1,0)</f>
        <v>0</v>
      </c>
      <c r="Z266">
        <f ca="1">IF(Table1[[#This Row],[Gender]]="Female",1,0)</f>
        <v>1</v>
      </c>
      <c r="AB266" s="6"/>
      <c r="AF266" s="5">
        <f t="shared" ca="1" si="200"/>
        <v>0</v>
      </c>
      <c r="AM266">
        <f t="shared" ca="1" si="201"/>
        <v>1</v>
      </c>
      <c r="AN266">
        <f t="shared" ca="1" si="202"/>
        <v>0</v>
      </c>
      <c r="AO266">
        <f t="shared" ca="1" si="203"/>
        <v>0</v>
      </c>
      <c r="AP266">
        <f t="shared" ca="1" si="204"/>
        <v>0</v>
      </c>
      <c r="AQ266">
        <f t="shared" ca="1" si="205"/>
        <v>0</v>
      </c>
      <c r="AS266" s="6"/>
      <c r="AV266" s="5">
        <f ca="1">IF(Table1[[#This Row],[Total Debt Value]]&gt;$AW$3,1,0)</f>
        <v>1</v>
      </c>
      <c r="AZ266" s="6"/>
      <c r="BA266" s="5"/>
      <c r="BB266" s="17">
        <f t="shared" ca="1" si="209"/>
        <v>0.62848134317864168</v>
      </c>
      <c r="BC266">
        <f t="shared" ca="1" si="210"/>
        <v>0</v>
      </c>
      <c r="BD266" s="6"/>
      <c r="BF266" s="5">
        <f t="shared" ca="1" si="211"/>
        <v>99226</v>
      </c>
      <c r="BG266">
        <f t="shared" ca="1" si="212"/>
        <v>0</v>
      </c>
      <c r="BH266">
        <f t="shared" ca="1" si="191"/>
        <v>0</v>
      </c>
      <c r="BI266">
        <f t="shared" ca="1" si="192"/>
        <v>0</v>
      </c>
      <c r="BJ266">
        <f t="shared" ca="1" si="193"/>
        <v>0</v>
      </c>
      <c r="BK266">
        <f t="shared" ca="1" si="194"/>
        <v>0</v>
      </c>
      <c r="BL266">
        <f t="shared" ca="1" si="195"/>
        <v>0</v>
      </c>
      <c r="BM266">
        <f t="shared" ca="1" si="196"/>
        <v>0</v>
      </c>
      <c r="BN266">
        <f t="shared" ca="1" si="197"/>
        <v>0</v>
      </c>
      <c r="BO266">
        <f t="shared" ca="1" si="198"/>
        <v>0</v>
      </c>
      <c r="BP266">
        <f t="shared" ca="1" si="199"/>
        <v>0</v>
      </c>
      <c r="BR266" s="6"/>
      <c r="BT266" s="5">
        <f t="shared" ca="1" si="213"/>
        <v>0</v>
      </c>
      <c r="BU266">
        <f t="shared" ca="1" si="214"/>
        <v>0</v>
      </c>
      <c r="BV266">
        <f t="shared" ca="1" si="215"/>
        <v>0</v>
      </c>
      <c r="BW266">
        <f t="shared" ca="1" si="216"/>
        <v>0</v>
      </c>
      <c r="BX266">
        <f t="shared" ca="1" si="217"/>
        <v>0</v>
      </c>
      <c r="BY266">
        <f t="shared" ca="1" si="218"/>
        <v>99226</v>
      </c>
      <c r="CA266" s="6"/>
      <c r="CD266" s="5">
        <f ca="1">IF(Table1[[#This Row],[Total Debt Value]]&gt;Table1[[#This Row],[Income]],1,0)</f>
        <v>1</v>
      </c>
      <c r="CK266" s="6"/>
      <c r="CM266" s="5">
        <f ca="1">IF(Table1[[#This Row],[Total  Net Worth]]&gt;$CN$3,Table1[[#This Row],[Age]],0)</f>
        <v>0</v>
      </c>
      <c r="CN266" s="6"/>
    </row>
    <row r="267" spans="2:92" x14ac:dyDescent="0.25">
      <c r="B267">
        <f t="shared" ca="1" si="219"/>
        <v>2</v>
      </c>
      <c r="C267" t="str">
        <f t="shared" ca="1" si="220"/>
        <v>Female</v>
      </c>
      <c r="D267">
        <f t="shared" ca="1" si="221"/>
        <v>38</v>
      </c>
      <c r="E267">
        <f t="shared" ca="1" si="222"/>
        <v>3</v>
      </c>
      <c r="F267" t="str">
        <f t="shared" ca="1" si="206"/>
        <v>Teaching</v>
      </c>
      <c r="G267">
        <f t="shared" ca="1" si="223"/>
        <v>2</v>
      </c>
      <c r="H267" t="str">
        <f t="shared" ca="1" si="207"/>
        <v>College</v>
      </c>
      <c r="I267">
        <f t="shared" ca="1" si="224"/>
        <v>1</v>
      </c>
      <c r="J267">
        <f t="shared" ca="1" si="225"/>
        <v>2</v>
      </c>
      <c r="K267">
        <f t="shared" ca="1" si="226"/>
        <v>99226</v>
      </c>
      <c r="L267">
        <f t="shared" ca="1" si="227"/>
        <v>1</v>
      </c>
      <c r="M267" t="str">
        <f t="shared" ca="1" si="208"/>
        <v>Kathmandu</v>
      </c>
      <c r="N267">
        <f t="shared" ca="1" si="184"/>
        <v>1885294</v>
      </c>
      <c r="O267" s="1">
        <f t="shared" ca="1" si="228"/>
        <v>1184872.105406634</v>
      </c>
      <c r="P267" s="1">
        <f t="shared" ca="1" si="185"/>
        <v>60911.393690346493</v>
      </c>
      <c r="Q267">
        <f t="shared" ca="1" si="229"/>
        <v>38045</v>
      </c>
      <c r="R267">
        <f t="shared" ca="1" si="186"/>
        <v>0</v>
      </c>
      <c r="S267" s="1">
        <f t="shared" ca="1" si="187"/>
        <v>144536.08245629136</v>
      </c>
      <c r="T267" s="1">
        <f t="shared" ca="1" si="188"/>
        <v>2090741.4761466379</v>
      </c>
      <c r="U267" s="1">
        <f t="shared" ca="1" si="189"/>
        <v>1222917.105406634</v>
      </c>
      <c r="V267" s="1">
        <f t="shared" ca="1" si="190"/>
        <v>867824.37074000388</v>
      </c>
      <c r="Y267" s="5">
        <f ca="1">IF(Table1[[#This Row],[Gender]]="Male",1,0)</f>
        <v>0</v>
      </c>
      <c r="Z267">
        <f ca="1">IF(Table1[[#This Row],[Gender]]="Female",1,0)</f>
        <v>1</v>
      </c>
      <c r="AB267" s="6"/>
      <c r="AF267" s="5">
        <f t="shared" ca="1" si="200"/>
        <v>1</v>
      </c>
      <c r="AM267">
        <f t="shared" ca="1" si="201"/>
        <v>0</v>
      </c>
      <c r="AN267">
        <f t="shared" ca="1" si="202"/>
        <v>0</v>
      </c>
      <c r="AO267">
        <f t="shared" ca="1" si="203"/>
        <v>0</v>
      </c>
      <c r="AP267">
        <f t="shared" ca="1" si="204"/>
        <v>0</v>
      </c>
      <c r="AQ267">
        <f t="shared" ca="1" si="205"/>
        <v>0</v>
      </c>
      <c r="AS267" s="6"/>
      <c r="AV267" s="5">
        <f ca="1">IF(Table1[[#This Row],[Total Debt Value]]&gt;$AW$3,1,0)</f>
        <v>1</v>
      </c>
      <c r="AZ267" s="6"/>
      <c r="BA267" s="5"/>
      <c r="BB267" s="17">
        <f t="shared" ca="1" si="209"/>
        <v>0.41193121523527865</v>
      </c>
      <c r="BC267">
        <f t="shared" ca="1" si="210"/>
        <v>0</v>
      </c>
      <c r="BD267" s="6"/>
      <c r="BF267" s="5">
        <f t="shared" ca="1" si="211"/>
        <v>0</v>
      </c>
      <c r="BG267">
        <f t="shared" ca="1" si="212"/>
        <v>0</v>
      </c>
      <c r="BH267">
        <f t="shared" ca="1" si="191"/>
        <v>0</v>
      </c>
      <c r="BI267">
        <f t="shared" ca="1" si="192"/>
        <v>80461</v>
      </c>
      <c r="BJ267">
        <f t="shared" ca="1" si="193"/>
        <v>0</v>
      </c>
      <c r="BK267">
        <f t="shared" ca="1" si="194"/>
        <v>0</v>
      </c>
      <c r="BL267">
        <f t="shared" ca="1" si="195"/>
        <v>0</v>
      </c>
      <c r="BM267">
        <f t="shared" ca="1" si="196"/>
        <v>0</v>
      </c>
      <c r="BN267">
        <f t="shared" ca="1" si="197"/>
        <v>0</v>
      </c>
      <c r="BO267">
        <f t="shared" ca="1" si="198"/>
        <v>0</v>
      </c>
      <c r="BP267">
        <f t="shared" ca="1" si="199"/>
        <v>0</v>
      </c>
      <c r="BR267" s="6"/>
      <c r="BT267" s="5">
        <f t="shared" ca="1" si="213"/>
        <v>80461</v>
      </c>
      <c r="BU267">
        <f t="shared" ca="1" si="214"/>
        <v>0</v>
      </c>
      <c r="BV267">
        <f t="shared" ca="1" si="215"/>
        <v>0</v>
      </c>
      <c r="BW267">
        <f t="shared" ca="1" si="216"/>
        <v>0</v>
      </c>
      <c r="BX267">
        <f t="shared" ca="1" si="217"/>
        <v>0</v>
      </c>
      <c r="BY267">
        <f t="shared" ca="1" si="218"/>
        <v>0</v>
      </c>
      <c r="CA267" s="6"/>
      <c r="CD267" s="5">
        <f ca="1">IF(Table1[[#This Row],[Total Debt Value]]&gt;Table1[[#This Row],[Income]],1,0)</f>
        <v>1</v>
      </c>
      <c r="CK267" s="6"/>
      <c r="CM267" s="5">
        <f ca="1">IF(Table1[[#This Row],[Total  Net Worth]]&gt;$CN$3,Table1[[#This Row],[Age]],0)</f>
        <v>38</v>
      </c>
      <c r="CN267" s="6"/>
    </row>
    <row r="268" spans="2:92" x14ac:dyDescent="0.25">
      <c r="B268">
        <f t="shared" ca="1" si="219"/>
        <v>1</v>
      </c>
      <c r="C268" t="str">
        <f t="shared" ca="1" si="220"/>
        <v>Male</v>
      </c>
      <c r="D268">
        <f t="shared" ca="1" si="221"/>
        <v>32</v>
      </c>
      <c r="E268">
        <f t="shared" ca="1" si="222"/>
        <v>1</v>
      </c>
      <c r="F268" t="str">
        <f t="shared" ca="1" si="206"/>
        <v>Health</v>
      </c>
      <c r="G268">
        <f t="shared" ca="1" si="223"/>
        <v>1</v>
      </c>
      <c r="H268" t="str">
        <f t="shared" ca="1" si="207"/>
        <v>High School</v>
      </c>
      <c r="I268">
        <f t="shared" ca="1" si="224"/>
        <v>0</v>
      </c>
      <c r="J268">
        <f t="shared" ca="1" si="225"/>
        <v>2</v>
      </c>
      <c r="K268">
        <f t="shared" ca="1" si="226"/>
        <v>80461</v>
      </c>
      <c r="L268">
        <f t="shared" ca="1" si="227"/>
        <v>3</v>
      </c>
      <c r="M268" t="str">
        <f t="shared" ca="1" si="208"/>
        <v>Pokhara</v>
      </c>
      <c r="N268">
        <f t="shared" ca="1" si="184"/>
        <v>1609220</v>
      </c>
      <c r="O268" s="1">
        <f t="shared" ca="1" si="228"/>
        <v>662887.95018091507</v>
      </c>
      <c r="P268" s="1">
        <f t="shared" ca="1" si="185"/>
        <v>5166.2431800598397</v>
      </c>
      <c r="Q268">
        <f t="shared" ca="1" si="229"/>
        <v>1364</v>
      </c>
      <c r="R268">
        <f t="shared" ca="1" si="186"/>
        <v>160922</v>
      </c>
      <c r="S268" s="1">
        <f t="shared" ca="1" si="187"/>
        <v>30971.104808837321</v>
      </c>
      <c r="T268" s="1">
        <f t="shared" ca="1" si="188"/>
        <v>1645357.3479888972</v>
      </c>
      <c r="U268" s="1">
        <f t="shared" ca="1" si="189"/>
        <v>825173.95018091507</v>
      </c>
      <c r="V268" s="1">
        <f t="shared" ca="1" si="190"/>
        <v>820183.39780798217</v>
      </c>
      <c r="Y268" s="5">
        <f ca="1">IF(Table1[[#This Row],[Gender]]="Male",1,0)</f>
        <v>1</v>
      </c>
      <c r="Z268">
        <f ca="1">IF(Table1[[#This Row],[Gender]]="Female",1,0)</f>
        <v>0</v>
      </c>
      <c r="AB268" s="6"/>
      <c r="AF268" s="5">
        <f t="shared" ca="1" si="200"/>
        <v>0</v>
      </c>
      <c r="AM268">
        <f t="shared" ca="1" si="201"/>
        <v>1</v>
      </c>
      <c r="AN268">
        <f t="shared" ca="1" si="202"/>
        <v>0</v>
      </c>
      <c r="AO268">
        <f t="shared" ca="1" si="203"/>
        <v>0</v>
      </c>
      <c r="AP268">
        <f t="shared" ca="1" si="204"/>
        <v>0</v>
      </c>
      <c r="AQ268">
        <f t="shared" ca="1" si="205"/>
        <v>0</v>
      </c>
      <c r="AS268" s="6"/>
      <c r="AV268" s="5">
        <f ca="1">IF(Table1[[#This Row],[Total Debt Value]]&gt;$AW$3,1,0)</f>
        <v>1</v>
      </c>
      <c r="AZ268" s="6"/>
      <c r="BA268" s="5"/>
      <c r="BB268" s="17">
        <f t="shared" ca="1" si="209"/>
        <v>0.91135929357522383</v>
      </c>
      <c r="BC268">
        <f t="shared" ca="1" si="210"/>
        <v>0</v>
      </c>
      <c r="BD268" s="6"/>
      <c r="BF268" s="5">
        <f t="shared" ca="1" si="211"/>
        <v>0</v>
      </c>
      <c r="BG268">
        <f t="shared" ca="1" si="212"/>
        <v>0</v>
      </c>
      <c r="BH268">
        <f t="shared" ca="1" si="191"/>
        <v>0</v>
      </c>
      <c r="BI268">
        <f t="shared" ca="1" si="192"/>
        <v>0</v>
      </c>
      <c r="BJ268">
        <f t="shared" ca="1" si="193"/>
        <v>0</v>
      </c>
      <c r="BK268">
        <f t="shared" ca="1" si="194"/>
        <v>0</v>
      </c>
      <c r="BL268">
        <f t="shared" ca="1" si="195"/>
        <v>0</v>
      </c>
      <c r="BM268">
        <f t="shared" ca="1" si="196"/>
        <v>0</v>
      </c>
      <c r="BN268">
        <f t="shared" ca="1" si="197"/>
        <v>0</v>
      </c>
      <c r="BO268">
        <f t="shared" ca="1" si="198"/>
        <v>39122</v>
      </c>
      <c r="BP268">
        <f t="shared" ca="1" si="199"/>
        <v>0</v>
      </c>
      <c r="BR268" s="6"/>
      <c r="BT268" s="5">
        <f t="shared" ca="1" si="213"/>
        <v>0</v>
      </c>
      <c r="BU268">
        <f t="shared" ca="1" si="214"/>
        <v>0</v>
      </c>
      <c r="BV268">
        <f t="shared" ca="1" si="215"/>
        <v>0</v>
      </c>
      <c r="BW268">
        <f t="shared" ca="1" si="216"/>
        <v>0</v>
      </c>
      <c r="BX268">
        <f t="shared" ca="1" si="217"/>
        <v>0</v>
      </c>
      <c r="BY268">
        <f t="shared" ca="1" si="218"/>
        <v>39122</v>
      </c>
      <c r="CA268" s="6"/>
      <c r="CD268" s="5">
        <f ca="1">IF(Table1[[#This Row],[Total Debt Value]]&gt;Table1[[#This Row],[Income]],1,0)</f>
        <v>1</v>
      </c>
      <c r="CK268" s="6"/>
      <c r="CM268" s="5">
        <f ca="1">IF(Table1[[#This Row],[Total  Net Worth]]&gt;$CN$3,Table1[[#This Row],[Age]],0)</f>
        <v>32</v>
      </c>
      <c r="CN268" s="6"/>
    </row>
    <row r="269" spans="2:92" x14ac:dyDescent="0.25">
      <c r="B269">
        <f t="shared" ca="1" si="219"/>
        <v>1</v>
      </c>
      <c r="C269" t="str">
        <f t="shared" ca="1" si="220"/>
        <v>Male</v>
      </c>
      <c r="D269">
        <f t="shared" ca="1" si="221"/>
        <v>39</v>
      </c>
      <c r="E269">
        <f t="shared" ca="1" si="222"/>
        <v>3</v>
      </c>
      <c r="F269" t="str">
        <f t="shared" ca="1" si="206"/>
        <v>Teaching</v>
      </c>
      <c r="G269">
        <f t="shared" ca="1" si="223"/>
        <v>5</v>
      </c>
      <c r="H269" t="str">
        <f t="shared" ca="1" si="207"/>
        <v>Others</v>
      </c>
      <c r="I269">
        <f t="shared" ca="1" si="224"/>
        <v>1</v>
      </c>
      <c r="J269">
        <f t="shared" ca="1" si="225"/>
        <v>0</v>
      </c>
      <c r="K269">
        <f t="shared" ca="1" si="226"/>
        <v>39122</v>
      </c>
      <c r="L269">
        <f t="shared" ca="1" si="227"/>
        <v>7</v>
      </c>
      <c r="M269" t="str">
        <f t="shared" ca="1" si="208"/>
        <v>Butwal</v>
      </c>
      <c r="N269">
        <f t="shared" ca="1" si="184"/>
        <v>782440</v>
      </c>
      <c r="O269" s="1">
        <f t="shared" ca="1" si="228"/>
        <v>713083.96566499816</v>
      </c>
      <c r="P269" s="1">
        <f t="shared" ca="1" si="185"/>
        <v>0</v>
      </c>
      <c r="Q269">
        <f t="shared" ca="1" si="229"/>
        <v>0</v>
      </c>
      <c r="R269">
        <f t="shared" ca="1" si="186"/>
        <v>78244</v>
      </c>
      <c r="S269" s="1">
        <f t="shared" ca="1" si="187"/>
        <v>15288.932905656056</v>
      </c>
      <c r="T269" s="1">
        <f t="shared" ca="1" si="188"/>
        <v>797728.93290565605</v>
      </c>
      <c r="U269" s="1">
        <f t="shared" ca="1" si="189"/>
        <v>791327.96566499816</v>
      </c>
      <c r="V269" s="1">
        <f t="shared" ca="1" si="190"/>
        <v>6400.9672406578902</v>
      </c>
      <c r="Y269" s="5">
        <f ca="1">IF(Table1[[#This Row],[Gender]]="Male",1,0)</f>
        <v>1</v>
      </c>
      <c r="Z269">
        <f ca="1">IF(Table1[[#This Row],[Gender]]="Female",1,0)</f>
        <v>0</v>
      </c>
      <c r="AB269" s="6"/>
      <c r="AF269" s="5">
        <f t="shared" ca="1" si="200"/>
        <v>0</v>
      </c>
      <c r="AM269">
        <f t="shared" ca="1" si="201"/>
        <v>0</v>
      </c>
      <c r="AN269">
        <f t="shared" ca="1" si="202"/>
        <v>0</v>
      </c>
      <c r="AO269">
        <f t="shared" ca="1" si="203"/>
        <v>1</v>
      </c>
      <c r="AP269">
        <f t="shared" ca="1" si="204"/>
        <v>0</v>
      </c>
      <c r="AQ269">
        <f t="shared" ca="1" si="205"/>
        <v>0</v>
      </c>
      <c r="AS269" s="6"/>
      <c r="AV269" s="5">
        <f ca="1">IF(Table1[[#This Row],[Total Debt Value]]&gt;$AW$3,1,0)</f>
        <v>1</v>
      </c>
      <c r="AZ269" s="6"/>
      <c r="BA269" s="5"/>
      <c r="BB269" s="17">
        <f t="shared" ca="1" si="209"/>
        <v>0.33346329087249982</v>
      </c>
      <c r="BC269">
        <f t="shared" ca="1" si="210"/>
        <v>0</v>
      </c>
      <c r="BD269" s="6"/>
      <c r="BF269" s="5">
        <f t="shared" ca="1" si="211"/>
        <v>0</v>
      </c>
      <c r="BG269">
        <f t="shared" ca="1" si="212"/>
        <v>0</v>
      </c>
      <c r="BH269">
        <f t="shared" ca="1" si="191"/>
        <v>0</v>
      </c>
      <c r="BI269">
        <f t="shared" ca="1" si="192"/>
        <v>26872</v>
      </c>
      <c r="BJ269">
        <f t="shared" ca="1" si="193"/>
        <v>0</v>
      </c>
      <c r="BK269">
        <f t="shared" ca="1" si="194"/>
        <v>0</v>
      </c>
      <c r="BL269">
        <f t="shared" ca="1" si="195"/>
        <v>0</v>
      </c>
      <c r="BM269">
        <f t="shared" ca="1" si="196"/>
        <v>0</v>
      </c>
      <c r="BN269">
        <f t="shared" ca="1" si="197"/>
        <v>0</v>
      </c>
      <c r="BO269">
        <f t="shared" ca="1" si="198"/>
        <v>0</v>
      </c>
      <c r="BP269">
        <f t="shared" ca="1" si="199"/>
        <v>0</v>
      </c>
      <c r="BR269" s="6"/>
      <c r="BT269" s="5">
        <f t="shared" ca="1" si="213"/>
        <v>0</v>
      </c>
      <c r="BU269">
        <f t="shared" ca="1" si="214"/>
        <v>0</v>
      </c>
      <c r="BV269">
        <f t="shared" ca="1" si="215"/>
        <v>0</v>
      </c>
      <c r="BW269">
        <f t="shared" ca="1" si="216"/>
        <v>26872</v>
      </c>
      <c r="BX269">
        <f t="shared" ca="1" si="217"/>
        <v>0</v>
      </c>
      <c r="BY269">
        <f t="shared" ca="1" si="218"/>
        <v>0</v>
      </c>
      <c r="CA269" s="6"/>
      <c r="CD269" s="5">
        <f ca="1">IF(Table1[[#This Row],[Total Debt Value]]&gt;Table1[[#This Row],[Income]],1,0)</f>
        <v>1</v>
      </c>
      <c r="CK269" s="6"/>
      <c r="CM269" s="5">
        <f ca="1">IF(Table1[[#This Row],[Total  Net Worth]]&gt;$CN$3,Table1[[#This Row],[Age]],0)</f>
        <v>0</v>
      </c>
      <c r="CN269" s="6"/>
    </row>
    <row r="270" spans="2:92" x14ac:dyDescent="0.25">
      <c r="B270">
        <f t="shared" ca="1" si="219"/>
        <v>2</v>
      </c>
      <c r="C270" t="str">
        <f t="shared" ca="1" si="220"/>
        <v>Female</v>
      </c>
      <c r="D270">
        <f t="shared" ca="1" si="221"/>
        <v>36</v>
      </c>
      <c r="E270">
        <f t="shared" ca="1" si="222"/>
        <v>2</v>
      </c>
      <c r="F270" t="str">
        <f t="shared" ca="1" si="206"/>
        <v>Construction</v>
      </c>
      <c r="G270">
        <f t="shared" ca="1" si="223"/>
        <v>5</v>
      </c>
      <c r="H270" t="str">
        <f t="shared" ca="1" si="207"/>
        <v>Others</v>
      </c>
      <c r="I270">
        <f t="shared" ca="1" si="224"/>
        <v>1</v>
      </c>
      <c r="J270">
        <f t="shared" ca="1" si="225"/>
        <v>1</v>
      </c>
      <c r="K270">
        <f t="shared" ca="1" si="226"/>
        <v>26872</v>
      </c>
      <c r="L270">
        <f t="shared" ca="1" si="227"/>
        <v>3</v>
      </c>
      <c r="M270" t="str">
        <f t="shared" ca="1" si="208"/>
        <v>Pokhara</v>
      </c>
      <c r="N270">
        <f t="shared" ca="1" si="184"/>
        <v>591184</v>
      </c>
      <c r="O270" s="1">
        <f t="shared" ca="1" si="228"/>
        <v>197138.16215116793</v>
      </c>
      <c r="P270" s="1">
        <f t="shared" ca="1" si="185"/>
        <v>8264.1014485351698</v>
      </c>
      <c r="Q270">
        <f t="shared" ca="1" si="229"/>
        <v>952</v>
      </c>
      <c r="R270">
        <f t="shared" ca="1" si="186"/>
        <v>0</v>
      </c>
      <c r="S270" s="1">
        <f t="shared" ca="1" si="187"/>
        <v>28331.146149064934</v>
      </c>
      <c r="T270" s="1">
        <f t="shared" ca="1" si="188"/>
        <v>627779.2475976001</v>
      </c>
      <c r="U270" s="1">
        <f t="shared" ca="1" si="189"/>
        <v>198090.16215116793</v>
      </c>
      <c r="V270" s="1">
        <f t="shared" ca="1" si="190"/>
        <v>429689.08544643217</v>
      </c>
      <c r="Y270" s="5">
        <f ca="1">IF(Table1[[#This Row],[Gender]]="Male",1,0)</f>
        <v>0</v>
      </c>
      <c r="Z270">
        <f ca="1">IF(Table1[[#This Row],[Gender]]="Female",1,0)</f>
        <v>1</v>
      </c>
      <c r="AB270" s="6"/>
      <c r="AF270" s="5">
        <f t="shared" ca="1" si="200"/>
        <v>0</v>
      </c>
      <c r="AM270">
        <f t="shared" ca="1" si="201"/>
        <v>0</v>
      </c>
      <c r="AN270">
        <f t="shared" ca="1" si="202"/>
        <v>0</v>
      </c>
      <c r="AO270">
        <f t="shared" ca="1" si="203"/>
        <v>0</v>
      </c>
      <c r="AP270">
        <f t="shared" ca="1" si="204"/>
        <v>0</v>
      </c>
      <c r="AQ270">
        <f t="shared" ca="1" si="205"/>
        <v>1</v>
      </c>
      <c r="AS270" s="6"/>
      <c r="AV270" s="5">
        <f ca="1">IF(Table1[[#This Row],[Total Debt Value]]&gt;$AW$3,1,0)</f>
        <v>0</v>
      </c>
      <c r="AZ270" s="6"/>
      <c r="BA270" s="5"/>
      <c r="BB270" s="17">
        <f t="shared" ca="1" si="209"/>
        <v>0.96970852408346819</v>
      </c>
      <c r="BC270">
        <f t="shared" ca="1" si="210"/>
        <v>0</v>
      </c>
      <c r="BD270" s="6"/>
      <c r="BF270" s="5">
        <f t="shared" ca="1" si="211"/>
        <v>0</v>
      </c>
      <c r="BG270">
        <f t="shared" ca="1" si="212"/>
        <v>0</v>
      </c>
      <c r="BH270">
        <f t="shared" ca="1" si="191"/>
        <v>0</v>
      </c>
      <c r="BI270">
        <f t="shared" ca="1" si="192"/>
        <v>0</v>
      </c>
      <c r="BJ270">
        <f t="shared" ca="1" si="193"/>
        <v>0</v>
      </c>
      <c r="BK270">
        <f t="shared" ca="1" si="194"/>
        <v>0</v>
      </c>
      <c r="BL270">
        <f t="shared" ca="1" si="195"/>
        <v>0</v>
      </c>
      <c r="BM270">
        <f t="shared" ca="1" si="196"/>
        <v>0</v>
      </c>
      <c r="BN270">
        <f t="shared" ca="1" si="197"/>
        <v>0</v>
      </c>
      <c r="BO270">
        <f t="shared" ca="1" si="198"/>
        <v>29325</v>
      </c>
      <c r="BP270">
        <f t="shared" ca="1" si="199"/>
        <v>0</v>
      </c>
      <c r="BR270" s="6"/>
      <c r="BT270" s="5">
        <f t="shared" ca="1" si="213"/>
        <v>0</v>
      </c>
      <c r="BU270">
        <f t="shared" ca="1" si="214"/>
        <v>29325</v>
      </c>
      <c r="BV270">
        <f t="shared" ca="1" si="215"/>
        <v>0</v>
      </c>
      <c r="BW270">
        <f t="shared" ca="1" si="216"/>
        <v>0</v>
      </c>
      <c r="BX270">
        <f t="shared" ca="1" si="217"/>
        <v>0</v>
      </c>
      <c r="BY270">
        <f t="shared" ca="1" si="218"/>
        <v>0</v>
      </c>
      <c r="CA270" s="6"/>
      <c r="CD270" s="5">
        <f ca="1">IF(Table1[[#This Row],[Total Debt Value]]&gt;Table1[[#This Row],[Income]],1,0)</f>
        <v>1</v>
      </c>
      <c r="CK270" s="6"/>
      <c r="CM270" s="5">
        <f ca="1">IF(Table1[[#This Row],[Total  Net Worth]]&gt;$CN$3,Table1[[#This Row],[Age]],0)</f>
        <v>0</v>
      </c>
      <c r="CN270" s="6"/>
    </row>
    <row r="271" spans="2:92" x14ac:dyDescent="0.25">
      <c r="B271">
        <f t="shared" ca="1" si="219"/>
        <v>1</v>
      </c>
      <c r="C271" t="str">
        <f t="shared" ca="1" si="220"/>
        <v>Male</v>
      </c>
      <c r="D271">
        <f t="shared" ca="1" si="221"/>
        <v>32</v>
      </c>
      <c r="E271">
        <f t="shared" ca="1" si="222"/>
        <v>6</v>
      </c>
      <c r="F271" t="str">
        <f t="shared" ca="1" si="206"/>
        <v>Agriculture</v>
      </c>
      <c r="G271">
        <f t="shared" ca="1" si="223"/>
        <v>4</v>
      </c>
      <c r="H271" t="str">
        <f t="shared" ca="1" si="207"/>
        <v>Technical</v>
      </c>
      <c r="I271">
        <f t="shared" ca="1" si="224"/>
        <v>3</v>
      </c>
      <c r="J271">
        <f t="shared" ca="1" si="225"/>
        <v>2</v>
      </c>
      <c r="K271">
        <f t="shared" ca="1" si="226"/>
        <v>29325</v>
      </c>
      <c r="L271">
        <f t="shared" ca="1" si="227"/>
        <v>7</v>
      </c>
      <c r="M271" t="str">
        <f t="shared" ca="1" si="208"/>
        <v>Butwal</v>
      </c>
      <c r="N271">
        <f t="shared" ca="1" si="184"/>
        <v>527850</v>
      </c>
      <c r="O271" s="1">
        <f t="shared" ca="1" si="228"/>
        <v>511860.64443745866</v>
      </c>
      <c r="P271" s="1">
        <f t="shared" ca="1" si="185"/>
        <v>17859.930958928289</v>
      </c>
      <c r="Q271">
        <f t="shared" ca="1" si="229"/>
        <v>7309</v>
      </c>
      <c r="R271">
        <f t="shared" ca="1" si="186"/>
        <v>0</v>
      </c>
      <c r="S271" s="1">
        <f t="shared" ca="1" si="187"/>
        <v>15929.472679265866</v>
      </c>
      <c r="T271" s="1">
        <f t="shared" ca="1" si="188"/>
        <v>561639.4036381942</v>
      </c>
      <c r="U271" s="1">
        <f t="shared" ca="1" si="189"/>
        <v>519169.64443745866</v>
      </c>
      <c r="V271" s="1">
        <f t="shared" ca="1" si="190"/>
        <v>42469.759200735542</v>
      </c>
      <c r="Y271" s="5">
        <f ca="1">IF(Table1[[#This Row],[Gender]]="Male",1,0)</f>
        <v>1</v>
      </c>
      <c r="Z271">
        <f ca="1">IF(Table1[[#This Row],[Gender]]="Female",1,0)</f>
        <v>0</v>
      </c>
      <c r="AB271" s="6"/>
      <c r="AF271" s="5">
        <f t="shared" ca="1" si="200"/>
        <v>0</v>
      </c>
      <c r="AM271">
        <f t="shared" ca="1" si="201"/>
        <v>0</v>
      </c>
      <c r="AN271">
        <f t="shared" ca="1" si="202"/>
        <v>1</v>
      </c>
      <c r="AO271">
        <f t="shared" ca="1" si="203"/>
        <v>0</v>
      </c>
      <c r="AP271">
        <f t="shared" ca="1" si="204"/>
        <v>0</v>
      </c>
      <c r="AQ271">
        <f t="shared" ca="1" si="205"/>
        <v>0</v>
      </c>
      <c r="AS271" s="6"/>
      <c r="AV271" s="5">
        <f ca="1">IF(Table1[[#This Row],[Total Debt Value]]&gt;$AW$3,1,0)</f>
        <v>1</v>
      </c>
      <c r="AZ271" s="6"/>
      <c r="BA271" s="5"/>
      <c r="BB271" s="17">
        <f t="shared" ca="1" si="209"/>
        <v>2.8992033381061603E-2</v>
      </c>
      <c r="BC271">
        <f t="shared" ca="1" si="210"/>
        <v>1</v>
      </c>
      <c r="BD271" s="6"/>
      <c r="BF271" s="5">
        <f t="shared" ca="1" si="211"/>
        <v>0</v>
      </c>
      <c r="BG271">
        <f t="shared" ca="1" si="212"/>
        <v>0</v>
      </c>
      <c r="BH271">
        <f t="shared" ca="1" si="191"/>
        <v>0</v>
      </c>
      <c r="BI271">
        <f t="shared" ca="1" si="192"/>
        <v>0</v>
      </c>
      <c r="BJ271">
        <f t="shared" ca="1" si="193"/>
        <v>0</v>
      </c>
      <c r="BK271">
        <f t="shared" ca="1" si="194"/>
        <v>0</v>
      </c>
      <c r="BL271">
        <f t="shared" ca="1" si="195"/>
        <v>0</v>
      </c>
      <c r="BM271">
        <f t="shared" ca="1" si="196"/>
        <v>32699</v>
      </c>
      <c r="BN271">
        <f t="shared" ca="1" si="197"/>
        <v>0</v>
      </c>
      <c r="BO271">
        <f t="shared" ca="1" si="198"/>
        <v>0</v>
      </c>
      <c r="BP271">
        <f t="shared" ca="1" si="199"/>
        <v>0</v>
      </c>
      <c r="BR271" s="6"/>
      <c r="BT271" s="5">
        <f t="shared" ca="1" si="213"/>
        <v>0</v>
      </c>
      <c r="BU271">
        <f t="shared" ca="1" si="214"/>
        <v>0</v>
      </c>
      <c r="BV271">
        <f t="shared" ca="1" si="215"/>
        <v>32699</v>
      </c>
      <c r="BW271">
        <f t="shared" ca="1" si="216"/>
        <v>0</v>
      </c>
      <c r="BX271">
        <f t="shared" ca="1" si="217"/>
        <v>0</v>
      </c>
      <c r="BY271">
        <f t="shared" ca="1" si="218"/>
        <v>0</v>
      </c>
      <c r="CA271" s="6"/>
      <c r="CD271" s="5">
        <f ca="1">IF(Table1[[#This Row],[Total Debt Value]]&gt;Table1[[#This Row],[Income]],1,0)</f>
        <v>1</v>
      </c>
      <c r="CK271" s="6"/>
      <c r="CM271" s="5">
        <f ca="1">IF(Table1[[#This Row],[Total  Net Worth]]&gt;$CN$3,Table1[[#This Row],[Age]],0)</f>
        <v>0</v>
      </c>
      <c r="CN271" s="6"/>
    </row>
    <row r="272" spans="2:92" x14ac:dyDescent="0.25">
      <c r="B272">
        <f t="shared" ca="1" si="219"/>
        <v>2</v>
      </c>
      <c r="C272" t="str">
        <f t="shared" ca="1" si="220"/>
        <v>Female</v>
      </c>
      <c r="D272">
        <f t="shared" ca="1" si="221"/>
        <v>45</v>
      </c>
      <c r="E272">
        <f t="shared" ca="1" si="222"/>
        <v>4</v>
      </c>
      <c r="F272" t="str">
        <f t="shared" ca="1" si="206"/>
        <v>IT</v>
      </c>
      <c r="G272">
        <f t="shared" ca="1" si="223"/>
        <v>3</v>
      </c>
      <c r="H272" t="str">
        <f t="shared" ca="1" si="207"/>
        <v>University</v>
      </c>
      <c r="I272">
        <f t="shared" ca="1" si="224"/>
        <v>1</v>
      </c>
      <c r="J272">
        <f t="shared" ca="1" si="225"/>
        <v>1</v>
      </c>
      <c r="K272">
        <f t="shared" ca="1" si="226"/>
        <v>32699</v>
      </c>
      <c r="L272">
        <f t="shared" ca="1" si="227"/>
        <v>10</v>
      </c>
      <c r="M272" t="str">
        <f t="shared" ca="1" si="208"/>
        <v>Lalitpur</v>
      </c>
      <c r="N272">
        <f t="shared" ca="1" si="184"/>
        <v>588582</v>
      </c>
      <c r="O272" s="1">
        <f t="shared" ca="1" si="228"/>
        <v>17064.188991491999</v>
      </c>
      <c r="P272" s="1">
        <f t="shared" ca="1" si="185"/>
        <v>2342.4147044391216</v>
      </c>
      <c r="Q272">
        <f t="shared" ca="1" si="229"/>
        <v>2252</v>
      </c>
      <c r="R272">
        <f t="shared" ca="1" si="186"/>
        <v>0</v>
      </c>
      <c r="S272" s="1">
        <f t="shared" ca="1" si="187"/>
        <v>19488.306726230367</v>
      </c>
      <c r="T272" s="1">
        <f t="shared" ca="1" si="188"/>
        <v>610412.72143066954</v>
      </c>
      <c r="U272" s="1">
        <f t="shared" ca="1" si="189"/>
        <v>19316.188991491999</v>
      </c>
      <c r="V272" s="1">
        <f t="shared" ca="1" si="190"/>
        <v>591096.53243917751</v>
      </c>
      <c r="Y272" s="5">
        <f ca="1">IF(Table1[[#This Row],[Gender]]="Male",1,0)</f>
        <v>0</v>
      </c>
      <c r="Z272">
        <f ca="1">IF(Table1[[#This Row],[Gender]]="Female",1,0)</f>
        <v>1</v>
      </c>
      <c r="AB272" s="6"/>
      <c r="AF272" s="5">
        <f t="shared" ca="1" si="200"/>
        <v>0</v>
      </c>
      <c r="AM272">
        <f t="shared" ca="1" si="201"/>
        <v>0</v>
      </c>
      <c r="AN272">
        <f t="shared" ca="1" si="202"/>
        <v>0</v>
      </c>
      <c r="AO272">
        <f t="shared" ca="1" si="203"/>
        <v>1</v>
      </c>
      <c r="AP272">
        <f t="shared" ca="1" si="204"/>
        <v>0</v>
      </c>
      <c r="AQ272">
        <f t="shared" ca="1" si="205"/>
        <v>0</v>
      </c>
      <c r="AS272" s="6"/>
      <c r="AV272" s="5">
        <f ca="1">IF(Table1[[#This Row],[Total Debt Value]]&gt;$AW$3,1,0)</f>
        <v>0</v>
      </c>
      <c r="AZ272" s="6"/>
      <c r="BA272" s="5"/>
      <c r="BB272" s="17">
        <f t="shared" ca="1" si="209"/>
        <v>0.10158605030174417</v>
      </c>
      <c r="BC272">
        <f t="shared" ca="1" si="210"/>
        <v>1</v>
      </c>
      <c r="BD272" s="6"/>
      <c r="BF272" s="5">
        <f t="shared" ca="1" si="211"/>
        <v>0</v>
      </c>
      <c r="BG272">
        <f t="shared" ca="1" si="212"/>
        <v>0</v>
      </c>
      <c r="BH272">
        <f t="shared" ca="1" si="191"/>
        <v>27213</v>
      </c>
      <c r="BI272">
        <f t="shared" ca="1" si="192"/>
        <v>0</v>
      </c>
      <c r="BJ272">
        <f t="shared" ca="1" si="193"/>
        <v>0</v>
      </c>
      <c r="BK272">
        <f t="shared" ca="1" si="194"/>
        <v>0</v>
      </c>
      <c r="BL272">
        <f t="shared" ca="1" si="195"/>
        <v>0</v>
      </c>
      <c r="BM272">
        <f t="shared" ca="1" si="196"/>
        <v>0</v>
      </c>
      <c r="BN272">
        <f t="shared" ca="1" si="197"/>
        <v>0</v>
      </c>
      <c r="BO272">
        <f t="shared" ca="1" si="198"/>
        <v>0</v>
      </c>
      <c r="BP272">
        <f t="shared" ca="1" si="199"/>
        <v>0</v>
      </c>
      <c r="BR272" s="6"/>
      <c r="BT272" s="5">
        <f t="shared" ca="1" si="213"/>
        <v>0</v>
      </c>
      <c r="BU272">
        <f t="shared" ca="1" si="214"/>
        <v>0</v>
      </c>
      <c r="BV272">
        <f t="shared" ca="1" si="215"/>
        <v>0</v>
      </c>
      <c r="BW272">
        <f t="shared" ca="1" si="216"/>
        <v>27213</v>
      </c>
      <c r="BX272">
        <f t="shared" ca="1" si="217"/>
        <v>0</v>
      </c>
      <c r="BY272">
        <f t="shared" ca="1" si="218"/>
        <v>0</v>
      </c>
      <c r="CA272" s="6"/>
      <c r="CD272" s="5">
        <f ca="1">IF(Table1[[#This Row],[Total Debt Value]]&gt;Table1[[#This Row],[Income]],1,0)</f>
        <v>0</v>
      </c>
      <c r="CK272" s="6"/>
      <c r="CM272" s="5">
        <f ca="1">IF(Table1[[#This Row],[Total  Net Worth]]&gt;$CN$3,Table1[[#This Row],[Age]],0)</f>
        <v>45</v>
      </c>
      <c r="CN272" s="6"/>
    </row>
    <row r="273" spans="2:92" x14ac:dyDescent="0.25">
      <c r="B273">
        <f t="shared" ca="1" si="219"/>
        <v>2</v>
      </c>
      <c r="C273" t="str">
        <f t="shared" ca="1" si="220"/>
        <v>Female</v>
      </c>
      <c r="D273">
        <f t="shared" ca="1" si="221"/>
        <v>38</v>
      </c>
      <c r="E273">
        <f t="shared" ca="1" si="222"/>
        <v>2</v>
      </c>
      <c r="F273" t="str">
        <f t="shared" ca="1" si="206"/>
        <v>Construction</v>
      </c>
      <c r="G273">
        <f t="shared" ca="1" si="223"/>
        <v>3</v>
      </c>
      <c r="H273" t="str">
        <f t="shared" ca="1" si="207"/>
        <v>University</v>
      </c>
      <c r="I273">
        <f t="shared" ca="1" si="224"/>
        <v>2</v>
      </c>
      <c r="J273">
        <f t="shared" ca="1" si="225"/>
        <v>0</v>
      </c>
      <c r="K273">
        <f t="shared" ca="1" si="226"/>
        <v>27213</v>
      </c>
      <c r="L273">
        <f t="shared" ca="1" si="227"/>
        <v>4</v>
      </c>
      <c r="M273" t="str">
        <f t="shared" ca="1" si="208"/>
        <v>Biratnagar</v>
      </c>
      <c r="N273">
        <f t="shared" ca="1" si="184"/>
        <v>598686</v>
      </c>
      <c r="O273" s="1">
        <f t="shared" ca="1" si="228"/>
        <v>60818.146110950009</v>
      </c>
      <c r="P273" s="1">
        <f t="shared" ca="1" si="185"/>
        <v>0</v>
      </c>
      <c r="Q273">
        <f t="shared" ca="1" si="229"/>
        <v>0</v>
      </c>
      <c r="R273">
        <f t="shared" ca="1" si="186"/>
        <v>0</v>
      </c>
      <c r="S273" s="1">
        <f t="shared" ca="1" si="187"/>
        <v>23631.509702469433</v>
      </c>
      <c r="T273" s="1">
        <f t="shared" ca="1" si="188"/>
        <v>622317.50970246946</v>
      </c>
      <c r="U273" s="1">
        <f t="shared" ca="1" si="189"/>
        <v>60818.146110950009</v>
      </c>
      <c r="V273" s="1">
        <f t="shared" ca="1" si="190"/>
        <v>561499.36359151942</v>
      </c>
      <c r="Y273" s="5">
        <f ca="1">IF(Table1[[#This Row],[Gender]]="Male",1,0)</f>
        <v>0</v>
      </c>
      <c r="Z273">
        <f ca="1">IF(Table1[[#This Row],[Gender]]="Female",1,0)</f>
        <v>1</v>
      </c>
      <c r="AB273" s="6"/>
      <c r="AF273" s="5">
        <f t="shared" ca="1" si="200"/>
        <v>0</v>
      </c>
      <c r="AM273">
        <f t="shared" ca="1" si="201"/>
        <v>0</v>
      </c>
      <c r="AN273">
        <f t="shared" ca="1" si="202"/>
        <v>1</v>
      </c>
      <c r="AO273">
        <f t="shared" ca="1" si="203"/>
        <v>0</v>
      </c>
      <c r="AP273">
        <f t="shared" ca="1" si="204"/>
        <v>0</v>
      </c>
      <c r="AQ273">
        <f t="shared" ca="1" si="205"/>
        <v>0</v>
      </c>
      <c r="AS273" s="6"/>
      <c r="AV273" s="5">
        <f ca="1">IF(Table1[[#This Row],[Total Debt Value]]&gt;$AW$3,1,0)</f>
        <v>0</v>
      </c>
      <c r="AZ273" s="6"/>
      <c r="BA273" s="5"/>
      <c r="BB273" s="17">
        <f t="shared" ca="1" si="209"/>
        <v>0.26358541925801104</v>
      </c>
      <c r="BC273">
        <f t="shared" ca="1" si="210"/>
        <v>1</v>
      </c>
      <c r="BD273" s="6"/>
      <c r="BF273" s="5">
        <f t="shared" ca="1" si="211"/>
        <v>0</v>
      </c>
      <c r="BG273">
        <f t="shared" ca="1" si="212"/>
        <v>0</v>
      </c>
      <c r="BH273">
        <f t="shared" ca="1" si="191"/>
        <v>0</v>
      </c>
      <c r="BI273">
        <f t="shared" ca="1" si="192"/>
        <v>0</v>
      </c>
      <c r="BJ273">
        <f t="shared" ca="1" si="193"/>
        <v>0</v>
      </c>
      <c r="BK273">
        <f t="shared" ca="1" si="194"/>
        <v>0</v>
      </c>
      <c r="BL273">
        <f t="shared" ca="1" si="195"/>
        <v>29129</v>
      </c>
      <c r="BM273">
        <f t="shared" ca="1" si="196"/>
        <v>0</v>
      </c>
      <c r="BN273">
        <f t="shared" ca="1" si="197"/>
        <v>0</v>
      </c>
      <c r="BO273">
        <f t="shared" ca="1" si="198"/>
        <v>0</v>
      </c>
      <c r="BP273">
        <f t="shared" ca="1" si="199"/>
        <v>0</v>
      </c>
      <c r="BR273" s="6"/>
      <c r="BT273" s="5">
        <f t="shared" ca="1" si="213"/>
        <v>0</v>
      </c>
      <c r="BU273">
        <f t="shared" ca="1" si="214"/>
        <v>0</v>
      </c>
      <c r="BV273">
        <f t="shared" ca="1" si="215"/>
        <v>29129</v>
      </c>
      <c r="BW273">
        <f t="shared" ca="1" si="216"/>
        <v>0</v>
      </c>
      <c r="BX273">
        <f t="shared" ca="1" si="217"/>
        <v>0</v>
      </c>
      <c r="BY273">
        <f t="shared" ca="1" si="218"/>
        <v>0</v>
      </c>
      <c r="CA273" s="6"/>
      <c r="CD273" s="5">
        <f ca="1">IF(Table1[[#This Row],[Total Debt Value]]&gt;Table1[[#This Row],[Income]],1,0)</f>
        <v>1</v>
      </c>
      <c r="CK273" s="6"/>
      <c r="CM273" s="5">
        <f ca="1">IF(Table1[[#This Row],[Total  Net Worth]]&gt;$CN$3,Table1[[#This Row],[Age]],0)</f>
        <v>38</v>
      </c>
      <c r="CN273" s="6"/>
    </row>
    <row r="274" spans="2:92" x14ac:dyDescent="0.25">
      <c r="B274">
        <f t="shared" ca="1" si="219"/>
        <v>2</v>
      </c>
      <c r="C274" t="str">
        <f t="shared" ca="1" si="220"/>
        <v>Female</v>
      </c>
      <c r="D274">
        <f t="shared" ca="1" si="221"/>
        <v>41</v>
      </c>
      <c r="E274">
        <f t="shared" ca="1" si="222"/>
        <v>4</v>
      </c>
      <c r="F274" t="str">
        <f t="shared" ca="1" si="206"/>
        <v>IT</v>
      </c>
      <c r="G274">
        <f t="shared" ca="1" si="223"/>
        <v>1</v>
      </c>
      <c r="H274" t="str">
        <f t="shared" ca="1" si="207"/>
        <v>High School</v>
      </c>
      <c r="I274">
        <f t="shared" ca="1" si="224"/>
        <v>0</v>
      </c>
      <c r="J274">
        <f t="shared" ca="1" si="225"/>
        <v>2</v>
      </c>
      <c r="K274">
        <f t="shared" ca="1" si="226"/>
        <v>29129</v>
      </c>
      <c r="L274">
        <f t="shared" ca="1" si="227"/>
        <v>9</v>
      </c>
      <c r="M274" t="str">
        <f t="shared" ca="1" si="208"/>
        <v>Bhaktapur</v>
      </c>
      <c r="N274">
        <f t="shared" ca="1" si="184"/>
        <v>524322</v>
      </c>
      <c r="O274" s="1">
        <f t="shared" ca="1" si="228"/>
        <v>138203.63419619887</v>
      </c>
      <c r="P274" s="1">
        <f t="shared" ca="1" si="185"/>
        <v>10002.807044251547</v>
      </c>
      <c r="Q274">
        <f t="shared" ca="1" si="229"/>
        <v>3356</v>
      </c>
      <c r="R274">
        <f t="shared" ca="1" si="186"/>
        <v>58258</v>
      </c>
      <c r="S274" s="1">
        <f t="shared" ca="1" si="187"/>
        <v>21928.865559326587</v>
      </c>
      <c r="T274" s="1">
        <f t="shared" ca="1" si="188"/>
        <v>556253.67260357819</v>
      </c>
      <c r="U274" s="1">
        <f t="shared" ca="1" si="189"/>
        <v>199817.63419619887</v>
      </c>
      <c r="V274" s="1">
        <f t="shared" ca="1" si="190"/>
        <v>356436.0384073793</v>
      </c>
      <c r="Y274" s="5">
        <f ca="1">IF(Table1[[#This Row],[Gender]]="Male",1,0)</f>
        <v>0</v>
      </c>
      <c r="Z274">
        <f ca="1">IF(Table1[[#This Row],[Gender]]="Female",1,0)</f>
        <v>1</v>
      </c>
      <c r="AB274" s="6"/>
      <c r="AF274" s="5">
        <f t="shared" ca="1" si="200"/>
        <v>0</v>
      </c>
      <c r="AM274">
        <f t="shared" ca="1" si="201"/>
        <v>0</v>
      </c>
      <c r="AN274">
        <f t="shared" ca="1" si="202"/>
        <v>1</v>
      </c>
      <c r="AO274">
        <f t="shared" ca="1" si="203"/>
        <v>0</v>
      </c>
      <c r="AP274">
        <f t="shared" ca="1" si="204"/>
        <v>0</v>
      </c>
      <c r="AQ274">
        <f t="shared" ca="1" si="205"/>
        <v>0</v>
      </c>
      <c r="AS274" s="6"/>
      <c r="AV274" s="5">
        <f ca="1">IF(Table1[[#This Row],[Total Debt Value]]&gt;$AW$3,1,0)</f>
        <v>0</v>
      </c>
      <c r="AZ274" s="6"/>
      <c r="BA274" s="5"/>
      <c r="BB274" s="17">
        <f t="shared" ca="1" si="209"/>
        <v>0.29157931608134979</v>
      </c>
      <c r="BC274">
        <f t="shared" ca="1" si="210"/>
        <v>1</v>
      </c>
      <c r="BD274" s="6"/>
      <c r="BF274" s="5">
        <f t="shared" ca="1" si="211"/>
        <v>0</v>
      </c>
      <c r="BG274">
        <f t="shared" ca="1" si="212"/>
        <v>0</v>
      </c>
      <c r="BH274">
        <f t="shared" ca="1" si="191"/>
        <v>0</v>
      </c>
      <c r="BI274">
        <f t="shared" ca="1" si="192"/>
        <v>0</v>
      </c>
      <c r="BJ274">
        <f t="shared" ca="1" si="193"/>
        <v>0</v>
      </c>
      <c r="BK274">
        <f t="shared" ca="1" si="194"/>
        <v>0</v>
      </c>
      <c r="BL274">
        <f t="shared" ca="1" si="195"/>
        <v>74489</v>
      </c>
      <c r="BM274">
        <f t="shared" ca="1" si="196"/>
        <v>0</v>
      </c>
      <c r="BN274">
        <f t="shared" ca="1" si="197"/>
        <v>0</v>
      </c>
      <c r="BO274">
        <f t="shared" ca="1" si="198"/>
        <v>0</v>
      </c>
      <c r="BP274">
        <f t="shared" ca="1" si="199"/>
        <v>0</v>
      </c>
      <c r="BR274" s="6"/>
      <c r="BT274" s="5">
        <f t="shared" ca="1" si="213"/>
        <v>0</v>
      </c>
      <c r="BU274">
        <f t="shared" ca="1" si="214"/>
        <v>0</v>
      </c>
      <c r="BV274">
        <f t="shared" ca="1" si="215"/>
        <v>74489</v>
      </c>
      <c r="BW274">
        <f t="shared" ca="1" si="216"/>
        <v>0</v>
      </c>
      <c r="BX274">
        <f t="shared" ca="1" si="217"/>
        <v>0</v>
      </c>
      <c r="BY274">
        <f t="shared" ca="1" si="218"/>
        <v>0</v>
      </c>
      <c r="CA274" s="6"/>
      <c r="CD274" s="5">
        <f ca="1">IF(Table1[[#This Row],[Total Debt Value]]&gt;Table1[[#This Row],[Income]],1,0)</f>
        <v>1</v>
      </c>
      <c r="CK274" s="6"/>
      <c r="CM274" s="5">
        <f ca="1">IF(Table1[[#This Row],[Total  Net Worth]]&gt;$CN$3,Table1[[#This Row],[Age]],0)</f>
        <v>0</v>
      </c>
      <c r="CN274" s="6"/>
    </row>
    <row r="275" spans="2:92" x14ac:dyDescent="0.25">
      <c r="B275">
        <f t="shared" ca="1" si="219"/>
        <v>2</v>
      </c>
      <c r="C275" t="str">
        <f t="shared" ca="1" si="220"/>
        <v>Female</v>
      </c>
      <c r="D275">
        <f t="shared" ca="1" si="221"/>
        <v>39</v>
      </c>
      <c r="E275">
        <f t="shared" ca="1" si="222"/>
        <v>4</v>
      </c>
      <c r="F275" t="str">
        <f t="shared" ca="1" si="206"/>
        <v>IT</v>
      </c>
      <c r="G275">
        <f t="shared" ca="1" si="223"/>
        <v>5</v>
      </c>
      <c r="H275" t="str">
        <f t="shared" ca="1" si="207"/>
        <v>Others</v>
      </c>
      <c r="I275">
        <f t="shared" ca="1" si="224"/>
        <v>1</v>
      </c>
      <c r="J275">
        <f t="shared" ca="1" si="225"/>
        <v>0</v>
      </c>
      <c r="K275">
        <f t="shared" ca="1" si="226"/>
        <v>74489</v>
      </c>
      <c r="L275">
        <f t="shared" ca="1" si="227"/>
        <v>9</v>
      </c>
      <c r="M275" t="str">
        <f t="shared" ca="1" si="208"/>
        <v>Bhaktapur</v>
      </c>
      <c r="N275">
        <f t="shared" ref="N275:N338" ca="1" si="230">K275*RANDBETWEEN(17,22)</f>
        <v>1564269</v>
      </c>
      <c r="O275" s="1">
        <f t="shared" ca="1" si="228"/>
        <v>456108.48518725694</v>
      </c>
      <c r="P275" s="1">
        <f t="shared" ref="P275:P338" ca="1" si="231">J275*RAND()*K275</f>
        <v>0</v>
      </c>
      <c r="Q275">
        <f t="shared" ca="1" si="229"/>
        <v>0</v>
      </c>
      <c r="R275">
        <f t="shared" ref="R275:R338" ca="1" si="232">RANDBETWEEN(0,1)*K275*2</f>
        <v>148978</v>
      </c>
      <c r="S275" s="1">
        <f t="shared" ref="S275:S338" ca="1" si="233">RAND()*K275*1.5</f>
        <v>803.68268977533251</v>
      </c>
      <c r="T275" s="1">
        <f t="shared" ref="T275:T338" ca="1" si="234">N275+P275+S275</f>
        <v>1565072.6826897752</v>
      </c>
      <c r="U275" s="1">
        <f t="shared" ref="U275:U338" ca="1" si="235">O275+Q275+R275</f>
        <v>605086.48518725694</v>
      </c>
      <c r="V275" s="1">
        <f t="shared" ref="V275:V338" ca="1" si="236">T275-U275</f>
        <v>959986.19750251831</v>
      </c>
      <c r="Y275" s="5">
        <f ca="1">IF(Table1[[#This Row],[Gender]]="Male",1,0)</f>
        <v>0</v>
      </c>
      <c r="Z275">
        <f ca="1">IF(Table1[[#This Row],[Gender]]="Female",1,0)</f>
        <v>1</v>
      </c>
      <c r="AB275" s="6"/>
      <c r="AF275" s="5">
        <f t="shared" ca="1" si="200"/>
        <v>1</v>
      </c>
      <c r="AM275">
        <f t="shared" ca="1" si="201"/>
        <v>0</v>
      </c>
      <c r="AN275">
        <f t="shared" ca="1" si="202"/>
        <v>0</v>
      </c>
      <c r="AO275">
        <f t="shared" ca="1" si="203"/>
        <v>0</v>
      </c>
      <c r="AP275">
        <f t="shared" ca="1" si="204"/>
        <v>0</v>
      </c>
      <c r="AQ275">
        <f t="shared" ca="1" si="205"/>
        <v>0</v>
      </c>
      <c r="AS275" s="6"/>
      <c r="AV275" s="5">
        <f ca="1">IF(Table1[[#This Row],[Total Debt Value]]&gt;$AW$3,1,0)</f>
        <v>1</v>
      </c>
      <c r="AZ275" s="6"/>
      <c r="BA275" s="5"/>
      <c r="BB275" s="17">
        <f t="shared" ca="1" si="209"/>
        <v>0.19603522137042706</v>
      </c>
      <c r="BC275">
        <f t="shared" ca="1" si="210"/>
        <v>1</v>
      </c>
      <c r="BD275" s="6"/>
      <c r="BF275" s="5">
        <f t="shared" ca="1" si="211"/>
        <v>0</v>
      </c>
      <c r="BG275">
        <f t="shared" ca="1" si="212"/>
        <v>0</v>
      </c>
      <c r="BH275">
        <f t="shared" ref="BH275:BH338" ca="1" si="237">IF(M276="Biratnagar",K276,0)</f>
        <v>0</v>
      </c>
      <c r="BI275">
        <f t="shared" ref="BI275:BI338" ca="1" si="238">IF(M276="Pokhara",K276,0)</f>
        <v>0</v>
      </c>
      <c r="BJ275">
        <f t="shared" ref="BJ275:BJ338" ca="1" si="239">IF(M276="Dharan",K276,0)</f>
        <v>0</v>
      </c>
      <c r="BK275">
        <f t="shared" ref="BK275:BK338" ca="1" si="240">IF(M276="Kavre",K276,0)</f>
        <v>0</v>
      </c>
      <c r="BL275">
        <f t="shared" ref="BL275:BL338" ca="1" si="241">IF(M276="Bhaktapur",K276,0)</f>
        <v>0</v>
      </c>
      <c r="BM275">
        <f t="shared" ref="BM275:BM338" ca="1" si="242">IF(M276="Lalitpur",K276,0)</f>
        <v>0</v>
      </c>
      <c r="BN275">
        <f t="shared" ref="BN275:BN338" ca="1" si="243">IF(M276="Chitwan",K276,0)</f>
        <v>0</v>
      </c>
      <c r="BO275">
        <f t="shared" ref="BO275:BO338" ca="1" si="244">IF(M276="Butwal",K276,0)</f>
        <v>32028</v>
      </c>
      <c r="BP275">
        <f t="shared" ref="BP275:BP338" ca="1" si="245">IF(M276="Birgunj",K276,0)</f>
        <v>0</v>
      </c>
      <c r="BR275" s="6"/>
      <c r="BT275" s="5">
        <f t="shared" ca="1" si="213"/>
        <v>32028</v>
      </c>
      <c r="BU275">
        <f t="shared" ca="1" si="214"/>
        <v>0</v>
      </c>
      <c r="BV275">
        <f t="shared" ca="1" si="215"/>
        <v>0</v>
      </c>
      <c r="BW275">
        <f t="shared" ca="1" si="216"/>
        <v>0</v>
      </c>
      <c r="BX275">
        <f t="shared" ca="1" si="217"/>
        <v>0</v>
      </c>
      <c r="BY275">
        <f t="shared" ca="1" si="218"/>
        <v>0</v>
      </c>
      <c r="CA275" s="6"/>
      <c r="CD275" s="5">
        <f ca="1">IF(Table1[[#This Row],[Total Debt Value]]&gt;Table1[[#This Row],[Income]],1,0)</f>
        <v>1</v>
      </c>
      <c r="CK275" s="6"/>
      <c r="CM275" s="5">
        <f ca="1">IF(Table1[[#This Row],[Total  Net Worth]]&gt;$CN$3,Table1[[#This Row],[Age]],0)</f>
        <v>39</v>
      </c>
      <c r="CN275" s="6"/>
    </row>
    <row r="276" spans="2:92" x14ac:dyDescent="0.25">
      <c r="B276">
        <f t="shared" ca="1" si="219"/>
        <v>1</v>
      </c>
      <c r="C276" t="str">
        <f t="shared" ca="1" si="220"/>
        <v>Male</v>
      </c>
      <c r="D276">
        <f t="shared" ca="1" si="221"/>
        <v>38</v>
      </c>
      <c r="E276">
        <f t="shared" ca="1" si="222"/>
        <v>1</v>
      </c>
      <c r="F276" t="str">
        <f t="shared" ca="1" si="206"/>
        <v>Health</v>
      </c>
      <c r="G276">
        <f t="shared" ca="1" si="223"/>
        <v>2</v>
      </c>
      <c r="H276" t="str">
        <f t="shared" ca="1" si="207"/>
        <v>College</v>
      </c>
      <c r="I276">
        <f t="shared" ca="1" si="224"/>
        <v>2</v>
      </c>
      <c r="J276">
        <f t="shared" ca="1" si="225"/>
        <v>1</v>
      </c>
      <c r="K276">
        <f t="shared" ca="1" si="226"/>
        <v>32028</v>
      </c>
      <c r="L276">
        <f t="shared" ca="1" si="227"/>
        <v>7</v>
      </c>
      <c r="M276" t="str">
        <f t="shared" ca="1" si="208"/>
        <v>Butwal</v>
      </c>
      <c r="N276">
        <f t="shared" ca="1" si="230"/>
        <v>576504</v>
      </c>
      <c r="O276" s="1">
        <f t="shared" ca="1" si="228"/>
        <v>113015.08926093669</v>
      </c>
      <c r="P276" s="1">
        <f t="shared" ca="1" si="231"/>
        <v>8253.3979212765153</v>
      </c>
      <c r="Q276">
        <f t="shared" ca="1" si="229"/>
        <v>4976</v>
      </c>
      <c r="R276">
        <f t="shared" ca="1" si="232"/>
        <v>0</v>
      </c>
      <c r="S276" s="1">
        <f t="shared" ca="1" si="233"/>
        <v>40197.264502540187</v>
      </c>
      <c r="T276" s="1">
        <f t="shared" ca="1" si="234"/>
        <v>624954.66242381674</v>
      </c>
      <c r="U276" s="1">
        <f t="shared" ca="1" si="235"/>
        <v>117991.08926093669</v>
      </c>
      <c r="V276" s="1">
        <f t="shared" ca="1" si="236"/>
        <v>506963.57316288003</v>
      </c>
      <c r="Y276" s="5">
        <f ca="1">IF(Table1[[#This Row],[Gender]]="Male",1,0)</f>
        <v>1</v>
      </c>
      <c r="Z276">
        <f ca="1">IF(Table1[[#This Row],[Gender]]="Female",1,0)</f>
        <v>0</v>
      </c>
      <c r="AB276" s="6"/>
      <c r="AF276" s="5">
        <f t="shared" ca="1" si="200"/>
        <v>0</v>
      </c>
      <c r="AM276">
        <f t="shared" ca="1" si="201"/>
        <v>0</v>
      </c>
      <c r="AN276">
        <f t="shared" ca="1" si="202"/>
        <v>0</v>
      </c>
      <c r="AO276">
        <f t="shared" ca="1" si="203"/>
        <v>0</v>
      </c>
      <c r="AP276">
        <f t="shared" ca="1" si="204"/>
        <v>0</v>
      </c>
      <c r="AQ276">
        <f t="shared" ca="1" si="205"/>
        <v>1</v>
      </c>
      <c r="AS276" s="6"/>
      <c r="AV276" s="5">
        <f ca="1">IF(Table1[[#This Row],[Total Debt Value]]&gt;$AW$3,1,0)</f>
        <v>0</v>
      </c>
      <c r="AZ276" s="6"/>
      <c r="BA276" s="5"/>
      <c r="BB276" s="17">
        <f t="shared" ca="1" si="209"/>
        <v>0.30978212871686928</v>
      </c>
      <c r="BC276">
        <f t="shared" ca="1" si="210"/>
        <v>0</v>
      </c>
      <c r="BD276" s="6"/>
      <c r="BF276" s="5">
        <f t="shared" ca="1" si="211"/>
        <v>0</v>
      </c>
      <c r="BG276">
        <f t="shared" ca="1" si="212"/>
        <v>0</v>
      </c>
      <c r="BH276">
        <f t="shared" ca="1" si="237"/>
        <v>0</v>
      </c>
      <c r="BI276">
        <f t="shared" ca="1" si="238"/>
        <v>0</v>
      </c>
      <c r="BJ276">
        <f t="shared" ca="1" si="239"/>
        <v>0</v>
      </c>
      <c r="BK276">
        <f t="shared" ca="1" si="240"/>
        <v>0</v>
      </c>
      <c r="BL276">
        <f t="shared" ca="1" si="241"/>
        <v>0</v>
      </c>
      <c r="BM276">
        <f t="shared" ca="1" si="242"/>
        <v>67005</v>
      </c>
      <c r="BN276">
        <f t="shared" ca="1" si="243"/>
        <v>0</v>
      </c>
      <c r="BO276">
        <f t="shared" ca="1" si="244"/>
        <v>0</v>
      </c>
      <c r="BP276">
        <f t="shared" ca="1" si="245"/>
        <v>0</v>
      </c>
      <c r="BR276" s="6"/>
      <c r="BT276" s="5">
        <f t="shared" ca="1" si="213"/>
        <v>0</v>
      </c>
      <c r="BU276">
        <f t="shared" ca="1" si="214"/>
        <v>67005</v>
      </c>
      <c r="BV276">
        <f t="shared" ca="1" si="215"/>
        <v>0</v>
      </c>
      <c r="BW276">
        <f t="shared" ca="1" si="216"/>
        <v>0</v>
      </c>
      <c r="BX276">
        <f t="shared" ca="1" si="217"/>
        <v>0</v>
      </c>
      <c r="BY276">
        <f t="shared" ca="1" si="218"/>
        <v>0</v>
      </c>
      <c r="CA276" s="6"/>
      <c r="CD276" s="5">
        <f ca="1">IF(Table1[[#This Row],[Total Debt Value]]&gt;Table1[[#This Row],[Income]],1,0)</f>
        <v>1</v>
      </c>
      <c r="CK276" s="6"/>
      <c r="CM276" s="5">
        <f ca="1">IF(Table1[[#This Row],[Total  Net Worth]]&gt;$CN$3,Table1[[#This Row],[Age]],0)</f>
        <v>38</v>
      </c>
      <c r="CN276" s="6"/>
    </row>
    <row r="277" spans="2:92" x14ac:dyDescent="0.25">
      <c r="B277">
        <f t="shared" ca="1" si="219"/>
        <v>2</v>
      </c>
      <c r="C277" t="str">
        <f t="shared" ca="1" si="220"/>
        <v>Female</v>
      </c>
      <c r="D277">
        <f t="shared" ca="1" si="221"/>
        <v>41</v>
      </c>
      <c r="E277">
        <f t="shared" ca="1" si="222"/>
        <v>6</v>
      </c>
      <c r="F277" t="str">
        <f t="shared" ca="1" si="206"/>
        <v>Agriculture</v>
      </c>
      <c r="G277">
        <f t="shared" ca="1" si="223"/>
        <v>3</v>
      </c>
      <c r="H277" t="str">
        <f t="shared" ca="1" si="207"/>
        <v>University</v>
      </c>
      <c r="I277">
        <f t="shared" ca="1" si="224"/>
        <v>3</v>
      </c>
      <c r="J277">
        <f t="shared" ca="1" si="225"/>
        <v>1</v>
      </c>
      <c r="K277">
        <f t="shared" ca="1" si="226"/>
        <v>67005</v>
      </c>
      <c r="L277">
        <f t="shared" ca="1" si="227"/>
        <v>10</v>
      </c>
      <c r="M277" t="str">
        <f t="shared" ca="1" si="208"/>
        <v>Lalitpur</v>
      </c>
      <c r="N277">
        <f t="shared" ca="1" si="230"/>
        <v>1340100</v>
      </c>
      <c r="O277" s="1">
        <f t="shared" ca="1" si="228"/>
        <v>415139.0306934765</v>
      </c>
      <c r="P277" s="1">
        <f t="shared" ca="1" si="231"/>
        <v>63496.716346102869</v>
      </c>
      <c r="Q277">
        <f t="shared" ca="1" si="229"/>
        <v>32538</v>
      </c>
      <c r="R277">
        <f t="shared" ca="1" si="232"/>
        <v>0</v>
      </c>
      <c r="S277" s="1">
        <f t="shared" ca="1" si="233"/>
        <v>33939.523420420635</v>
      </c>
      <c r="T277" s="1">
        <f t="shared" ca="1" si="234"/>
        <v>1437536.2397665235</v>
      </c>
      <c r="U277" s="1">
        <f t="shared" ca="1" si="235"/>
        <v>447677.0306934765</v>
      </c>
      <c r="V277" s="1">
        <f t="shared" ca="1" si="236"/>
        <v>989859.20907304692</v>
      </c>
      <c r="Y277" s="5">
        <f ca="1">IF(Table1[[#This Row],[Gender]]="Male",1,0)</f>
        <v>0</v>
      </c>
      <c r="Z277">
        <f ca="1">IF(Table1[[#This Row],[Gender]]="Female",1,0)</f>
        <v>1</v>
      </c>
      <c r="AB277" s="6"/>
      <c r="AF277" s="5">
        <f t="shared" ca="1" si="200"/>
        <v>0</v>
      </c>
      <c r="AM277">
        <f t="shared" ca="1" si="201"/>
        <v>0</v>
      </c>
      <c r="AN277">
        <f t="shared" ca="1" si="202"/>
        <v>0</v>
      </c>
      <c r="AO277">
        <f t="shared" ca="1" si="203"/>
        <v>1</v>
      </c>
      <c r="AP277">
        <f t="shared" ca="1" si="204"/>
        <v>0</v>
      </c>
      <c r="AQ277">
        <f t="shared" ca="1" si="205"/>
        <v>0</v>
      </c>
      <c r="AS277" s="6"/>
      <c r="AV277" s="5">
        <f ca="1">IF(Table1[[#This Row],[Total Debt Value]]&gt;$AW$3,1,0)</f>
        <v>0</v>
      </c>
      <c r="AZ277" s="6"/>
      <c r="BA277" s="5"/>
      <c r="BB277" s="17">
        <f t="shared" ca="1" si="209"/>
        <v>0.91482485117404377</v>
      </c>
      <c r="BC277">
        <f t="shared" ca="1" si="210"/>
        <v>0</v>
      </c>
      <c r="BD277" s="6"/>
      <c r="BF277" s="5">
        <f t="shared" ca="1" si="211"/>
        <v>0</v>
      </c>
      <c r="BG277">
        <f t="shared" ca="1" si="212"/>
        <v>0</v>
      </c>
      <c r="BH277">
        <f t="shared" ca="1" si="237"/>
        <v>0</v>
      </c>
      <c r="BI277">
        <f t="shared" ca="1" si="238"/>
        <v>0</v>
      </c>
      <c r="BJ277">
        <f t="shared" ca="1" si="239"/>
        <v>0</v>
      </c>
      <c r="BK277">
        <f t="shared" ca="1" si="240"/>
        <v>0</v>
      </c>
      <c r="BL277">
        <f t="shared" ca="1" si="241"/>
        <v>0</v>
      </c>
      <c r="BM277">
        <f t="shared" ca="1" si="242"/>
        <v>0</v>
      </c>
      <c r="BN277">
        <f t="shared" ca="1" si="243"/>
        <v>72365</v>
      </c>
      <c r="BO277">
        <f t="shared" ca="1" si="244"/>
        <v>0</v>
      </c>
      <c r="BP277">
        <f t="shared" ca="1" si="245"/>
        <v>0</v>
      </c>
      <c r="BR277" s="6"/>
      <c r="BT277" s="5">
        <f t="shared" ca="1" si="213"/>
        <v>0</v>
      </c>
      <c r="BU277">
        <f t="shared" ca="1" si="214"/>
        <v>0</v>
      </c>
      <c r="BV277">
        <f t="shared" ca="1" si="215"/>
        <v>0</v>
      </c>
      <c r="BW277">
        <f t="shared" ca="1" si="216"/>
        <v>72365</v>
      </c>
      <c r="BX277">
        <f t="shared" ca="1" si="217"/>
        <v>0</v>
      </c>
      <c r="BY277">
        <f t="shared" ca="1" si="218"/>
        <v>0</v>
      </c>
      <c r="CA277" s="6"/>
      <c r="CD277" s="5">
        <f ca="1">IF(Table1[[#This Row],[Total Debt Value]]&gt;Table1[[#This Row],[Income]],1,0)</f>
        <v>1</v>
      </c>
      <c r="CK277" s="6"/>
      <c r="CM277" s="5">
        <f ca="1">IF(Table1[[#This Row],[Total  Net Worth]]&gt;$CN$3,Table1[[#This Row],[Age]],0)</f>
        <v>41</v>
      </c>
      <c r="CN277" s="6"/>
    </row>
    <row r="278" spans="2:92" x14ac:dyDescent="0.25">
      <c r="B278">
        <f t="shared" ca="1" si="219"/>
        <v>1</v>
      </c>
      <c r="C278" t="str">
        <f t="shared" ca="1" si="220"/>
        <v>Male</v>
      </c>
      <c r="D278">
        <f t="shared" ca="1" si="221"/>
        <v>35</v>
      </c>
      <c r="E278">
        <f t="shared" ca="1" si="222"/>
        <v>2</v>
      </c>
      <c r="F278" t="str">
        <f t="shared" ca="1" si="206"/>
        <v>Construction</v>
      </c>
      <c r="G278">
        <f t="shared" ca="1" si="223"/>
        <v>4</v>
      </c>
      <c r="H278" t="str">
        <f t="shared" ca="1" si="207"/>
        <v>Technical</v>
      </c>
      <c r="I278">
        <f t="shared" ca="1" si="224"/>
        <v>1</v>
      </c>
      <c r="J278">
        <f t="shared" ca="1" si="225"/>
        <v>1</v>
      </c>
      <c r="K278">
        <f t="shared" ca="1" si="226"/>
        <v>72365</v>
      </c>
      <c r="L278">
        <f t="shared" ca="1" si="227"/>
        <v>5</v>
      </c>
      <c r="M278" t="str">
        <f t="shared" ca="1" si="208"/>
        <v>Chitwan</v>
      </c>
      <c r="N278">
        <f t="shared" ca="1" si="230"/>
        <v>1447300</v>
      </c>
      <c r="O278" s="1">
        <f t="shared" ca="1" si="228"/>
        <v>1324026.0071041936</v>
      </c>
      <c r="P278" s="1">
        <f t="shared" ca="1" si="231"/>
        <v>23091.281710349998</v>
      </c>
      <c r="Q278">
        <f t="shared" ca="1" si="229"/>
        <v>22776</v>
      </c>
      <c r="R278">
        <f t="shared" ca="1" si="232"/>
        <v>0</v>
      </c>
      <c r="S278" s="1">
        <f t="shared" ca="1" si="233"/>
        <v>2835.6243755920709</v>
      </c>
      <c r="T278" s="1">
        <f t="shared" ca="1" si="234"/>
        <v>1473226.9060859419</v>
      </c>
      <c r="U278" s="1">
        <f t="shared" ca="1" si="235"/>
        <v>1346802.0071041936</v>
      </c>
      <c r="V278" s="1">
        <f t="shared" ca="1" si="236"/>
        <v>126424.89898174838</v>
      </c>
      <c r="Y278" s="5">
        <f ca="1">IF(Table1[[#This Row],[Gender]]="Male",1,0)</f>
        <v>1</v>
      </c>
      <c r="Z278">
        <f ca="1">IF(Table1[[#This Row],[Gender]]="Female",1,0)</f>
        <v>0</v>
      </c>
      <c r="AB278" s="6"/>
      <c r="AF278" s="5">
        <f t="shared" ca="1" si="200"/>
        <v>1</v>
      </c>
      <c r="AM278">
        <f t="shared" ca="1" si="201"/>
        <v>0</v>
      </c>
      <c r="AN278">
        <f t="shared" ca="1" si="202"/>
        <v>0</v>
      </c>
      <c r="AO278">
        <f t="shared" ca="1" si="203"/>
        <v>0</v>
      </c>
      <c r="AP278">
        <f t="shared" ca="1" si="204"/>
        <v>0</v>
      </c>
      <c r="AQ278">
        <f t="shared" ca="1" si="205"/>
        <v>0</v>
      </c>
      <c r="AS278" s="6"/>
      <c r="AV278" s="5">
        <f ca="1">IF(Table1[[#This Row],[Total Debt Value]]&gt;$AW$3,1,0)</f>
        <v>1</v>
      </c>
      <c r="AZ278" s="6"/>
      <c r="BA278" s="5"/>
      <c r="BB278" s="17">
        <f t="shared" ca="1" si="209"/>
        <v>0.64861285951409176</v>
      </c>
      <c r="BC278">
        <f t="shared" ca="1" si="210"/>
        <v>0</v>
      </c>
      <c r="BD278" s="6"/>
      <c r="BF278" s="5">
        <f t="shared" ca="1" si="211"/>
        <v>0</v>
      </c>
      <c r="BG278">
        <f t="shared" ca="1" si="212"/>
        <v>0</v>
      </c>
      <c r="BH278">
        <f t="shared" ca="1" si="237"/>
        <v>0</v>
      </c>
      <c r="BI278">
        <f t="shared" ca="1" si="238"/>
        <v>0</v>
      </c>
      <c r="BJ278">
        <f t="shared" ca="1" si="239"/>
        <v>0</v>
      </c>
      <c r="BK278">
        <f t="shared" ca="1" si="240"/>
        <v>0</v>
      </c>
      <c r="BL278">
        <f t="shared" ca="1" si="241"/>
        <v>0</v>
      </c>
      <c r="BM278">
        <f t="shared" ca="1" si="242"/>
        <v>0</v>
      </c>
      <c r="BN278">
        <f t="shared" ca="1" si="243"/>
        <v>41749</v>
      </c>
      <c r="BO278">
        <f t="shared" ca="1" si="244"/>
        <v>0</v>
      </c>
      <c r="BP278">
        <f t="shared" ca="1" si="245"/>
        <v>0</v>
      </c>
      <c r="BR278" s="6"/>
      <c r="BT278" s="5">
        <f t="shared" ca="1" si="213"/>
        <v>41749</v>
      </c>
      <c r="BU278">
        <f t="shared" ca="1" si="214"/>
        <v>0</v>
      </c>
      <c r="BV278">
        <f t="shared" ca="1" si="215"/>
        <v>0</v>
      </c>
      <c r="BW278">
        <f t="shared" ca="1" si="216"/>
        <v>0</v>
      </c>
      <c r="BX278">
        <f t="shared" ca="1" si="217"/>
        <v>0</v>
      </c>
      <c r="BY278">
        <f t="shared" ca="1" si="218"/>
        <v>0</v>
      </c>
      <c r="CA278" s="6"/>
      <c r="CD278" s="5">
        <f ca="1">IF(Table1[[#This Row],[Total Debt Value]]&gt;Table1[[#This Row],[Income]],1,0)</f>
        <v>1</v>
      </c>
      <c r="CK278" s="6"/>
      <c r="CM278" s="5">
        <f ca="1">IF(Table1[[#This Row],[Total  Net Worth]]&gt;$CN$3,Table1[[#This Row],[Age]],0)</f>
        <v>0</v>
      </c>
      <c r="CN278" s="6"/>
    </row>
    <row r="279" spans="2:92" x14ac:dyDescent="0.25">
      <c r="B279">
        <f t="shared" ca="1" si="219"/>
        <v>2</v>
      </c>
      <c r="C279" t="str">
        <f t="shared" ca="1" si="220"/>
        <v>Female</v>
      </c>
      <c r="D279">
        <f t="shared" ca="1" si="221"/>
        <v>39</v>
      </c>
      <c r="E279">
        <f t="shared" ca="1" si="222"/>
        <v>1</v>
      </c>
      <c r="F279" t="str">
        <f t="shared" ca="1" si="206"/>
        <v>Health</v>
      </c>
      <c r="G279">
        <f t="shared" ca="1" si="223"/>
        <v>4</v>
      </c>
      <c r="H279" t="str">
        <f t="shared" ca="1" si="207"/>
        <v>Technical</v>
      </c>
      <c r="I279">
        <f t="shared" ca="1" si="224"/>
        <v>0</v>
      </c>
      <c r="J279">
        <f t="shared" ca="1" si="225"/>
        <v>0</v>
      </c>
      <c r="K279">
        <f t="shared" ca="1" si="226"/>
        <v>41749</v>
      </c>
      <c r="L279">
        <f t="shared" ca="1" si="227"/>
        <v>5</v>
      </c>
      <c r="M279" t="str">
        <f t="shared" ca="1" si="208"/>
        <v>Chitwan</v>
      </c>
      <c r="N279">
        <f t="shared" ca="1" si="230"/>
        <v>876729</v>
      </c>
      <c r="O279" s="1">
        <f t="shared" ca="1" si="228"/>
        <v>568657.70370893017</v>
      </c>
      <c r="P279" s="1">
        <f t="shared" ca="1" si="231"/>
        <v>0</v>
      </c>
      <c r="Q279">
        <f t="shared" ca="1" si="229"/>
        <v>0</v>
      </c>
      <c r="R279">
        <f t="shared" ca="1" si="232"/>
        <v>0</v>
      </c>
      <c r="S279" s="1">
        <f t="shared" ca="1" si="233"/>
        <v>30440.112792394677</v>
      </c>
      <c r="T279" s="1">
        <f t="shared" ca="1" si="234"/>
        <v>907169.11279239471</v>
      </c>
      <c r="U279" s="1">
        <f t="shared" ca="1" si="235"/>
        <v>568657.70370893017</v>
      </c>
      <c r="V279" s="1">
        <f t="shared" ca="1" si="236"/>
        <v>338511.40908346453</v>
      </c>
      <c r="Y279" s="5">
        <f ca="1">IF(Table1[[#This Row],[Gender]]="Male",1,0)</f>
        <v>0</v>
      </c>
      <c r="Z279">
        <f ca="1">IF(Table1[[#This Row],[Gender]]="Female",1,0)</f>
        <v>1</v>
      </c>
      <c r="AB279" s="6"/>
      <c r="AF279" s="5">
        <f t="shared" ca="1" si="200"/>
        <v>0</v>
      </c>
      <c r="AM279">
        <f t="shared" ca="1" si="201"/>
        <v>1</v>
      </c>
      <c r="AN279">
        <f t="shared" ca="1" si="202"/>
        <v>0</v>
      </c>
      <c r="AO279">
        <f t="shared" ca="1" si="203"/>
        <v>0</v>
      </c>
      <c r="AP279">
        <f t="shared" ca="1" si="204"/>
        <v>0</v>
      </c>
      <c r="AQ279">
        <f t="shared" ca="1" si="205"/>
        <v>0</v>
      </c>
      <c r="AS279" s="6"/>
      <c r="AV279" s="5">
        <f ca="1">IF(Table1[[#This Row],[Total Debt Value]]&gt;$AW$3,1,0)</f>
        <v>1</v>
      </c>
      <c r="AZ279" s="6"/>
      <c r="BA279" s="5"/>
      <c r="BB279" s="17">
        <f t="shared" ca="1" si="209"/>
        <v>0.85831701263533844</v>
      </c>
      <c r="BC279">
        <f t="shared" ca="1" si="210"/>
        <v>0</v>
      </c>
      <c r="BD279" s="6"/>
      <c r="BF279" s="5">
        <f t="shared" ca="1" si="211"/>
        <v>0</v>
      </c>
      <c r="BG279">
        <f t="shared" ca="1" si="212"/>
        <v>0</v>
      </c>
      <c r="BH279">
        <f t="shared" ca="1" si="237"/>
        <v>58627</v>
      </c>
      <c r="BI279">
        <f t="shared" ca="1" si="238"/>
        <v>0</v>
      </c>
      <c r="BJ279">
        <f t="shared" ca="1" si="239"/>
        <v>0</v>
      </c>
      <c r="BK279">
        <f t="shared" ca="1" si="240"/>
        <v>0</v>
      </c>
      <c r="BL279">
        <f t="shared" ca="1" si="241"/>
        <v>0</v>
      </c>
      <c r="BM279">
        <f t="shared" ca="1" si="242"/>
        <v>0</v>
      </c>
      <c r="BN279">
        <f t="shared" ca="1" si="243"/>
        <v>0</v>
      </c>
      <c r="BO279">
        <f t="shared" ca="1" si="244"/>
        <v>0</v>
      </c>
      <c r="BP279">
        <f t="shared" ca="1" si="245"/>
        <v>0</v>
      </c>
      <c r="BR279" s="6"/>
      <c r="BT279" s="5">
        <f t="shared" ca="1" si="213"/>
        <v>0</v>
      </c>
      <c r="BU279">
        <f t="shared" ca="1" si="214"/>
        <v>0</v>
      </c>
      <c r="BV279">
        <f t="shared" ca="1" si="215"/>
        <v>0</v>
      </c>
      <c r="BW279">
        <f t="shared" ca="1" si="216"/>
        <v>0</v>
      </c>
      <c r="BX279">
        <f t="shared" ca="1" si="217"/>
        <v>0</v>
      </c>
      <c r="BY279">
        <f t="shared" ca="1" si="218"/>
        <v>58627</v>
      </c>
      <c r="CA279" s="6"/>
      <c r="CD279" s="5">
        <f ca="1">IF(Table1[[#This Row],[Total Debt Value]]&gt;Table1[[#This Row],[Income]],1,0)</f>
        <v>1</v>
      </c>
      <c r="CK279" s="6"/>
      <c r="CM279" s="5">
        <f ca="1">IF(Table1[[#This Row],[Total  Net Worth]]&gt;$CN$3,Table1[[#This Row],[Age]],0)</f>
        <v>0</v>
      </c>
      <c r="CN279" s="6"/>
    </row>
    <row r="280" spans="2:92" x14ac:dyDescent="0.25">
      <c r="B280">
        <f t="shared" ca="1" si="219"/>
        <v>2</v>
      </c>
      <c r="C280" t="str">
        <f t="shared" ca="1" si="220"/>
        <v>Female</v>
      </c>
      <c r="D280">
        <f t="shared" ca="1" si="221"/>
        <v>45</v>
      </c>
      <c r="E280">
        <f t="shared" ca="1" si="222"/>
        <v>3</v>
      </c>
      <c r="F280" t="str">
        <f t="shared" ca="1" si="206"/>
        <v>Teaching</v>
      </c>
      <c r="G280">
        <f t="shared" ca="1" si="223"/>
        <v>2</v>
      </c>
      <c r="H280" t="str">
        <f t="shared" ca="1" si="207"/>
        <v>College</v>
      </c>
      <c r="I280">
        <f t="shared" ca="1" si="224"/>
        <v>0</v>
      </c>
      <c r="J280">
        <f t="shared" ca="1" si="225"/>
        <v>2</v>
      </c>
      <c r="K280">
        <f t="shared" ca="1" si="226"/>
        <v>58627</v>
      </c>
      <c r="L280">
        <f t="shared" ca="1" si="227"/>
        <v>4</v>
      </c>
      <c r="M280" t="str">
        <f t="shared" ca="1" si="208"/>
        <v>Biratnagar</v>
      </c>
      <c r="N280">
        <f t="shared" ca="1" si="230"/>
        <v>1055286</v>
      </c>
      <c r="O280" s="1">
        <f t="shared" ca="1" si="228"/>
        <v>905769.9269958958</v>
      </c>
      <c r="P280" s="1">
        <f t="shared" ca="1" si="231"/>
        <v>51088.284776611574</v>
      </c>
      <c r="Q280">
        <f t="shared" ca="1" si="229"/>
        <v>4945</v>
      </c>
      <c r="R280">
        <f t="shared" ca="1" si="232"/>
        <v>0</v>
      </c>
      <c r="S280" s="1">
        <f t="shared" ca="1" si="233"/>
        <v>76802.151401800977</v>
      </c>
      <c r="T280" s="1">
        <f t="shared" ca="1" si="234"/>
        <v>1183176.4361784125</v>
      </c>
      <c r="U280" s="1">
        <f t="shared" ca="1" si="235"/>
        <v>910714.9269958958</v>
      </c>
      <c r="V280" s="1">
        <f t="shared" ca="1" si="236"/>
        <v>272461.50918251672</v>
      </c>
      <c r="Y280" s="5">
        <f ca="1">IF(Table1[[#This Row],[Gender]]="Male",1,0)</f>
        <v>0</v>
      </c>
      <c r="Z280">
        <f ca="1">IF(Table1[[#This Row],[Gender]]="Female",1,0)</f>
        <v>1</v>
      </c>
      <c r="AB280" s="6"/>
      <c r="AF280" s="5">
        <f t="shared" ca="1" si="200"/>
        <v>0</v>
      </c>
      <c r="AM280">
        <f t="shared" ca="1" si="201"/>
        <v>0</v>
      </c>
      <c r="AN280">
        <f t="shared" ca="1" si="202"/>
        <v>0</v>
      </c>
      <c r="AO280">
        <f t="shared" ca="1" si="203"/>
        <v>0</v>
      </c>
      <c r="AP280">
        <f t="shared" ca="1" si="204"/>
        <v>0</v>
      </c>
      <c r="AQ280">
        <f t="shared" ca="1" si="205"/>
        <v>1</v>
      </c>
      <c r="AS280" s="6"/>
      <c r="AV280" s="5">
        <f ca="1">IF(Table1[[#This Row],[Total Debt Value]]&gt;$AW$3,1,0)</f>
        <v>1</v>
      </c>
      <c r="AZ280" s="6"/>
      <c r="BA280" s="5"/>
      <c r="BB280" s="17">
        <f t="shared" ca="1" si="209"/>
        <v>0.9421467035227642</v>
      </c>
      <c r="BC280">
        <f t="shared" ca="1" si="210"/>
        <v>0</v>
      </c>
      <c r="BD280" s="6"/>
      <c r="BF280" s="5">
        <f t="shared" ca="1" si="211"/>
        <v>0</v>
      </c>
      <c r="BG280">
        <f t="shared" ca="1" si="212"/>
        <v>0</v>
      </c>
      <c r="BH280">
        <f t="shared" ca="1" si="237"/>
        <v>0</v>
      </c>
      <c r="BI280">
        <f t="shared" ca="1" si="238"/>
        <v>0</v>
      </c>
      <c r="BJ280">
        <f t="shared" ca="1" si="239"/>
        <v>0</v>
      </c>
      <c r="BK280">
        <f t="shared" ca="1" si="240"/>
        <v>0</v>
      </c>
      <c r="BL280">
        <f t="shared" ca="1" si="241"/>
        <v>0</v>
      </c>
      <c r="BM280">
        <f t="shared" ca="1" si="242"/>
        <v>53207</v>
      </c>
      <c r="BN280">
        <f t="shared" ca="1" si="243"/>
        <v>0</v>
      </c>
      <c r="BO280">
        <f t="shared" ca="1" si="244"/>
        <v>0</v>
      </c>
      <c r="BP280">
        <f t="shared" ca="1" si="245"/>
        <v>0</v>
      </c>
      <c r="BR280" s="6"/>
      <c r="BT280" s="5">
        <f t="shared" ca="1" si="213"/>
        <v>0</v>
      </c>
      <c r="BU280">
        <f t="shared" ca="1" si="214"/>
        <v>53207</v>
      </c>
      <c r="BV280">
        <f t="shared" ca="1" si="215"/>
        <v>0</v>
      </c>
      <c r="BW280">
        <f t="shared" ca="1" si="216"/>
        <v>0</v>
      </c>
      <c r="BX280">
        <f t="shared" ca="1" si="217"/>
        <v>0</v>
      </c>
      <c r="BY280">
        <f t="shared" ca="1" si="218"/>
        <v>0</v>
      </c>
      <c r="CA280" s="6"/>
      <c r="CD280" s="5">
        <f ca="1">IF(Table1[[#This Row],[Total Debt Value]]&gt;Table1[[#This Row],[Income]],1,0)</f>
        <v>1</v>
      </c>
      <c r="CK280" s="6"/>
      <c r="CM280" s="5">
        <f ca="1">IF(Table1[[#This Row],[Total  Net Worth]]&gt;$CN$3,Table1[[#This Row],[Age]],0)</f>
        <v>0</v>
      </c>
      <c r="CN280" s="6"/>
    </row>
    <row r="281" spans="2:92" x14ac:dyDescent="0.25">
      <c r="B281">
        <f t="shared" ca="1" si="219"/>
        <v>1</v>
      </c>
      <c r="C281" t="str">
        <f t="shared" ca="1" si="220"/>
        <v>Male</v>
      </c>
      <c r="D281">
        <f t="shared" ca="1" si="221"/>
        <v>40</v>
      </c>
      <c r="E281">
        <f t="shared" ca="1" si="222"/>
        <v>6</v>
      </c>
      <c r="F281" t="str">
        <f t="shared" ca="1" si="206"/>
        <v>Agriculture</v>
      </c>
      <c r="G281">
        <f t="shared" ca="1" si="223"/>
        <v>5</v>
      </c>
      <c r="H281" t="str">
        <f t="shared" ca="1" si="207"/>
        <v>Others</v>
      </c>
      <c r="I281">
        <f t="shared" ca="1" si="224"/>
        <v>2</v>
      </c>
      <c r="J281">
        <f t="shared" ca="1" si="225"/>
        <v>2</v>
      </c>
      <c r="K281">
        <f t="shared" ca="1" si="226"/>
        <v>53207</v>
      </c>
      <c r="L281">
        <f t="shared" ca="1" si="227"/>
        <v>10</v>
      </c>
      <c r="M281" t="str">
        <f t="shared" ca="1" si="208"/>
        <v>Lalitpur</v>
      </c>
      <c r="N281">
        <f t="shared" ca="1" si="230"/>
        <v>1170554</v>
      </c>
      <c r="O281" s="1">
        <f t="shared" ca="1" si="228"/>
        <v>1102833.5923953857</v>
      </c>
      <c r="P281" s="1">
        <f t="shared" ca="1" si="231"/>
        <v>90947.729952977315</v>
      </c>
      <c r="Q281">
        <f t="shared" ca="1" si="229"/>
        <v>29246</v>
      </c>
      <c r="R281">
        <f t="shared" ca="1" si="232"/>
        <v>106414</v>
      </c>
      <c r="S281" s="1">
        <f t="shared" ca="1" si="233"/>
        <v>52346.626375303305</v>
      </c>
      <c r="T281" s="1">
        <f t="shared" ca="1" si="234"/>
        <v>1313848.3563282806</v>
      </c>
      <c r="U281" s="1">
        <f t="shared" ca="1" si="235"/>
        <v>1238493.5923953857</v>
      </c>
      <c r="V281" s="1">
        <f t="shared" ca="1" si="236"/>
        <v>75354.763932894915</v>
      </c>
      <c r="Y281" s="5">
        <f ca="1">IF(Table1[[#This Row],[Gender]]="Male",1,0)</f>
        <v>1</v>
      </c>
      <c r="Z281">
        <f ca="1">IF(Table1[[#This Row],[Gender]]="Female",1,0)</f>
        <v>0</v>
      </c>
      <c r="AB281" s="6"/>
      <c r="AF281" s="5">
        <f t="shared" ca="1" si="200"/>
        <v>1</v>
      </c>
      <c r="AM281">
        <f t="shared" ca="1" si="201"/>
        <v>0</v>
      </c>
      <c r="AN281">
        <f t="shared" ca="1" si="202"/>
        <v>0</v>
      </c>
      <c r="AO281">
        <f t="shared" ca="1" si="203"/>
        <v>0</v>
      </c>
      <c r="AP281">
        <f t="shared" ca="1" si="204"/>
        <v>0</v>
      </c>
      <c r="AQ281">
        <f t="shared" ca="1" si="205"/>
        <v>0</v>
      </c>
      <c r="AS281" s="6"/>
      <c r="AV281" s="5">
        <f ca="1">IF(Table1[[#This Row],[Total Debt Value]]&gt;$AW$3,1,0)</f>
        <v>1</v>
      </c>
      <c r="AZ281" s="6"/>
      <c r="BA281" s="5"/>
      <c r="BB281" s="17">
        <f t="shared" ca="1" si="209"/>
        <v>3.8412784906999953E-2</v>
      </c>
      <c r="BC281">
        <f t="shared" ca="1" si="210"/>
        <v>1</v>
      </c>
      <c r="BD281" s="6"/>
      <c r="BF281" s="5">
        <f t="shared" ca="1" si="211"/>
        <v>0</v>
      </c>
      <c r="BG281">
        <f t="shared" ca="1" si="212"/>
        <v>0</v>
      </c>
      <c r="BH281">
        <f t="shared" ca="1" si="237"/>
        <v>0</v>
      </c>
      <c r="BI281">
        <f t="shared" ca="1" si="238"/>
        <v>0</v>
      </c>
      <c r="BJ281">
        <f t="shared" ca="1" si="239"/>
        <v>0</v>
      </c>
      <c r="BK281">
        <f t="shared" ca="1" si="240"/>
        <v>0</v>
      </c>
      <c r="BL281">
        <f t="shared" ca="1" si="241"/>
        <v>0</v>
      </c>
      <c r="BM281">
        <f t="shared" ca="1" si="242"/>
        <v>0</v>
      </c>
      <c r="BN281">
        <f t="shared" ca="1" si="243"/>
        <v>0</v>
      </c>
      <c r="BO281">
        <f t="shared" ca="1" si="244"/>
        <v>0</v>
      </c>
      <c r="BP281">
        <f t="shared" ca="1" si="245"/>
        <v>25517</v>
      </c>
      <c r="BR281" s="6"/>
      <c r="BT281" s="5">
        <f t="shared" ca="1" si="213"/>
        <v>25517</v>
      </c>
      <c r="BU281">
        <f t="shared" ca="1" si="214"/>
        <v>0</v>
      </c>
      <c r="BV281">
        <f t="shared" ca="1" si="215"/>
        <v>0</v>
      </c>
      <c r="BW281">
        <f t="shared" ca="1" si="216"/>
        <v>0</v>
      </c>
      <c r="BX281">
        <f t="shared" ca="1" si="217"/>
        <v>0</v>
      </c>
      <c r="BY281">
        <f t="shared" ca="1" si="218"/>
        <v>0</v>
      </c>
      <c r="CA281" s="6"/>
      <c r="CD281" s="5">
        <f ca="1">IF(Table1[[#This Row],[Total Debt Value]]&gt;Table1[[#This Row],[Income]],1,0)</f>
        <v>1</v>
      </c>
      <c r="CK281" s="6"/>
      <c r="CM281" s="5">
        <f ca="1">IF(Table1[[#This Row],[Total  Net Worth]]&gt;$CN$3,Table1[[#This Row],[Age]],0)</f>
        <v>0</v>
      </c>
      <c r="CN281" s="6"/>
    </row>
    <row r="282" spans="2:92" x14ac:dyDescent="0.25">
      <c r="B282">
        <f t="shared" ca="1" si="219"/>
        <v>2</v>
      </c>
      <c r="C282" t="str">
        <f t="shared" ca="1" si="220"/>
        <v>Female</v>
      </c>
      <c r="D282">
        <f t="shared" ca="1" si="221"/>
        <v>25</v>
      </c>
      <c r="E282">
        <f t="shared" ca="1" si="222"/>
        <v>1</v>
      </c>
      <c r="F282" t="str">
        <f t="shared" ca="1" si="206"/>
        <v>Health</v>
      </c>
      <c r="G282">
        <f t="shared" ca="1" si="223"/>
        <v>4</v>
      </c>
      <c r="H282" t="str">
        <f t="shared" ca="1" si="207"/>
        <v>Technical</v>
      </c>
      <c r="I282">
        <f t="shared" ca="1" si="224"/>
        <v>3</v>
      </c>
      <c r="J282">
        <f t="shared" ca="1" si="225"/>
        <v>1</v>
      </c>
      <c r="K282">
        <f t="shared" ca="1" si="226"/>
        <v>25517</v>
      </c>
      <c r="L282">
        <f t="shared" ca="1" si="227"/>
        <v>2</v>
      </c>
      <c r="M282" t="str">
        <f t="shared" ca="1" si="208"/>
        <v>Birgunj</v>
      </c>
      <c r="N282">
        <f t="shared" ca="1" si="230"/>
        <v>561374</v>
      </c>
      <c r="O282" s="1">
        <f t="shared" ca="1" si="228"/>
        <v>21563.938714382191</v>
      </c>
      <c r="P282" s="1">
        <f t="shared" ca="1" si="231"/>
        <v>7425.6241901677249</v>
      </c>
      <c r="Q282">
        <f t="shared" ca="1" si="229"/>
        <v>838</v>
      </c>
      <c r="R282">
        <f t="shared" ca="1" si="232"/>
        <v>51034</v>
      </c>
      <c r="S282" s="1">
        <f t="shared" ca="1" si="233"/>
        <v>34538.415039830586</v>
      </c>
      <c r="T282" s="1">
        <f t="shared" ca="1" si="234"/>
        <v>603338.03922999837</v>
      </c>
      <c r="U282" s="1">
        <f t="shared" ca="1" si="235"/>
        <v>73435.938714382195</v>
      </c>
      <c r="V282" s="1">
        <f t="shared" ca="1" si="236"/>
        <v>529902.10051561613</v>
      </c>
      <c r="Y282" s="5">
        <f ca="1">IF(Table1[[#This Row],[Gender]]="Male",1,0)</f>
        <v>0</v>
      </c>
      <c r="Z282">
        <f ca="1">IF(Table1[[#This Row],[Gender]]="Female",1,0)</f>
        <v>1</v>
      </c>
      <c r="AB282" s="6"/>
      <c r="AF282" s="5">
        <f t="shared" ca="1" si="200"/>
        <v>0</v>
      </c>
      <c r="AM282">
        <f t="shared" ca="1" si="201"/>
        <v>0</v>
      </c>
      <c r="AN282">
        <f t="shared" ca="1" si="202"/>
        <v>1</v>
      </c>
      <c r="AO282">
        <f t="shared" ca="1" si="203"/>
        <v>0</v>
      </c>
      <c r="AP282">
        <f t="shared" ca="1" si="204"/>
        <v>0</v>
      </c>
      <c r="AQ282">
        <f t="shared" ca="1" si="205"/>
        <v>0</v>
      </c>
      <c r="AS282" s="6"/>
      <c r="AV282" s="5">
        <f ca="1">IF(Table1[[#This Row],[Total Debt Value]]&gt;$AW$3,1,0)</f>
        <v>0</v>
      </c>
      <c r="AZ282" s="6"/>
      <c r="BA282" s="5"/>
      <c r="BB282" s="17">
        <f t="shared" ca="1" si="209"/>
        <v>0.78189469055774885</v>
      </c>
      <c r="BC282">
        <f t="shared" ca="1" si="210"/>
        <v>0</v>
      </c>
      <c r="BD282" s="6"/>
      <c r="BF282" s="5">
        <f t="shared" ca="1" si="211"/>
        <v>0</v>
      </c>
      <c r="BG282">
        <f t="shared" ca="1" si="212"/>
        <v>0</v>
      </c>
      <c r="BH282">
        <f t="shared" ca="1" si="237"/>
        <v>0</v>
      </c>
      <c r="BI282">
        <f t="shared" ca="1" si="238"/>
        <v>0</v>
      </c>
      <c r="BJ282">
        <f t="shared" ca="1" si="239"/>
        <v>0</v>
      </c>
      <c r="BK282">
        <f t="shared" ca="1" si="240"/>
        <v>0</v>
      </c>
      <c r="BL282">
        <f t="shared" ca="1" si="241"/>
        <v>0</v>
      </c>
      <c r="BM282">
        <f t="shared" ca="1" si="242"/>
        <v>0</v>
      </c>
      <c r="BN282">
        <f t="shared" ca="1" si="243"/>
        <v>79811</v>
      </c>
      <c r="BO282">
        <f t="shared" ca="1" si="244"/>
        <v>0</v>
      </c>
      <c r="BP282">
        <f t="shared" ca="1" si="245"/>
        <v>0</v>
      </c>
      <c r="BR282" s="6"/>
      <c r="BT282" s="5">
        <f t="shared" ca="1" si="213"/>
        <v>0</v>
      </c>
      <c r="BU282">
        <f t="shared" ca="1" si="214"/>
        <v>0</v>
      </c>
      <c r="BV282">
        <f t="shared" ca="1" si="215"/>
        <v>79811</v>
      </c>
      <c r="BW282">
        <f t="shared" ca="1" si="216"/>
        <v>0</v>
      </c>
      <c r="BX282">
        <f t="shared" ca="1" si="217"/>
        <v>0</v>
      </c>
      <c r="BY282">
        <f t="shared" ca="1" si="218"/>
        <v>0</v>
      </c>
      <c r="CA282" s="6"/>
      <c r="CD282" s="5">
        <f ca="1">IF(Table1[[#This Row],[Total Debt Value]]&gt;Table1[[#This Row],[Income]],1,0)</f>
        <v>1</v>
      </c>
      <c r="CK282" s="6"/>
      <c r="CM282" s="5">
        <f ca="1">IF(Table1[[#This Row],[Total  Net Worth]]&gt;$CN$3,Table1[[#This Row],[Age]],0)</f>
        <v>25</v>
      </c>
      <c r="CN282" s="6"/>
    </row>
    <row r="283" spans="2:92" x14ac:dyDescent="0.25">
      <c r="B283">
        <f t="shared" ca="1" si="219"/>
        <v>2</v>
      </c>
      <c r="C283" t="str">
        <f t="shared" ca="1" si="220"/>
        <v>Female</v>
      </c>
      <c r="D283">
        <f t="shared" ca="1" si="221"/>
        <v>40</v>
      </c>
      <c r="E283">
        <f t="shared" ca="1" si="222"/>
        <v>4</v>
      </c>
      <c r="F283" t="str">
        <f t="shared" ca="1" si="206"/>
        <v>IT</v>
      </c>
      <c r="G283">
        <f t="shared" ca="1" si="223"/>
        <v>2</v>
      </c>
      <c r="H283" t="str">
        <f t="shared" ca="1" si="207"/>
        <v>College</v>
      </c>
      <c r="I283">
        <f t="shared" ca="1" si="224"/>
        <v>3</v>
      </c>
      <c r="J283">
        <f t="shared" ca="1" si="225"/>
        <v>1</v>
      </c>
      <c r="K283">
        <f t="shared" ca="1" si="226"/>
        <v>79811</v>
      </c>
      <c r="L283">
        <f t="shared" ca="1" si="227"/>
        <v>5</v>
      </c>
      <c r="M283" t="str">
        <f t="shared" ca="1" si="208"/>
        <v>Chitwan</v>
      </c>
      <c r="N283">
        <f t="shared" ca="1" si="230"/>
        <v>1755842</v>
      </c>
      <c r="O283" s="1">
        <f t="shared" ca="1" si="228"/>
        <v>1372883.5372582988</v>
      </c>
      <c r="P283" s="1">
        <f t="shared" ca="1" si="231"/>
        <v>53145.871672730209</v>
      </c>
      <c r="Q283">
        <f t="shared" ca="1" si="229"/>
        <v>4308</v>
      </c>
      <c r="R283">
        <f t="shared" ca="1" si="232"/>
        <v>159622</v>
      </c>
      <c r="S283" s="1">
        <f t="shared" ca="1" si="233"/>
        <v>39891.728269302985</v>
      </c>
      <c r="T283" s="1">
        <f t="shared" ca="1" si="234"/>
        <v>1848879.5999420332</v>
      </c>
      <c r="U283" s="1">
        <f t="shared" ca="1" si="235"/>
        <v>1536813.5372582988</v>
      </c>
      <c r="V283" s="1">
        <f t="shared" ca="1" si="236"/>
        <v>312066.06268373434</v>
      </c>
      <c r="Y283" s="5">
        <f ca="1">IF(Table1[[#This Row],[Gender]]="Male",1,0)</f>
        <v>0</v>
      </c>
      <c r="Z283">
        <f ca="1">IF(Table1[[#This Row],[Gender]]="Female",1,0)</f>
        <v>1</v>
      </c>
      <c r="AB283" s="6"/>
      <c r="AF283" s="5">
        <f t="shared" ca="1" si="200"/>
        <v>1</v>
      </c>
      <c r="AM283">
        <f t="shared" ca="1" si="201"/>
        <v>0</v>
      </c>
      <c r="AN283">
        <f t="shared" ca="1" si="202"/>
        <v>0</v>
      </c>
      <c r="AO283">
        <f t="shared" ca="1" si="203"/>
        <v>0</v>
      </c>
      <c r="AP283">
        <f t="shared" ca="1" si="204"/>
        <v>0</v>
      </c>
      <c r="AQ283">
        <f t="shared" ca="1" si="205"/>
        <v>0</v>
      </c>
      <c r="AS283" s="6"/>
      <c r="AV283" s="5">
        <f ca="1">IF(Table1[[#This Row],[Total Debt Value]]&gt;$AW$3,1,0)</f>
        <v>1</v>
      </c>
      <c r="AZ283" s="6"/>
      <c r="BA283" s="5"/>
      <c r="BB283" s="17">
        <f t="shared" ca="1" si="209"/>
        <v>0.32625167937003741</v>
      </c>
      <c r="BC283">
        <f t="shared" ca="1" si="210"/>
        <v>0</v>
      </c>
      <c r="BD283" s="6"/>
      <c r="BF283" s="5">
        <f t="shared" ca="1" si="211"/>
        <v>0</v>
      </c>
      <c r="BG283">
        <f t="shared" ca="1" si="212"/>
        <v>0</v>
      </c>
      <c r="BH283">
        <f t="shared" ca="1" si="237"/>
        <v>0</v>
      </c>
      <c r="BI283">
        <f t="shared" ca="1" si="238"/>
        <v>0</v>
      </c>
      <c r="BJ283">
        <f t="shared" ca="1" si="239"/>
        <v>0</v>
      </c>
      <c r="BK283">
        <f t="shared" ca="1" si="240"/>
        <v>0</v>
      </c>
      <c r="BL283">
        <f t="shared" ca="1" si="241"/>
        <v>36890</v>
      </c>
      <c r="BM283">
        <f t="shared" ca="1" si="242"/>
        <v>0</v>
      </c>
      <c r="BN283">
        <f t="shared" ca="1" si="243"/>
        <v>0</v>
      </c>
      <c r="BO283">
        <f t="shared" ca="1" si="244"/>
        <v>0</v>
      </c>
      <c r="BP283">
        <f t="shared" ca="1" si="245"/>
        <v>0</v>
      </c>
      <c r="BR283" s="6"/>
      <c r="BT283" s="5">
        <f t="shared" ca="1" si="213"/>
        <v>36890</v>
      </c>
      <c r="BU283">
        <f t="shared" ca="1" si="214"/>
        <v>0</v>
      </c>
      <c r="BV283">
        <f t="shared" ca="1" si="215"/>
        <v>0</v>
      </c>
      <c r="BW283">
        <f t="shared" ca="1" si="216"/>
        <v>0</v>
      </c>
      <c r="BX283">
        <f t="shared" ca="1" si="217"/>
        <v>0</v>
      </c>
      <c r="BY283">
        <f t="shared" ca="1" si="218"/>
        <v>0</v>
      </c>
      <c r="CA283" s="6"/>
      <c r="CD283" s="5">
        <f ca="1">IF(Table1[[#This Row],[Total Debt Value]]&gt;Table1[[#This Row],[Income]],1,0)</f>
        <v>1</v>
      </c>
      <c r="CK283" s="6"/>
      <c r="CM283" s="5">
        <f ca="1">IF(Table1[[#This Row],[Total  Net Worth]]&gt;$CN$3,Table1[[#This Row],[Age]],0)</f>
        <v>0</v>
      </c>
      <c r="CN283" s="6"/>
    </row>
    <row r="284" spans="2:92" x14ac:dyDescent="0.25">
      <c r="B284">
        <f t="shared" ca="1" si="219"/>
        <v>2</v>
      </c>
      <c r="C284" t="str">
        <f t="shared" ca="1" si="220"/>
        <v>Female</v>
      </c>
      <c r="D284">
        <f t="shared" ca="1" si="221"/>
        <v>30</v>
      </c>
      <c r="E284">
        <f t="shared" ca="1" si="222"/>
        <v>1</v>
      </c>
      <c r="F284" t="str">
        <f t="shared" ca="1" si="206"/>
        <v>Health</v>
      </c>
      <c r="G284">
        <f t="shared" ca="1" si="223"/>
        <v>4</v>
      </c>
      <c r="H284" t="str">
        <f t="shared" ca="1" si="207"/>
        <v>Technical</v>
      </c>
      <c r="I284">
        <f t="shared" ca="1" si="224"/>
        <v>1</v>
      </c>
      <c r="J284">
        <f t="shared" ca="1" si="225"/>
        <v>2</v>
      </c>
      <c r="K284">
        <f t="shared" ca="1" si="226"/>
        <v>36890</v>
      </c>
      <c r="L284">
        <f t="shared" ca="1" si="227"/>
        <v>9</v>
      </c>
      <c r="M284" t="str">
        <f t="shared" ca="1" si="208"/>
        <v>Bhaktapur</v>
      </c>
      <c r="N284">
        <f t="shared" ca="1" si="230"/>
        <v>811580</v>
      </c>
      <c r="O284" s="1">
        <f t="shared" ca="1" si="228"/>
        <v>264779.33794313495</v>
      </c>
      <c r="P284" s="1">
        <f t="shared" ca="1" si="231"/>
        <v>63201.853943467773</v>
      </c>
      <c r="Q284">
        <f t="shared" ca="1" si="229"/>
        <v>62299</v>
      </c>
      <c r="R284">
        <f t="shared" ca="1" si="232"/>
        <v>73780</v>
      </c>
      <c r="S284" s="1">
        <f t="shared" ca="1" si="233"/>
        <v>31664.678525222735</v>
      </c>
      <c r="T284" s="1">
        <f t="shared" ca="1" si="234"/>
        <v>906446.53246869042</v>
      </c>
      <c r="U284" s="1">
        <f t="shared" ca="1" si="235"/>
        <v>400858.33794313495</v>
      </c>
      <c r="V284" s="1">
        <f t="shared" ca="1" si="236"/>
        <v>505588.19452555547</v>
      </c>
      <c r="Y284" s="5">
        <f ca="1">IF(Table1[[#This Row],[Gender]]="Male",1,0)</f>
        <v>0</v>
      </c>
      <c r="Z284">
        <f ca="1">IF(Table1[[#This Row],[Gender]]="Female",1,0)</f>
        <v>1</v>
      </c>
      <c r="AB284" s="6"/>
      <c r="AF284" s="5">
        <f t="shared" ca="1" si="200"/>
        <v>0</v>
      </c>
      <c r="AM284">
        <f t="shared" ca="1" si="201"/>
        <v>0</v>
      </c>
      <c r="AN284">
        <f t="shared" ca="1" si="202"/>
        <v>0</v>
      </c>
      <c r="AO284">
        <f t="shared" ca="1" si="203"/>
        <v>0</v>
      </c>
      <c r="AP284">
        <f t="shared" ca="1" si="204"/>
        <v>0</v>
      </c>
      <c r="AQ284">
        <f t="shared" ca="1" si="205"/>
        <v>1</v>
      </c>
      <c r="AS284" s="6"/>
      <c r="AV284" s="5">
        <f ca="1">IF(Table1[[#This Row],[Total Debt Value]]&gt;$AW$3,1,0)</f>
        <v>0</v>
      </c>
      <c r="AZ284" s="6"/>
      <c r="BA284" s="5"/>
      <c r="BB284" s="17">
        <f t="shared" ca="1" si="209"/>
        <v>0.90201438650225085</v>
      </c>
      <c r="BC284">
        <f t="shared" ca="1" si="210"/>
        <v>0</v>
      </c>
      <c r="BD284" s="6"/>
      <c r="BF284" s="5">
        <f t="shared" ca="1" si="211"/>
        <v>0</v>
      </c>
      <c r="BG284">
        <f t="shared" ca="1" si="212"/>
        <v>0</v>
      </c>
      <c r="BH284">
        <f t="shared" ca="1" si="237"/>
        <v>0</v>
      </c>
      <c r="BI284">
        <f t="shared" ca="1" si="238"/>
        <v>0</v>
      </c>
      <c r="BJ284">
        <f t="shared" ca="1" si="239"/>
        <v>0</v>
      </c>
      <c r="BK284">
        <f t="shared" ca="1" si="240"/>
        <v>0</v>
      </c>
      <c r="BL284">
        <f t="shared" ca="1" si="241"/>
        <v>0</v>
      </c>
      <c r="BM284">
        <f t="shared" ca="1" si="242"/>
        <v>0</v>
      </c>
      <c r="BN284">
        <f t="shared" ca="1" si="243"/>
        <v>37350</v>
      </c>
      <c r="BO284">
        <f t="shared" ca="1" si="244"/>
        <v>0</v>
      </c>
      <c r="BP284">
        <f t="shared" ca="1" si="245"/>
        <v>0</v>
      </c>
      <c r="BR284" s="6"/>
      <c r="BT284" s="5">
        <f t="shared" ca="1" si="213"/>
        <v>0</v>
      </c>
      <c r="BU284">
        <f t="shared" ca="1" si="214"/>
        <v>37350</v>
      </c>
      <c r="BV284">
        <f t="shared" ca="1" si="215"/>
        <v>0</v>
      </c>
      <c r="BW284">
        <f t="shared" ca="1" si="216"/>
        <v>0</v>
      </c>
      <c r="BX284">
        <f t="shared" ca="1" si="217"/>
        <v>0</v>
      </c>
      <c r="BY284">
        <f t="shared" ca="1" si="218"/>
        <v>0</v>
      </c>
      <c r="CA284" s="6"/>
      <c r="CD284" s="5">
        <f ca="1">IF(Table1[[#This Row],[Total Debt Value]]&gt;Table1[[#This Row],[Income]],1,0)</f>
        <v>1</v>
      </c>
      <c r="CK284" s="6"/>
      <c r="CM284" s="5">
        <f ca="1">IF(Table1[[#This Row],[Total  Net Worth]]&gt;$CN$3,Table1[[#This Row],[Age]],0)</f>
        <v>30</v>
      </c>
      <c r="CN284" s="6"/>
    </row>
    <row r="285" spans="2:92" x14ac:dyDescent="0.25">
      <c r="B285">
        <f t="shared" ca="1" si="219"/>
        <v>2</v>
      </c>
      <c r="C285" t="str">
        <f t="shared" ca="1" si="220"/>
        <v>Female</v>
      </c>
      <c r="D285">
        <f t="shared" ca="1" si="221"/>
        <v>33</v>
      </c>
      <c r="E285">
        <f t="shared" ca="1" si="222"/>
        <v>6</v>
      </c>
      <c r="F285" t="str">
        <f t="shared" ca="1" si="206"/>
        <v>Agriculture</v>
      </c>
      <c r="G285">
        <f t="shared" ca="1" si="223"/>
        <v>4</v>
      </c>
      <c r="H285" t="str">
        <f t="shared" ca="1" si="207"/>
        <v>Technical</v>
      </c>
      <c r="I285">
        <f t="shared" ca="1" si="224"/>
        <v>0</v>
      </c>
      <c r="J285">
        <f t="shared" ca="1" si="225"/>
        <v>1</v>
      </c>
      <c r="K285">
        <f t="shared" ca="1" si="226"/>
        <v>37350</v>
      </c>
      <c r="L285">
        <f t="shared" ca="1" si="227"/>
        <v>5</v>
      </c>
      <c r="M285" t="str">
        <f t="shared" ca="1" si="208"/>
        <v>Chitwan</v>
      </c>
      <c r="N285">
        <f t="shared" ca="1" si="230"/>
        <v>747000</v>
      </c>
      <c r="O285" s="1">
        <f t="shared" ca="1" si="228"/>
        <v>673804.74671718141</v>
      </c>
      <c r="P285" s="1">
        <f t="shared" ca="1" si="231"/>
        <v>17966.363040582452</v>
      </c>
      <c r="Q285">
        <f t="shared" ca="1" si="229"/>
        <v>9945</v>
      </c>
      <c r="R285">
        <f t="shared" ca="1" si="232"/>
        <v>0</v>
      </c>
      <c r="S285" s="1">
        <f t="shared" ca="1" si="233"/>
        <v>24754.603082564277</v>
      </c>
      <c r="T285" s="1">
        <f t="shared" ca="1" si="234"/>
        <v>789720.96612314682</v>
      </c>
      <c r="U285" s="1">
        <f t="shared" ca="1" si="235"/>
        <v>683749.74671718141</v>
      </c>
      <c r="V285" s="1">
        <f t="shared" ca="1" si="236"/>
        <v>105971.21940596541</v>
      </c>
      <c r="Y285" s="5">
        <f ca="1">IF(Table1[[#This Row],[Gender]]="Male",1,0)</f>
        <v>0</v>
      </c>
      <c r="Z285">
        <f ca="1">IF(Table1[[#This Row],[Gender]]="Female",1,0)</f>
        <v>1</v>
      </c>
      <c r="AB285" s="6"/>
      <c r="AF285" s="5">
        <f t="shared" ca="1" si="200"/>
        <v>0</v>
      </c>
      <c r="AM285">
        <f t="shared" ca="1" si="201"/>
        <v>0</v>
      </c>
      <c r="AN285">
        <f t="shared" ca="1" si="202"/>
        <v>0</v>
      </c>
      <c r="AO285">
        <f t="shared" ca="1" si="203"/>
        <v>0</v>
      </c>
      <c r="AP285">
        <f t="shared" ca="1" si="204"/>
        <v>1</v>
      </c>
      <c r="AQ285">
        <f t="shared" ca="1" si="205"/>
        <v>0</v>
      </c>
      <c r="AS285" s="6"/>
      <c r="AV285" s="5">
        <f ca="1">IF(Table1[[#This Row],[Total Debt Value]]&gt;$AW$3,1,0)</f>
        <v>1</v>
      </c>
      <c r="AZ285" s="6"/>
      <c r="BA285" s="5"/>
      <c r="BB285" s="17">
        <f t="shared" ca="1" si="209"/>
        <v>0.2430104800799826</v>
      </c>
      <c r="BC285">
        <f t="shared" ca="1" si="210"/>
        <v>1</v>
      </c>
      <c r="BD285" s="6"/>
      <c r="BF285" s="5">
        <f t="shared" ca="1" si="211"/>
        <v>0</v>
      </c>
      <c r="BG285">
        <f t="shared" ca="1" si="212"/>
        <v>0</v>
      </c>
      <c r="BH285">
        <f t="shared" ca="1" si="237"/>
        <v>0</v>
      </c>
      <c r="BI285">
        <f t="shared" ca="1" si="238"/>
        <v>92687</v>
      </c>
      <c r="BJ285">
        <f t="shared" ca="1" si="239"/>
        <v>0</v>
      </c>
      <c r="BK285">
        <f t="shared" ca="1" si="240"/>
        <v>0</v>
      </c>
      <c r="BL285">
        <f t="shared" ca="1" si="241"/>
        <v>0</v>
      </c>
      <c r="BM285">
        <f t="shared" ca="1" si="242"/>
        <v>0</v>
      </c>
      <c r="BN285">
        <f t="shared" ca="1" si="243"/>
        <v>0</v>
      </c>
      <c r="BO285">
        <f t="shared" ca="1" si="244"/>
        <v>0</v>
      </c>
      <c r="BP285">
        <f t="shared" ca="1" si="245"/>
        <v>0</v>
      </c>
      <c r="BR285" s="6"/>
      <c r="BT285" s="5">
        <f t="shared" ca="1" si="213"/>
        <v>0</v>
      </c>
      <c r="BU285">
        <f t="shared" ca="1" si="214"/>
        <v>0</v>
      </c>
      <c r="BV285">
        <f t="shared" ca="1" si="215"/>
        <v>0</v>
      </c>
      <c r="BW285">
        <f t="shared" ca="1" si="216"/>
        <v>0</v>
      </c>
      <c r="BX285">
        <f t="shared" ca="1" si="217"/>
        <v>92687</v>
      </c>
      <c r="BY285">
        <f t="shared" ca="1" si="218"/>
        <v>0</v>
      </c>
      <c r="CA285" s="6"/>
      <c r="CD285" s="5">
        <f ca="1">IF(Table1[[#This Row],[Total Debt Value]]&gt;Table1[[#This Row],[Income]],1,0)</f>
        <v>1</v>
      </c>
      <c r="CK285" s="6"/>
      <c r="CM285" s="5">
        <f ca="1">IF(Table1[[#This Row],[Total  Net Worth]]&gt;$CN$3,Table1[[#This Row],[Age]],0)</f>
        <v>0</v>
      </c>
      <c r="CN285" s="6"/>
    </row>
    <row r="286" spans="2:92" x14ac:dyDescent="0.25">
      <c r="B286">
        <f t="shared" ca="1" si="219"/>
        <v>2</v>
      </c>
      <c r="C286" t="str">
        <f t="shared" ca="1" si="220"/>
        <v>Female</v>
      </c>
      <c r="D286">
        <f t="shared" ca="1" si="221"/>
        <v>45</v>
      </c>
      <c r="E286">
        <f t="shared" ca="1" si="222"/>
        <v>5</v>
      </c>
      <c r="F286" t="str">
        <f t="shared" ca="1" si="206"/>
        <v>Genral Work</v>
      </c>
      <c r="G286">
        <f t="shared" ca="1" si="223"/>
        <v>1</v>
      </c>
      <c r="H286" t="str">
        <f t="shared" ca="1" si="207"/>
        <v>High School</v>
      </c>
      <c r="I286">
        <f t="shared" ca="1" si="224"/>
        <v>0</v>
      </c>
      <c r="J286">
        <f t="shared" ca="1" si="225"/>
        <v>1</v>
      </c>
      <c r="K286">
        <f t="shared" ca="1" si="226"/>
        <v>92687</v>
      </c>
      <c r="L286">
        <f t="shared" ca="1" si="227"/>
        <v>3</v>
      </c>
      <c r="M286" t="str">
        <f t="shared" ca="1" si="208"/>
        <v>Pokhara</v>
      </c>
      <c r="N286">
        <f t="shared" ca="1" si="230"/>
        <v>1668366</v>
      </c>
      <c r="O286" s="1">
        <f t="shared" ca="1" si="228"/>
        <v>405430.42260912026</v>
      </c>
      <c r="P286" s="1">
        <f t="shared" ca="1" si="231"/>
        <v>769.00308015241797</v>
      </c>
      <c r="Q286">
        <f t="shared" ca="1" si="229"/>
        <v>128</v>
      </c>
      <c r="R286">
        <f t="shared" ca="1" si="232"/>
        <v>0</v>
      </c>
      <c r="S286" s="1">
        <f t="shared" ca="1" si="233"/>
        <v>56163.270461861932</v>
      </c>
      <c r="T286" s="1">
        <f t="shared" ca="1" si="234"/>
        <v>1725298.2735420144</v>
      </c>
      <c r="U286" s="1">
        <f t="shared" ca="1" si="235"/>
        <v>405558.42260912026</v>
      </c>
      <c r="V286" s="1">
        <f t="shared" ca="1" si="236"/>
        <v>1319739.8509328943</v>
      </c>
      <c r="Y286" s="5">
        <f ca="1">IF(Table1[[#This Row],[Gender]]="Male",1,0)</f>
        <v>0</v>
      </c>
      <c r="Z286">
        <f ca="1">IF(Table1[[#This Row],[Gender]]="Female",1,0)</f>
        <v>1</v>
      </c>
      <c r="AB286" s="6"/>
      <c r="AF286" s="5">
        <f t="shared" ca="1" si="200"/>
        <v>0</v>
      </c>
      <c r="AM286">
        <f t="shared" ca="1" si="201"/>
        <v>0</v>
      </c>
      <c r="AN286">
        <f t="shared" ca="1" si="202"/>
        <v>0</v>
      </c>
      <c r="AO286">
        <f t="shared" ca="1" si="203"/>
        <v>0</v>
      </c>
      <c r="AP286">
        <f t="shared" ca="1" si="204"/>
        <v>1</v>
      </c>
      <c r="AQ286">
        <f t="shared" ca="1" si="205"/>
        <v>0</v>
      </c>
      <c r="AS286" s="6"/>
      <c r="AV286" s="5">
        <f ca="1">IF(Table1[[#This Row],[Total Debt Value]]&gt;$AW$3,1,0)</f>
        <v>0</v>
      </c>
      <c r="AZ286" s="6"/>
      <c r="BA286" s="5"/>
      <c r="BB286" s="17">
        <f t="shared" ca="1" si="209"/>
        <v>3.5294469307338372E-2</v>
      </c>
      <c r="BC286">
        <f t="shared" ca="1" si="210"/>
        <v>1</v>
      </c>
      <c r="BD286" s="6"/>
      <c r="BF286" s="5">
        <f t="shared" ca="1" si="211"/>
        <v>0</v>
      </c>
      <c r="BG286">
        <f t="shared" ca="1" si="212"/>
        <v>0</v>
      </c>
      <c r="BH286">
        <f t="shared" ca="1" si="237"/>
        <v>0</v>
      </c>
      <c r="BI286">
        <f t="shared" ca="1" si="238"/>
        <v>0</v>
      </c>
      <c r="BJ286">
        <f t="shared" ca="1" si="239"/>
        <v>50057</v>
      </c>
      <c r="BK286">
        <f t="shared" ca="1" si="240"/>
        <v>0</v>
      </c>
      <c r="BL286">
        <f t="shared" ca="1" si="241"/>
        <v>0</v>
      </c>
      <c r="BM286">
        <f t="shared" ca="1" si="242"/>
        <v>0</v>
      </c>
      <c r="BN286">
        <f t="shared" ca="1" si="243"/>
        <v>0</v>
      </c>
      <c r="BO286">
        <f t="shared" ca="1" si="244"/>
        <v>0</v>
      </c>
      <c r="BP286">
        <f t="shared" ca="1" si="245"/>
        <v>0</v>
      </c>
      <c r="BR286" s="6"/>
      <c r="BT286" s="5">
        <f t="shared" ca="1" si="213"/>
        <v>0</v>
      </c>
      <c r="BU286">
        <f t="shared" ca="1" si="214"/>
        <v>0</v>
      </c>
      <c r="BV286">
        <f t="shared" ca="1" si="215"/>
        <v>0</v>
      </c>
      <c r="BW286">
        <f t="shared" ca="1" si="216"/>
        <v>0</v>
      </c>
      <c r="BX286">
        <f t="shared" ca="1" si="217"/>
        <v>50057</v>
      </c>
      <c r="BY286">
        <f t="shared" ca="1" si="218"/>
        <v>0</v>
      </c>
      <c r="CA286" s="6"/>
      <c r="CD286" s="5">
        <f ca="1">IF(Table1[[#This Row],[Total Debt Value]]&gt;Table1[[#This Row],[Income]],1,0)</f>
        <v>1</v>
      </c>
      <c r="CK286" s="6"/>
      <c r="CM286" s="5">
        <f ca="1">IF(Table1[[#This Row],[Total  Net Worth]]&gt;$CN$3,Table1[[#This Row],[Age]],0)</f>
        <v>45</v>
      </c>
      <c r="CN286" s="6"/>
    </row>
    <row r="287" spans="2:92" x14ac:dyDescent="0.25">
      <c r="B287">
        <f t="shared" ca="1" si="219"/>
        <v>2</v>
      </c>
      <c r="C287" t="str">
        <f t="shared" ca="1" si="220"/>
        <v>Female</v>
      </c>
      <c r="D287">
        <f t="shared" ca="1" si="221"/>
        <v>41</v>
      </c>
      <c r="E287">
        <f t="shared" ca="1" si="222"/>
        <v>5</v>
      </c>
      <c r="F287" t="str">
        <f t="shared" ca="1" si="206"/>
        <v>Genral Work</v>
      </c>
      <c r="G287">
        <f t="shared" ca="1" si="223"/>
        <v>2</v>
      </c>
      <c r="H287" t="str">
        <f t="shared" ca="1" si="207"/>
        <v>College</v>
      </c>
      <c r="I287">
        <f t="shared" ca="1" si="224"/>
        <v>1</v>
      </c>
      <c r="J287">
        <f t="shared" ca="1" si="225"/>
        <v>2</v>
      </c>
      <c r="K287">
        <f t="shared" ca="1" si="226"/>
        <v>50057</v>
      </c>
      <c r="L287">
        <f t="shared" ca="1" si="227"/>
        <v>6</v>
      </c>
      <c r="M287" t="str">
        <f t="shared" ca="1" si="208"/>
        <v>Dharan</v>
      </c>
      <c r="N287">
        <f t="shared" ca="1" si="230"/>
        <v>1051197</v>
      </c>
      <c r="O287" s="1">
        <f t="shared" ca="1" si="228"/>
        <v>37101.440252466178</v>
      </c>
      <c r="P287" s="1">
        <f t="shared" ca="1" si="231"/>
        <v>61533.75505361268</v>
      </c>
      <c r="Q287">
        <f t="shared" ca="1" si="229"/>
        <v>7900</v>
      </c>
      <c r="R287">
        <f t="shared" ca="1" si="232"/>
        <v>0</v>
      </c>
      <c r="S287" s="1">
        <f t="shared" ca="1" si="233"/>
        <v>47644.399537815676</v>
      </c>
      <c r="T287" s="1">
        <f t="shared" ca="1" si="234"/>
        <v>1160375.1545914283</v>
      </c>
      <c r="U287" s="1">
        <f t="shared" ca="1" si="235"/>
        <v>45001.440252466178</v>
      </c>
      <c r="V287" s="1">
        <f t="shared" ca="1" si="236"/>
        <v>1115373.7143389622</v>
      </c>
      <c r="Y287" s="5">
        <f ca="1">IF(Table1[[#This Row],[Gender]]="Male",1,0)</f>
        <v>0</v>
      </c>
      <c r="Z287">
        <f ca="1">IF(Table1[[#This Row],[Gender]]="Female",1,0)</f>
        <v>1</v>
      </c>
      <c r="AB287" s="6"/>
      <c r="AF287" s="5">
        <f t="shared" ca="1" si="200"/>
        <v>0</v>
      </c>
      <c r="AM287">
        <f t="shared" ca="1" si="201"/>
        <v>1</v>
      </c>
      <c r="AN287">
        <f t="shared" ca="1" si="202"/>
        <v>0</v>
      </c>
      <c r="AO287">
        <f t="shared" ca="1" si="203"/>
        <v>0</v>
      </c>
      <c r="AP287">
        <f t="shared" ca="1" si="204"/>
        <v>0</v>
      </c>
      <c r="AQ287">
        <f t="shared" ca="1" si="205"/>
        <v>0</v>
      </c>
      <c r="AS287" s="6"/>
      <c r="AV287" s="5">
        <f ca="1">IF(Table1[[#This Row],[Total Debt Value]]&gt;$AW$3,1,0)</f>
        <v>0</v>
      </c>
      <c r="AZ287" s="6"/>
      <c r="BA287" s="5"/>
      <c r="BB287" s="17">
        <f t="shared" ca="1" si="209"/>
        <v>0.87374589291061877</v>
      </c>
      <c r="BC287">
        <f t="shared" ca="1" si="210"/>
        <v>0</v>
      </c>
      <c r="BD287" s="6"/>
      <c r="BF287" s="5">
        <f t="shared" ca="1" si="211"/>
        <v>0</v>
      </c>
      <c r="BG287">
        <f t="shared" ca="1" si="212"/>
        <v>0</v>
      </c>
      <c r="BH287">
        <f t="shared" ca="1" si="237"/>
        <v>0</v>
      </c>
      <c r="BI287">
        <f t="shared" ca="1" si="238"/>
        <v>0</v>
      </c>
      <c r="BJ287">
        <f t="shared" ca="1" si="239"/>
        <v>0</v>
      </c>
      <c r="BK287">
        <f t="shared" ca="1" si="240"/>
        <v>0</v>
      </c>
      <c r="BL287">
        <f t="shared" ca="1" si="241"/>
        <v>0</v>
      </c>
      <c r="BM287">
        <f t="shared" ca="1" si="242"/>
        <v>0</v>
      </c>
      <c r="BN287">
        <f t="shared" ca="1" si="243"/>
        <v>0</v>
      </c>
      <c r="BO287">
        <f t="shared" ca="1" si="244"/>
        <v>0</v>
      </c>
      <c r="BP287">
        <f t="shared" ca="1" si="245"/>
        <v>68658</v>
      </c>
      <c r="BR287" s="6"/>
      <c r="BT287" s="5">
        <f t="shared" ca="1" si="213"/>
        <v>0</v>
      </c>
      <c r="BU287">
        <f t="shared" ca="1" si="214"/>
        <v>0</v>
      </c>
      <c r="BV287">
        <f t="shared" ca="1" si="215"/>
        <v>0</v>
      </c>
      <c r="BW287">
        <f t="shared" ca="1" si="216"/>
        <v>0</v>
      </c>
      <c r="BX287">
        <f t="shared" ca="1" si="217"/>
        <v>0</v>
      </c>
      <c r="BY287">
        <f t="shared" ca="1" si="218"/>
        <v>68658</v>
      </c>
      <c r="CA287" s="6"/>
      <c r="CD287" s="5">
        <f ca="1">IF(Table1[[#This Row],[Total Debt Value]]&gt;Table1[[#This Row],[Income]],1,0)</f>
        <v>0</v>
      </c>
      <c r="CK287" s="6"/>
      <c r="CM287" s="5">
        <f ca="1">IF(Table1[[#This Row],[Total  Net Worth]]&gt;$CN$3,Table1[[#This Row],[Age]],0)</f>
        <v>41</v>
      </c>
      <c r="CN287" s="6"/>
    </row>
    <row r="288" spans="2:92" x14ac:dyDescent="0.25">
      <c r="B288">
        <f t="shared" ca="1" si="219"/>
        <v>2</v>
      </c>
      <c r="C288" t="str">
        <f t="shared" ca="1" si="220"/>
        <v>Female</v>
      </c>
      <c r="D288">
        <f t="shared" ca="1" si="221"/>
        <v>34</v>
      </c>
      <c r="E288">
        <f t="shared" ca="1" si="222"/>
        <v>3</v>
      </c>
      <c r="F288" t="str">
        <f t="shared" ca="1" si="206"/>
        <v>Teaching</v>
      </c>
      <c r="G288">
        <f t="shared" ca="1" si="223"/>
        <v>2</v>
      </c>
      <c r="H288" t="str">
        <f t="shared" ca="1" si="207"/>
        <v>College</v>
      </c>
      <c r="I288">
        <f t="shared" ca="1" si="224"/>
        <v>2</v>
      </c>
      <c r="J288">
        <f t="shared" ca="1" si="225"/>
        <v>0</v>
      </c>
      <c r="K288">
        <f t="shared" ca="1" si="226"/>
        <v>68658</v>
      </c>
      <c r="L288">
        <f t="shared" ca="1" si="227"/>
        <v>2</v>
      </c>
      <c r="M288" t="str">
        <f t="shared" ca="1" si="208"/>
        <v>Birgunj</v>
      </c>
      <c r="N288">
        <f t="shared" ca="1" si="230"/>
        <v>1304502</v>
      </c>
      <c r="O288" s="1">
        <f t="shared" ca="1" si="228"/>
        <v>1139803.264793688</v>
      </c>
      <c r="P288" s="1">
        <f t="shared" ca="1" si="231"/>
        <v>0</v>
      </c>
      <c r="Q288">
        <f t="shared" ca="1" si="229"/>
        <v>0</v>
      </c>
      <c r="R288">
        <f t="shared" ca="1" si="232"/>
        <v>137316</v>
      </c>
      <c r="S288" s="1">
        <f t="shared" ca="1" si="233"/>
        <v>64071.665164825099</v>
      </c>
      <c r="T288" s="1">
        <f t="shared" ca="1" si="234"/>
        <v>1368573.665164825</v>
      </c>
      <c r="U288" s="1">
        <f t="shared" ca="1" si="235"/>
        <v>1277119.264793688</v>
      </c>
      <c r="V288" s="1">
        <f t="shared" ca="1" si="236"/>
        <v>91454.400371137075</v>
      </c>
      <c r="Y288" s="5">
        <f ca="1">IF(Table1[[#This Row],[Gender]]="Male",1,0)</f>
        <v>0</v>
      </c>
      <c r="Z288">
        <f ca="1">IF(Table1[[#This Row],[Gender]]="Female",1,0)</f>
        <v>1</v>
      </c>
      <c r="AB288" s="6"/>
      <c r="AF288" s="5">
        <f t="shared" ca="1" si="200"/>
        <v>0</v>
      </c>
      <c r="AM288">
        <f t="shared" ca="1" si="201"/>
        <v>0</v>
      </c>
      <c r="AN288">
        <f t="shared" ca="1" si="202"/>
        <v>1</v>
      </c>
      <c r="AO288">
        <f t="shared" ca="1" si="203"/>
        <v>0</v>
      </c>
      <c r="AP288">
        <f t="shared" ca="1" si="204"/>
        <v>0</v>
      </c>
      <c r="AQ288">
        <f t="shared" ca="1" si="205"/>
        <v>0</v>
      </c>
      <c r="AS288" s="6"/>
      <c r="AV288" s="5">
        <f ca="1">IF(Table1[[#This Row],[Total Debt Value]]&gt;$AW$3,1,0)</f>
        <v>1</v>
      </c>
      <c r="AZ288" s="6"/>
      <c r="BA288" s="5"/>
      <c r="BB288" s="17">
        <f t="shared" ca="1" si="209"/>
        <v>0.77881220968596609</v>
      </c>
      <c r="BC288">
        <f t="shared" ca="1" si="210"/>
        <v>0</v>
      </c>
      <c r="BD288" s="6"/>
      <c r="BF288" s="5">
        <f t="shared" ca="1" si="211"/>
        <v>0</v>
      </c>
      <c r="BG288">
        <f t="shared" ca="1" si="212"/>
        <v>0</v>
      </c>
      <c r="BH288">
        <f t="shared" ca="1" si="237"/>
        <v>0</v>
      </c>
      <c r="BI288">
        <f t="shared" ca="1" si="238"/>
        <v>67080</v>
      </c>
      <c r="BJ288">
        <f t="shared" ca="1" si="239"/>
        <v>0</v>
      </c>
      <c r="BK288">
        <f t="shared" ca="1" si="240"/>
        <v>0</v>
      </c>
      <c r="BL288">
        <f t="shared" ca="1" si="241"/>
        <v>0</v>
      </c>
      <c r="BM288">
        <f t="shared" ca="1" si="242"/>
        <v>0</v>
      </c>
      <c r="BN288">
        <f t="shared" ca="1" si="243"/>
        <v>0</v>
      </c>
      <c r="BO288">
        <f t="shared" ca="1" si="244"/>
        <v>0</v>
      </c>
      <c r="BP288">
        <f t="shared" ca="1" si="245"/>
        <v>0</v>
      </c>
      <c r="BR288" s="6"/>
      <c r="BT288" s="5">
        <f t="shared" ca="1" si="213"/>
        <v>0</v>
      </c>
      <c r="BU288">
        <f t="shared" ca="1" si="214"/>
        <v>0</v>
      </c>
      <c r="BV288">
        <f t="shared" ca="1" si="215"/>
        <v>67080</v>
      </c>
      <c r="BW288">
        <f t="shared" ca="1" si="216"/>
        <v>0</v>
      </c>
      <c r="BX288">
        <f t="shared" ca="1" si="217"/>
        <v>0</v>
      </c>
      <c r="BY288">
        <f t="shared" ca="1" si="218"/>
        <v>0</v>
      </c>
      <c r="CA288" s="6"/>
      <c r="CD288" s="5">
        <f ca="1">IF(Table1[[#This Row],[Total Debt Value]]&gt;Table1[[#This Row],[Income]],1,0)</f>
        <v>1</v>
      </c>
      <c r="CK288" s="6"/>
      <c r="CM288" s="5">
        <f ca="1">IF(Table1[[#This Row],[Total  Net Worth]]&gt;$CN$3,Table1[[#This Row],[Age]],0)</f>
        <v>0</v>
      </c>
      <c r="CN288" s="6"/>
    </row>
    <row r="289" spans="2:92" x14ac:dyDescent="0.25">
      <c r="B289">
        <f t="shared" ca="1" si="219"/>
        <v>2</v>
      </c>
      <c r="C289" t="str">
        <f t="shared" ca="1" si="220"/>
        <v>Female</v>
      </c>
      <c r="D289">
        <f t="shared" ca="1" si="221"/>
        <v>36</v>
      </c>
      <c r="E289">
        <f t="shared" ca="1" si="222"/>
        <v>4</v>
      </c>
      <c r="F289" t="str">
        <f t="shared" ca="1" si="206"/>
        <v>IT</v>
      </c>
      <c r="G289">
        <f t="shared" ca="1" si="223"/>
        <v>4</v>
      </c>
      <c r="H289" t="str">
        <f t="shared" ca="1" si="207"/>
        <v>Technical</v>
      </c>
      <c r="I289">
        <f t="shared" ca="1" si="224"/>
        <v>1</v>
      </c>
      <c r="J289">
        <f t="shared" ca="1" si="225"/>
        <v>0</v>
      </c>
      <c r="K289">
        <f t="shared" ca="1" si="226"/>
        <v>67080</v>
      </c>
      <c r="L289">
        <f t="shared" ca="1" si="227"/>
        <v>3</v>
      </c>
      <c r="M289" t="str">
        <f t="shared" ca="1" si="208"/>
        <v>Pokhara</v>
      </c>
      <c r="N289">
        <f t="shared" ca="1" si="230"/>
        <v>1207440</v>
      </c>
      <c r="O289" s="1">
        <f t="shared" ca="1" si="228"/>
        <v>940369.01446322293</v>
      </c>
      <c r="P289" s="1">
        <f t="shared" ca="1" si="231"/>
        <v>0</v>
      </c>
      <c r="Q289">
        <f t="shared" ca="1" si="229"/>
        <v>0</v>
      </c>
      <c r="R289">
        <f t="shared" ca="1" si="232"/>
        <v>0</v>
      </c>
      <c r="S289" s="1">
        <f t="shared" ca="1" si="233"/>
        <v>25426.378228101021</v>
      </c>
      <c r="T289" s="1">
        <f t="shared" ca="1" si="234"/>
        <v>1232866.3782281009</v>
      </c>
      <c r="U289" s="1">
        <f t="shared" ca="1" si="235"/>
        <v>940369.01446322293</v>
      </c>
      <c r="V289" s="1">
        <f t="shared" ca="1" si="236"/>
        <v>292497.36376487801</v>
      </c>
      <c r="Y289" s="5">
        <f ca="1">IF(Table1[[#This Row],[Gender]]="Male",1,0)</f>
        <v>0</v>
      </c>
      <c r="Z289">
        <f ca="1">IF(Table1[[#This Row],[Gender]]="Female",1,0)</f>
        <v>1</v>
      </c>
      <c r="AB289" s="6"/>
      <c r="AF289" s="5">
        <f t="shared" ca="1" si="200"/>
        <v>0</v>
      </c>
      <c r="AM289">
        <f t="shared" ca="1" si="201"/>
        <v>0</v>
      </c>
      <c r="AN289">
        <f t="shared" ca="1" si="202"/>
        <v>0</v>
      </c>
      <c r="AO289">
        <f t="shared" ca="1" si="203"/>
        <v>0</v>
      </c>
      <c r="AP289">
        <f t="shared" ca="1" si="204"/>
        <v>0</v>
      </c>
      <c r="AQ289">
        <f t="shared" ca="1" si="205"/>
        <v>1</v>
      </c>
      <c r="AS289" s="6"/>
      <c r="AV289" s="5">
        <f ca="1">IF(Table1[[#This Row],[Total Debt Value]]&gt;$AW$3,1,0)</f>
        <v>1</v>
      </c>
      <c r="AZ289" s="6"/>
      <c r="BA289" s="5"/>
      <c r="BB289" s="17">
        <f t="shared" ca="1" si="209"/>
        <v>3.4264082355275449E-2</v>
      </c>
      <c r="BC289">
        <f t="shared" ca="1" si="210"/>
        <v>1</v>
      </c>
      <c r="BD289" s="6"/>
      <c r="BF289" s="5">
        <f t="shared" ca="1" si="211"/>
        <v>0</v>
      </c>
      <c r="BG289">
        <f t="shared" ca="1" si="212"/>
        <v>0</v>
      </c>
      <c r="BH289">
        <f t="shared" ca="1" si="237"/>
        <v>0</v>
      </c>
      <c r="BI289">
        <f t="shared" ca="1" si="238"/>
        <v>0</v>
      </c>
      <c r="BJ289">
        <f t="shared" ca="1" si="239"/>
        <v>0</v>
      </c>
      <c r="BK289">
        <f t="shared" ca="1" si="240"/>
        <v>0</v>
      </c>
      <c r="BL289">
        <f t="shared" ca="1" si="241"/>
        <v>0</v>
      </c>
      <c r="BM289">
        <f t="shared" ca="1" si="242"/>
        <v>0</v>
      </c>
      <c r="BN289">
        <f t="shared" ca="1" si="243"/>
        <v>63569</v>
      </c>
      <c r="BO289">
        <f t="shared" ca="1" si="244"/>
        <v>0</v>
      </c>
      <c r="BP289">
        <f t="shared" ca="1" si="245"/>
        <v>0</v>
      </c>
      <c r="BR289" s="6"/>
      <c r="BT289" s="5">
        <f t="shared" ca="1" si="213"/>
        <v>0</v>
      </c>
      <c r="BU289">
        <f t="shared" ca="1" si="214"/>
        <v>63569</v>
      </c>
      <c r="BV289">
        <f t="shared" ca="1" si="215"/>
        <v>0</v>
      </c>
      <c r="BW289">
        <f t="shared" ca="1" si="216"/>
        <v>0</v>
      </c>
      <c r="BX289">
        <f t="shared" ca="1" si="217"/>
        <v>0</v>
      </c>
      <c r="BY289">
        <f t="shared" ca="1" si="218"/>
        <v>0</v>
      </c>
      <c r="CA289" s="6"/>
      <c r="CD289" s="5">
        <f ca="1">IF(Table1[[#This Row],[Total Debt Value]]&gt;Table1[[#This Row],[Income]],1,0)</f>
        <v>1</v>
      </c>
      <c r="CK289" s="6"/>
      <c r="CM289" s="5">
        <f ca="1">IF(Table1[[#This Row],[Total  Net Worth]]&gt;$CN$3,Table1[[#This Row],[Age]],0)</f>
        <v>0</v>
      </c>
      <c r="CN289" s="6"/>
    </row>
    <row r="290" spans="2:92" x14ac:dyDescent="0.25">
      <c r="B290">
        <f t="shared" ca="1" si="219"/>
        <v>1</v>
      </c>
      <c r="C290" t="str">
        <f t="shared" ca="1" si="220"/>
        <v>Male</v>
      </c>
      <c r="D290">
        <f t="shared" ca="1" si="221"/>
        <v>30</v>
      </c>
      <c r="E290">
        <f t="shared" ca="1" si="222"/>
        <v>6</v>
      </c>
      <c r="F290" t="str">
        <f t="shared" ca="1" si="206"/>
        <v>Agriculture</v>
      </c>
      <c r="G290">
        <f t="shared" ca="1" si="223"/>
        <v>2</v>
      </c>
      <c r="H290" t="str">
        <f t="shared" ca="1" si="207"/>
        <v>College</v>
      </c>
      <c r="I290">
        <f t="shared" ca="1" si="224"/>
        <v>3</v>
      </c>
      <c r="J290">
        <f t="shared" ca="1" si="225"/>
        <v>1</v>
      </c>
      <c r="K290">
        <f t="shared" ca="1" si="226"/>
        <v>63569</v>
      </c>
      <c r="L290">
        <f t="shared" ca="1" si="227"/>
        <v>5</v>
      </c>
      <c r="M290" t="str">
        <f t="shared" ca="1" si="208"/>
        <v>Chitwan</v>
      </c>
      <c r="N290">
        <f t="shared" ca="1" si="230"/>
        <v>1144242</v>
      </c>
      <c r="O290" s="1">
        <f t="shared" ca="1" si="228"/>
        <v>39206.402122365093</v>
      </c>
      <c r="P290" s="1">
        <f t="shared" ca="1" si="231"/>
        <v>52295.914048239581</v>
      </c>
      <c r="Q290">
        <f t="shared" ca="1" si="229"/>
        <v>15727</v>
      </c>
      <c r="R290">
        <f t="shared" ca="1" si="232"/>
        <v>127138</v>
      </c>
      <c r="S290" s="1">
        <f t="shared" ca="1" si="233"/>
        <v>62762.046045655356</v>
      </c>
      <c r="T290" s="1">
        <f t="shared" ca="1" si="234"/>
        <v>1259299.960093895</v>
      </c>
      <c r="U290" s="1">
        <f t="shared" ca="1" si="235"/>
        <v>182071.40212236508</v>
      </c>
      <c r="V290" s="1">
        <f t="shared" ca="1" si="236"/>
        <v>1077228.5579715299</v>
      </c>
      <c r="Y290" s="5">
        <f ca="1">IF(Table1[[#This Row],[Gender]]="Male",1,0)</f>
        <v>1</v>
      </c>
      <c r="Z290">
        <f ca="1">IF(Table1[[#This Row],[Gender]]="Female",1,0)</f>
        <v>0</v>
      </c>
      <c r="AB290" s="6"/>
      <c r="AF290" s="5">
        <f t="shared" ca="1" si="200"/>
        <v>0</v>
      </c>
      <c r="AM290">
        <f t="shared" ca="1" si="201"/>
        <v>0</v>
      </c>
      <c r="AN290">
        <f t="shared" ca="1" si="202"/>
        <v>1</v>
      </c>
      <c r="AO290">
        <f t="shared" ca="1" si="203"/>
        <v>0</v>
      </c>
      <c r="AP290">
        <f t="shared" ca="1" si="204"/>
        <v>0</v>
      </c>
      <c r="AQ290">
        <f t="shared" ca="1" si="205"/>
        <v>0</v>
      </c>
      <c r="AS290" s="6"/>
      <c r="AV290" s="5">
        <f ca="1">IF(Table1[[#This Row],[Total Debt Value]]&gt;$AW$3,1,0)</f>
        <v>0</v>
      </c>
      <c r="AZ290" s="6"/>
      <c r="BA290" s="5"/>
      <c r="BB290" s="17">
        <f t="shared" ca="1" si="209"/>
        <v>0.4378129382859538</v>
      </c>
      <c r="BC290">
        <f t="shared" ca="1" si="210"/>
        <v>0</v>
      </c>
      <c r="BD290" s="6"/>
      <c r="BF290" s="5">
        <f t="shared" ca="1" si="211"/>
        <v>0</v>
      </c>
      <c r="BG290">
        <f t="shared" ca="1" si="212"/>
        <v>0</v>
      </c>
      <c r="BH290">
        <f t="shared" ca="1" si="237"/>
        <v>0</v>
      </c>
      <c r="BI290">
        <f t="shared" ca="1" si="238"/>
        <v>0</v>
      </c>
      <c r="BJ290">
        <f t="shared" ca="1" si="239"/>
        <v>66061</v>
      </c>
      <c r="BK290">
        <f t="shared" ca="1" si="240"/>
        <v>0</v>
      </c>
      <c r="BL290">
        <f t="shared" ca="1" si="241"/>
        <v>0</v>
      </c>
      <c r="BM290">
        <f t="shared" ca="1" si="242"/>
        <v>0</v>
      </c>
      <c r="BN290">
        <f t="shared" ca="1" si="243"/>
        <v>0</v>
      </c>
      <c r="BO290">
        <f t="shared" ca="1" si="244"/>
        <v>0</v>
      </c>
      <c r="BP290">
        <f t="shared" ca="1" si="245"/>
        <v>0</v>
      </c>
      <c r="BR290" s="6"/>
      <c r="BT290" s="5">
        <f t="shared" ca="1" si="213"/>
        <v>0</v>
      </c>
      <c r="BU290">
        <f t="shared" ca="1" si="214"/>
        <v>0</v>
      </c>
      <c r="BV290">
        <f t="shared" ca="1" si="215"/>
        <v>66061</v>
      </c>
      <c r="BW290">
        <f t="shared" ca="1" si="216"/>
        <v>0</v>
      </c>
      <c r="BX290">
        <f t="shared" ca="1" si="217"/>
        <v>0</v>
      </c>
      <c r="BY290">
        <f t="shared" ca="1" si="218"/>
        <v>0</v>
      </c>
      <c r="CA290" s="6"/>
      <c r="CD290" s="5">
        <f ca="1">IF(Table1[[#This Row],[Total Debt Value]]&gt;Table1[[#This Row],[Income]],1,0)</f>
        <v>1</v>
      </c>
      <c r="CK290" s="6"/>
      <c r="CM290" s="5">
        <f ca="1">IF(Table1[[#This Row],[Total  Net Worth]]&gt;$CN$3,Table1[[#This Row],[Age]],0)</f>
        <v>30</v>
      </c>
      <c r="CN290" s="6"/>
    </row>
    <row r="291" spans="2:92" x14ac:dyDescent="0.25">
      <c r="B291">
        <f t="shared" ca="1" si="219"/>
        <v>2</v>
      </c>
      <c r="C291" t="str">
        <f t="shared" ca="1" si="220"/>
        <v>Female</v>
      </c>
      <c r="D291">
        <f t="shared" ca="1" si="221"/>
        <v>26</v>
      </c>
      <c r="E291">
        <f t="shared" ca="1" si="222"/>
        <v>4</v>
      </c>
      <c r="F291" t="str">
        <f t="shared" ca="1" si="206"/>
        <v>IT</v>
      </c>
      <c r="G291">
        <f t="shared" ca="1" si="223"/>
        <v>4</v>
      </c>
      <c r="H291" t="str">
        <f t="shared" ca="1" si="207"/>
        <v>Technical</v>
      </c>
      <c r="I291">
        <f t="shared" ca="1" si="224"/>
        <v>0</v>
      </c>
      <c r="J291">
        <f t="shared" ca="1" si="225"/>
        <v>2</v>
      </c>
      <c r="K291">
        <f t="shared" ca="1" si="226"/>
        <v>66061</v>
      </c>
      <c r="L291">
        <f t="shared" ca="1" si="227"/>
        <v>6</v>
      </c>
      <c r="M291" t="str">
        <f t="shared" ca="1" si="208"/>
        <v>Dharan</v>
      </c>
      <c r="N291">
        <f t="shared" ca="1" si="230"/>
        <v>1453342</v>
      </c>
      <c r="O291" s="1">
        <f t="shared" ca="1" si="228"/>
        <v>636291.93135438464</v>
      </c>
      <c r="P291" s="1">
        <f t="shared" ca="1" si="231"/>
        <v>2909.5829695361867</v>
      </c>
      <c r="Q291">
        <f t="shared" ca="1" si="229"/>
        <v>1210</v>
      </c>
      <c r="R291">
        <f t="shared" ca="1" si="232"/>
        <v>132122</v>
      </c>
      <c r="S291" s="1">
        <f t="shared" ca="1" si="233"/>
        <v>10948.048489563269</v>
      </c>
      <c r="T291" s="1">
        <f t="shared" ca="1" si="234"/>
        <v>1467199.6314590992</v>
      </c>
      <c r="U291" s="1">
        <f t="shared" ca="1" si="235"/>
        <v>769623.93135438464</v>
      </c>
      <c r="V291" s="1">
        <f t="shared" ca="1" si="236"/>
        <v>697575.7001047146</v>
      </c>
      <c r="Y291" s="5">
        <f ca="1">IF(Table1[[#This Row],[Gender]]="Male",1,0)</f>
        <v>0</v>
      </c>
      <c r="Z291">
        <f ca="1">IF(Table1[[#This Row],[Gender]]="Female",1,0)</f>
        <v>1</v>
      </c>
      <c r="AB291" s="6"/>
      <c r="AF291" s="5">
        <f t="shared" ca="1" si="200"/>
        <v>0</v>
      </c>
      <c r="AM291">
        <f t="shared" ca="1" si="201"/>
        <v>0</v>
      </c>
      <c r="AN291">
        <f t="shared" ca="1" si="202"/>
        <v>1</v>
      </c>
      <c r="AO291">
        <f t="shared" ca="1" si="203"/>
        <v>0</v>
      </c>
      <c r="AP291">
        <f t="shared" ca="1" si="204"/>
        <v>0</v>
      </c>
      <c r="AQ291">
        <f t="shared" ca="1" si="205"/>
        <v>0</v>
      </c>
      <c r="AS291" s="6"/>
      <c r="AV291" s="5">
        <f ca="1">IF(Table1[[#This Row],[Total Debt Value]]&gt;$AW$3,1,0)</f>
        <v>1</v>
      </c>
      <c r="AZ291" s="6"/>
      <c r="BA291" s="5"/>
      <c r="BB291" s="17">
        <f t="shared" ca="1" si="209"/>
        <v>0.15063508825732841</v>
      </c>
      <c r="BC291">
        <f t="shared" ca="1" si="210"/>
        <v>1</v>
      </c>
      <c r="BD291" s="6"/>
      <c r="BF291" s="5">
        <f t="shared" ca="1" si="211"/>
        <v>0</v>
      </c>
      <c r="BG291">
        <f t="shared" ca="1" si="212"/>
        <v>0</v>
      </c>
      <c r="BH291">
        <f t="shared" ca="1" si="237"/>
        <v>0</v>
      </c>
      <c r="BI291">
        <f t="shared" ca="1" si="238"/>
        <v>0</v>
      </c>
      <c r="BJ291">
        <f t="shared" ca="1" si="239"/>
        <v>0</v>
      </c>
      <c r="BK291">
        <f t="shared" ca="1" si="240"/>
        <v>45324</v>
      </c>
      <c r="BL291">
        <f t="shared" ca="1" si="241"/>
        <v>0</v>
      </c>
      <c r="BM291">
        <f t="shared" ca="1" si="242"/>
        <v>0</v>
      </c>
      <c r="BN291">
        <f t="shared" ca="1" si="243"/>
        <v>0</v>
      </c>
      <c r="BO291">
        <f t="shared" ca="1" si="244"/>
        <v>0</v>
      </c>
      <c r="BP291">
        <f t="shared" ca="1" si="245"/>
        <v>0</v>
      </c>
      <c r="BR291" s="6"/>
      <c r="BT291" s="5">
        <f t="shared" ca="1" si="213"/>
        <v>0</v>
      </c>
      <c r="BU291">
        <f t="shared" ca="1" si="214"/>
        <v>0</v>
      </c>
      <c r="BV291">
        <f t="shared" ca="1" si="215"/>
        <v>45324</v>
      </c>
      <c r="BW291">
        <f t="shared" ca="1" si="216"/>
        <v>0</v>
      </c>
      <c r="BX291">
        <f t="shared" ca="1" si="217"/>
        <v>0</v>
      </c>
      <c r="BY291">
        <f t="shared" ca="1" si="218"/>
        <v>0</v>
      </c>
      <c r="CA291" s="6"/>
      <c r="CD291" s="5">
        <f ca="1">IF(Table1[[#This Row],[Total Debt Value]]&gt;Table1[[#This Row],[Income]],1,0)</f>
        <v>1</v>
      </c>
      <c r="CK291" s="6"/>
      <c r="CM291" s="5">
        <f ca="1">IF(Table1[[#This Row],[Total  Net Worth]]&gt;$CN$3,Table1[[#This Row],[Age]],0)</f>
        <v>26</v>
      </c>
      <c r="CN291" s="6"/>
    </row>
    <row r="292" spans="2:92" x14ac:dyDescent="0.25">
      <c r="B292">
        <f t="shared" ca="1" si="219"/>
        <v>1</v>
      </c>
      <c r="C292" t="str">
        <f t="shared" ca="1" si="220"/>
        <v>Male</v>
      </c>
      <c r="D292">
        <f t="shared" ca="1" si="221"/>
        <v>32</v>
      </c>
      <c r="E292">
        <f t="shared" ca="1" si="222"/>
        <v>4</v>
      </c>
      <c r="F292" t="str">
        <f t="shared" ca="1" si="206"/>
        <v>IT</v>
      </c>
      <c r="G292">
        <f t="shared" ca="1" si="223"/>
        <v>2</v>
      </c>
      <c r="H292" t="str">
        <f t="shared" ca="1" si="207"/>
        <v>College</v>
      </c>
      <c r="I292">
        <f t="shared" ca="1" si="224"/>
        <v>3</v>
      </c>
      <c r="J292">
        <f t="shared" ca="1" si="225"/>
        <v>1</v>
      </c>
      <c r="K292">
        <f t="shared" ca="1" si="226"/>
        <v>45324</v>
      </c>
      <c r="L292">
        <f t="shared" ca="1" si="227"/>
        <v>11</v>
      </c>
      <c r="M292" t="str">
        <f t="shared" ca="1" si="208"/>
        <v>Kavre</v>
      </c>
      <c r="N292">
        <f t="shared" ca="1" si="230"/>
        <v>770508</v>
      </c>
      <c r="O292" s="1">
        <f t="shared" ca="1" si="228"/>
        <v>116065.5405829776</v>
      </c>
      <c r="P292" s="1">
        <f t="shared" ca="1" si="231"/>
        <v>38213.327763484464</v>
      </c>
      <c r="Q292">
        <f t="shared" ca="1" si="229"/>
        <v>31685</v>
      </c>
      <c r="R292">
        <f t="shared" ca="1" si="232"/>
        <v>0</v>
      </c>
      <c r="S292" s="1">
        <f t="shared" ca="1" si="233"/>
        <v>57465.594689723323</v>
      </c>
      <c r="T292" s="1">
        <f t="shared" ca="1" si="234"/>
        <v>866186.92245320778</v>
      </c>
      <c r="U292" s="1">
        <f t="shared" ca="1" si="235"/>
        <v>147750.54058297758</v>
      </c>
      <c r="V292" s="1">
        <f t="shared" ca="1" si="236"/>
        <v>718436.38187023019</v>
      </c>
      <c r="Y292" s="5">
        <f ca="1">IF(Table1[[#This Row],[Gender]]="Male",1,0)</f>
        <v>1</v>
      </c>
      <c r="Z292">
        <f ca="1">IF(Table1[[#This Row],[Gender]]="Female",1,0)</f>
        <v>0</v>
      </c>
      <c r="AB292" s="6"/>
      <c r="AF292" s="5">
        <f t="shared" ca="1" si="200"/>
        <v>1</v>
      </c>
      <c r="AM292">
        <f t="shared" ca="1" si="201"/>
        <v>0</v>
      </c>
      <c r="AN292">
        <f t="shared" ca="1" si="202"/>
        <v>0</v>
      </c>
      <c r="AO292">
        <f t="shared" ca="1" si="203"/>
        <v>0</v>
      </c>
      <c r="AP292">
        <f t="shared" ca="1" si="204"/>
        <v>0</v>
      </c>
      <c r="AQ292">
        <f t="shared" ca="1" si="205"/>
        <v>0</v>
      </c>
      <c r="AS292" s="6"/>
      <c r="AV292" s="5">
        <f ca="1">IF(Table1[[#This Row],[Total Debt Value]]&gt;$AW$3,1,0)</f>
        <v>0</v>
      </c>
      <c r="AZ292" s="6"/>
      <c r="BA292" s="5"/>
      <c r="BB292" s="17">
        <f t="shared" ca="1" si="209"/>
        <v>0.81140315905332161</v>
      </c>
      <c r="BC292">
        <f t="shared" ca="1" si="210"/>
        <v>0</v>
      </c>
      <c r="BD292" s="6"/>
      <c r="BF292" s="5">
        <f t="shared" ca="1" si="211"/>
        <v>0</v>
      </c>
      <c r="BG292">
        <f t="shared" ca="1" si="212"/>
        <v>0</v>
      </c>
      <c r="BH292">
        <f t="shared" ca="1" si="237"/>
        <v>0</v>
      </c>
      <c r="BI292">
        <f t="shared" ca="1" si="238"/>
        <v>51676</v>
      </c>
      <c r="BJ292">
        <f t="shared" ca="1" si="239"/>
        <v>0</v>
      </c>
      <c r="BK292">
        <f t="shared" ca="1" si="240"/>
        <v>0</v>
      </c>
      <c r="BL292">
        <f t="shared" ca="1" si="241"/>
        <v>0</v>
      </c>
      <c r="BM292">
        <f t="shared" ca="1" si="242"/>
        <v>0</v>
      </c>
      <c r="BN292">
        <f t="shared" ca="1" si="243"/>
        <v>0</v>
      </c>
      <c r="BO292">
        <f t="shared" ca="1" si="244"/>
        <v>0</v>
      </c>
      <c r="BP292">
        <f t="shared" ca="1" si="245"/>
        <v>0</v>
      </c>
      <c r="BR292" s="6"/>
      <c r="BT292" s="5">
        <f t="shared" ca="1" si="213"/>
        <v>51676</v>
      </c>
      <c r="BU292">
        <f t="shared" ca="1" si="214"/>
        <v>0</v>
      </c>
      <c r="BV292">
        <f t="shared" ca="1" si="215"/>
        <v>0</v>
      </c>
      <c r="BW292">
        <f t="shared" ca="1" si="216"/>
        <v>0</v>
      </c>
      <c r="BX292">
        <f t="shared" ca="1" si="217"/>
        <v>0</v>
      </c>
      <c r="BY292">
        <f t="shared" ca="1" si="218"/>
        <v>0</v>
      </c>
      <c r="CA292" s="6"/>
      <c r="CD292" s="5">
        <f ca="1">IF(Table1[[#This Row],[Total Debt Value]]&gt;Table1[[#This Row],[Income]],1,0)</f>
        <v>1</v>
      </c>
      <c r="CK292" s="6"/>
      <c r="CM292" s="5">
        <f ca="1">IF(Table1[[#This Row],[Total  Net Worth]]&gt;$CN$3,Table1[[#This Row],[Age]],0)</f>
        <v>32</v>
      </c>
      <c r="CN292" s="6"/>
    </row>
    <row r="293" spans="2:92" x14ac:dyDescent="0.25">
      <c r="B293">
        <f t="shared" ca="1" si="219"/>
        <v>1</v>
      </c>
      <c r="C293" t="str">
        <f t="shared" ca="1" si="220"/>
        <v>Male</v>
      </c>
      <c r="D293">
        <f t="shared" ca="1" si="221"/>
        <v>30</v>
      </c>
      <c r="E293">
        <f t="shared" ca="1" si="222"/>
        <v>1</v>
      </c>
      <c r="F293" t="str">
        <f t="shared" ca="1" si="206"/>
        <v>Health</v>
      </c>
      <c r="G293">
        <f t="shared" ca="1" si="223"/>
        <v>2</v>
      </c>
      <c r="H293" t="str">
        <f t="shared" ca="1" si="207"/>
        <v>College</v>
      </c>
      <c r="I293">
        <f t="shared" ca="1" si="224"/>
        <v>1</v>
      </c>
      <c r="J293">
        <f t="shared" ca="1" si="225"/>
        <v>0</v>
      </c>
      <c r="K293">
        <f t="shared" ca="1" si="226"/>
        <v>51676</v>
      </c>
      <c r="L293">
        <f t="shared" ca="1" si="227"/>
        <v>3</v>
      </c>
      <c r="M293" t="str">
        <f t="shared" ca="1" si="208"/>
        <v>Pokhara</v>
      </c>
      <c r="N293">
        <f t="shared" ca="1" si="230"/>
        <v>981844</v>
      </c>
      <c r="O293" s="1">
        <f t="shared" ca="1" si="228"/>
        <v>796671.3232975495</v>
      </c>
      <c r="P293" s="1">
        <f t="shared" ca="1" si="231"/>
        <v>0</v>
      </c>
      <c r="Q293">
        <f t="shared" ca="1" si="229"/>
        <v>0</v>
      </c>
      <c r="R293">
        <f t="shared" ca="1" si="232"/>
        <v>103352</v>
      </c>
      <c r="S293" s="1">
        <f t="shared" ca="1" si="233"/>
        <v>45595.020177769315</v>
      </c>
      <c r="T293" s="1">
        <f t="shared" ca="1" si="234"/>
        <v>1027439.0201777694</v>
      </c>
      <c r="U293" s="1">
        <f t="shared" ca="1" si="235"/>
        <v>900023.3232975495</v>
      </c>
      <c r="V293" s="1">
        <f t="shared" ca="1" si="236"/>
        <v>127415.69688021985</v>
      </c>
      <c r="Y293" s="5">
        <f ca="1">IF(Table1[[#This Row],[Gender]]="Male",1,0)</f>
        <v>1</v>
      </c>
      <c r="Z293">
        <f ca="1">IF(Table1[[#This Row],[Gender]]="Female",1,0)</f>
        <v>0</v>
      </c>
      <c r="AB293" s="6"/>
      <c r="AF293" s="5">
        <f t="shared" ca="1" si="200"/>
        <v>0</v>
      </c>
      <c r="AM293">
        <f t="shared" ca="1" si="201"/>
        <v>0</v>
      </c>
      <c r="AN293">
        <f t="shared" ca="1" si="202"/>
        <v>1</v>
      </c>
      <c r="AO293">
        <f t="shared" ca="1" si="203"/>
        <v>0</v>
      </c>
      <c r="AP293">
        <f t="shared" ca="1" si="204"/>
        <v>0</v>
      </c>
      <c r="AQ293">
        <f t="shared" ca="1" si="205"/>
        <v>0</v>
      </c>
      <c r="AS293" s="6"/>
      <c r="AV293" s="5">
        <f ca="1">IF(Table1[[#This Row],[Total Debt Value]]&gt;$AW$3,1,0)</f>
        <v>1</v>
      </c>
      <c r="AZ293" s="6"/>
      <c r="BA293" s="5"/>
      <c r="BB293" s="17">
        <f t="shared" ca="1" si="209"/>
        <v>0.17123496586115705</v>
      </c>
      <c r="BC293">
        <f t="shared" ca="1" si="210"/>
        <v>1</v>
      </c>
      <c r="BD293" s="6"/>
      <c r="BF293" s="5">
        <f t="shared" ca="1" si="211"/>
        <v>0</v>
      </c>
      <c r="BG293">
        <f t="shared" ca="1" si="212"/>
        <v>0</v>
      </c>
      <c r="BH293">
        <f t="shared" ca="1" si="237"/>
        <v>0</v>
      </c>
      <c r="BI293">
        <f t="shared" ca="1" si="238"/>
        <v>0</v>
      </c>
      <c r="BJ293">
        <f t="shared" ca="1" si="239"/>
        <v>0</v>
      </c>
      <c r="BK293">
        <f t="shared" ca="1" si="240"/>
        <v>0</v>
      </c>
      <c r="BL293">
        <f t="shared" ca="1" si="241"/>
        <v>29339</v>
      </c>
      <c r="BM293">
        <f t="shared" ca="1" si="242"/>
        <v>0</v>
      </c>
      <c r="BN293">
        <f t="shared" ca="1" si="243"/>
        <v>0</v>
      </c>
      <c r="BO293">
        <f t="shared" ca="1" si="244"/>
        <v>0</v>
      </c>
      <c r="BP293">
        <f t="shared" ca="1" si="245"/>
        <v>0</v>
      </c>
      <c r="BR293" s="6"/>
      <c r="BT293" s="5">
        <f t="shared" ca="1" si="213"/>
        <v>0</v>
      </c>
      <c r="BU293">
        <f t="shared" ca="1" si="214"/>
        <v>0</v>
      </c>
      <c r="BV293">
        <f t="shared" ca="1" si="215"/>
        <v>29339</v>
      </c>
      <c r="BW293">
        <f t="shared" ca="1" si="216"/>
        <v>0</v>
      </c>
      <c r="BX293">
        <f t="shared" ca="1" si="217"/>
        <v>0</v>
      </c>
      <c r="BY293">
        <f t="shared" ca="1" si="218"/>
        <v>0</v>
      </c>
      <c r="CA293" s="6"/>
      <c r="CD293" s="5">
        <f ca="1">IF(Table1[[#This Row],[Total Debt Value]]&gt;Table1[[#This Row],[Income]],1,0)</f>
        <v>1</v>
      </c>
      <c r="CK293" s="6"/>
      <c r="CM293" s="5">
        <f ca="1">IF(Table1[[#This Row],[Total  Net Worth]]&gt;$CN$3,Table1[[#This Row],[Age]],0)</f>
        <v>0</v>
      </c>
      <c r="CN293" s="6"/>
    </row>
    <row r="294" spans="2:92" x14ac:dyDescent="0.25">
      <c r="B294">
        <f t="shared" ca="1" si="219"/>
        <v>2</v>
      </c>
      <c r="C294" t="str">
        <f t="shared" ca="1" si="220"/>
        <v>Female</v>
      </c>
      <c r="D294">
        <f t="shared" ca="1" si="221"/>
        <v>33</v>
      </c>
      <c r="E294">
        <f t="shared" ca="1" si="222"/>
        <v>4</v>
      </c>
      <c r="F294" t="str">
        <f t="shared" ca="1" si="206"/>
        <v>IT</v>
      </c>
      <c r="G294">
        <f t="shared" ca="1" si="223"/>
        <v>2</v>
      </c>
      <c r="H294" t="str">
        <f t="shared" ca="1" si="207"/>
        <v>College</v>
      </c>
      <c r="I294">
        <f t="shared" ca="1" si="224"/>
        <v>2</v>
      </c>
      <c r="J294">
        <f t="shared" ca="1" si="225"/>
        <v>0</v>
      </c>
      <c r="K294">
        <f t="shared" ca="1" si="226"/>
        <v>29339</v>
      </c>
      <c r="L294">
        <f t="shared" ca="1" si="227"/>
        <v>9</v>
      </c>
      <c r="M294" t="str">
        <f t="shared" ca="1" si="208"/>
        <v>Bhaktapur</v>
      </c>
      <c r="N294">
        <f t="shared" ca="1" si="230"/>
        <v>498763</v>
      </c>
      <c r="O294" s="1">
        <f t="shared" ca="1" si="228"/>
        <v>85405.665277808279</v>
      </c>
      <c r="P294" s="1">
        <f t="shared" ca="1" si="231"/>
        <v>0</v>
      </c>
      <c r="Q294">
        <f t="shared" ca="1" si="229"/>
        <v>0</v>
      </c>
      <c r="R294">
        <f t="shared" ca="1" si="232"/>
        <v>0</v>
      </c>
      <c r="S294" s="1">
        <f t="shared" ca="1" si="233"/>
        <v>35214.988409437981</v>
      </c>
      <c r="T294" s="1">
        <f t="shared" ca="1" si="234"/>
        <v>533977.98840943794</v>
      </c>
      <c r="U294" s="1">
        <f t="shared" ca="1" si="235"/>
        <v>85405.665277808279</v>
      </c>
      <c r="V294" s="1">
        <f t="shared" ca="1" si="236"/>
        <v>448572.32313162967</v>
      </c>
      <c r="Y294" s="5">
        <f ca="1">IF(Table1[[#This Row],[Gender]]="Male",1,0)</f>
        <v>0</v>
      </c>
      <c r="Z294">
        <f ca="1">IF(Table1[[#This Row],[Gender]]="Female",1,0)</f>
        <v>1</v>
      </c>
      <c r="AB294" s="6"/>
      <c r="AF294" s="5">
        <f t="shared" ca="1" si="200"/>
        <v>0</v>
      </c>
      <c r="AM294">
        <f t="shared" ca="1" si="201"/>
        <v>0</v>
      </c>
      <c r="AN294">
        <f t="shared" ca="1" si="202"/>
        <v>0</v>
      </c>
      <c r="AO294">
        <f t="shared" ca="1" si="203"/>
        <v>0</v>
      </c>
      <c r="AP294">
        <f t="shared" ca="1" si="204"/>
        <v>0</v>
      </c>
      <c r="AQ294">
        <f t="shared" ca="1" si="205"/>
        <v>1</v>
      </c>
      <c r="AS294" s="6"/>
      <c r="AV294" s="5">
        <f ca="1">IF(Table1[[#This Row],[Total Debt Value]]&gt;$AW$3,1,0)</f>
        <v>0</v>
      </c>
      <c r="AZ294" s="6"/>
      <c r="BA294" s="5"/>
      <c r="BB294" s="17">
        <f t="shared" ca="1" si="209"/>
        <v>0.82075716313543101</v>
      </c>
      <c r="BC294">
        <f t="shared" ca="1" si="210"/>
        <v>0</v>
      </c>
      <c r="BD294" s="6"/>
      <c r="BF294" s="5">
        <f t="shared" ca="1" si="211"/>
        <v>25263</v>
      </c>
      <c r="BG294">
        <f t="shared" ca="1" si="212"/>
        <v>0</v>
      </c>
      <c r="BH294">
        <f t="shared" ca="1" si="237"/>
        <v>0</v>
      </c>
      <c r="BI294">
        <f t="shared" ca="1" si="238"/>
        <v>0</v>
      </c>
      <c r="BJ294">
        <f t="shared" ca="1" si="239"/>
        <v>0</v>
      </c>
      <c r="BK294">
        <f t="shared" ca="1" si="240"/>
        <v>0</v>
      </c>
      <c r="BL294">
        <f t="shared" ca="1" si="241"/>
        <v>0</v>
      </c>
      <c r="BM294">
        <f t="shared" ca="1" si="242"/>
        <v>0</v>
      </c>
      <c r="BN294">
        <f t="shared" ca="1" si="243"/>
        <v>0</v>
      </c>
      <c r="BO294">
        <f t="shared" ca="1" si="244"/>
        <v>0</v>
      </c>
      <c r="BP294">
        <f t="shared" ca="1" si="245"/>
        <v>0</v>
      </c>
      <c r="BR294" s="6"/>
      <c r="BT294" s="5">
        <f t="shared" ca="1" si="213"/>
        <v>0</v>
      </c>
      <c r="BU294">
        <f t="shared" ca="1" si="214"/>
        <v>25263</v>
      </c>
      <c r="BV294">
        <f t="shared" ca="1" si="215"/>
        <v>0</v>
      </c>
      <c r="BW294">
        <f t="shared" ca="1" si="216"/>
        <v>0</v>
      </c>
      <c r="BX294">
        <f t="shared" ca="1" si="217"/>
        <v>0</v>
      </c>
      <c r="BY294">
        <f t="shared" ca="1" si="218"/>
        <v>0</v>
      </c>
      <c r="CA294" s="6"/>
      <c r="CD294" s="5">
        <f ca="1">IF(Table1[[#This Row],[Total Debt Value]]&gt;Table1[[#This Row],[Income]],1,0)</f>
        <v>1</v>
      </c>
      <c r="CK294" s="6"/>
      <c r="CM294" s="5">
        <f ca="1">IF(Table1[[#This Row],[Total  Net Worth]]&gt;$CN$3,Table1[[#This Row],[Age]],0)</f>
        <v>0</v>
      </c>
      <c r="CN294" s="6"/>
    </row>
    <row r="295" spans="2:92" x14ac:dyDescent="0.25">
      <c r="B295">
        <f t="shared" ca="1" si="219"/>
        <v>2</v>
      </c>
      <c r="C295" t="str">
        <f t="shared" ca="1" si="220"/>
        <v>Female</v>
      </c>
      <c r="D295">
        <f t="shared" ca="1" si="221"/>
        <v>37</v>
      </c>
      <c r="E295">
        <f t="shared" ca="1" si="222"/>
        <v>6</v>
      </c>
      <c r="F295" t="str">
        <f t="shared" ca="1" si="206"/>
        <v>Agriculture</v>
      </c>
      <c r="G295">
        <f t="shared" ca="1" si="223"/>
        <v>3</v>
      </c>
      <c r="H295" t="str">
        <f t="shared" ca="1" si="207"/>
        <v>University</v>
      </c>
      <c r="I295">
        <f t="shared" ca="1" si="224"/>
        <v>3</v>
      </c>
      <c r="J295">
        <f t="shared" ca="1" si="225"/>
        <v>1</v>
      </c>
      <c r="K295">
        <f t="shared" ca="1" si="226"/>
        <v>25263</v>
      </c>
      <c r="L295">
        <f t="shared" ca="1" si="227"/>
        <v>1</v>
      </c>
      <c r="M295" t="str">
        <f t="shared" ca="1" si="208"/>
        <v>Kathmandu</v>
      </c>
      <c r="N295">
        <f t="shared" ca="1" si="230"/>
        <v>454734</v>
      </c>
      <c r="O295" s="1">
        <f t="shared" ca="1" si="228"/>
        <v>373226.18782122707</v>
      </c>
      <c r="P295" s="1">
        <f t="shared" ca="1" si="231"/>
        <v>880.34530238799255</v>
      </c>
      <c r="Q295">
        <f t="shared" ca="1" si="229"/>
        <v>426</v>
      </c>
      <c r="R295">
        <f t="shared" ca="1" si="232"/>
        <v>0</v>
      </c>
      <c r="S295" s="1">
        <f t="shared" ca="1" si="233"/>
        <v>7919.9288149526019</v>
      </c>
      <c r="T295" s="1">
        <f t="shared" ca="1" si="234"/>
        <v>463534.27411734062</v>
      </c>
      <c r="U295" s="1">
        <f t="shared" ca="1" si="235"/>
        <v>373652.18782122707</v>
      </c>
      <c r="V295" s="1">
        <f t="shared" ca="1" si="236"/>
        <v>89882.086296113557</v>
      </c>
      <c r="Y295" s="5">
        <f ca="1">IF(Table1[[#This Row],[Gender]]="Male",1,0)</f>
        <v>0</v>
      </c>
      <c r="Z295">
        <f ca="1">IF(Table1[[#This Row],[Gender]]="Female",1,0)</f>
        <v>1</v>
      </c>
      <c r="AB295" s="6"/>
      <c r="AF295" s="5">
        <f t="shared" ca="1" si="200"/>
        <v>0</v>
      </c>
      <c r="AM295">
        <f t="shared" ca="1" si="201"/>
        <v>1</v>
      </c>
      <c r="AN295">
        <f t="shared" ca="1" si="202"/>
        <v>0</v>
      </c>
      <c r="AO295">
        <f t="shared" ca="1" si="203"/>
        <v>0</v>
      </c>
      <c r="AP295">
        <f t="shared" ca="1" si="204"/>
        <v>0</v>
      </c>
      <c r="AQ295">
        <f t="shared" ca="1" si="205"/>
        <v>0</v>
      </c>
      <c r="AS295" s="6"/>
      <c r="AV295" s="5">
        <f ca="1">IF(Table1[[#This Row],[Total Debt Value]]&gt;$AW$3,1,0)</f>
        <v>0</v>
      </c>
      <c r="AZ295" s="6"/>
      <c r="BA295" s="5"/>
      <c r="BB295" s="17">
        <f t="shared" ca="1" si="209"/>
        <v>0.30630947817819931</v>
      </c>
      <c r="BC295">
        <f t="shared" ca="1" si="210"/>
        <v>0</v>
      </c>
      <c r="BD295" s="6"/>
      <c r="BF295" s="5">
        <f t="shared" ca="1" si="211"/>
        <v>0</v>
      </c>
      <c r="BG295">
        <f t="shared" ca="1" si="212"/>
        <v>0</v>
      </c>
      <c r="BH295">
        <f t="shared" ca="1" si="237"/>
        <v>0</v>
      </c>
      <c r="BI295">
        <f t="shared" ca="1" si="238"/>
        <v>0</v>
      </c>
      <c r="BJ295">
        <f t="shared" ca="1" si="239"/>
        <v>0</v>
      </c>
      <c r="BK295">
        <f t="shared" ca="1" si="240"/>
        <v>32179</v>
      </c>
      <c r="BL295">
        <f t="shared" ca="1" si="241"/>
        <v>0</v>
      </c>
      <c r="BM295">
        <f t="shared" ca="1" si="242"/>
        <v>0</v>
      </c>
      <c r="BN295">
        <f t="shared" ca="1" si="243"/>
        <v>0</v>
      </c>
      <c r="BO295">
        <f t="shared" ca="1" si="244"/>
        <v>0</v>
      </c>
      <c r="BP295">
        <f t="shared" ca="1" si="245"/>
        <v>0</v>
      </c>
      <c r="BR295" s="6"/>
      <c r="BT295" s="5">
        <f t="shared" ca="1" si="213"/>
        <v>0</v>
      </c>
      <c r="BU295">
        <f t="shared" ca="1" si="214"/>
        <v>0</v>
      </c>
      <c r="BV295">
        <f t="shared" ca="1" si="215"/>
        <v>0</v>
      </c>
      <c r="BW295">
        <f t="shared" ca="1" si="216"/>
        <v>0</v>
      </c>
      <c r="BX295">
        <f t="shared" ca="1" si="217"/>
        <v>0</v>
      </c>
      <c r="BY295">
        <f t="shared" ca="1" si="218"/>
        <v>32179</v>
      </c>
      <c r="CA295" s="6"/>
      <c r="CD295" s="5">
        <f ca="1">IF(Table1[[#This Row],[Total Debt Value]]&gt;Table1[[#This Row],[Income]],1,0)</f>
        <v>1</v>
      </c>
      <c r="CK295" s="6"/>
      <c r="CM295" s="5">
        <f ca="1">IF(Table1[[#This Row],[Total  Net Worth]]&gt;$CN$3,Table1[[#This Row],[Age]],0)</f>
        <v>0</v>
      </c>
      <c r="CN295" s="6"/>
    </row>
    <row r="296" spans="2:92" x14ac:dyDescent="0.25">
      <c r="B296">
        <f t="shared" ca="1" si="219"/>
        <v>2</v>
      </c>
      <c r="C296" t="str">
        <f t="shared" ca="1" si="220"/>
        <v>Female</v>
      </c>
      <c r="D296">
        <f t="shared" ca="1" si="221"/>
        <v>30</v>
      </c>
      <c r="E296">
        <f t="shared" ca="1" si="222"/>
        <v>3</v>
      </c>
      <c r="F296" t="str">
        <f t="shared" ca="1" si="206"/>
        <v>Teaching</v>
      </c>
      <c r="G296">
        <f t="shared" ca="1" si="223"/>
        <v>3</v>
      </c>
      <c r="H296" t="str">
        <f t="shared" ca="1" si="207"/>
        <v>University</v>
      </c>
      <c r="I296">
        <f t="shared" ca="1" si="224"/>
        <v>3</v>
      </c>
      <c r="J296">
        <f t="shared" ca="1" si="225"/>
        <v>2</v>
      </c>
      <c r="K296">
        <f t="shared" ca="1" si="226"/>
        <v>32179</v>
      </c>
      <c r="L296">
        <f t="shared" ca="1" si="227"/>
        <v>11</v>
      </c>
      <c r="M296" t="str">
        <f t="shared" ca="1" si="208"/>
        <v>Kavre</v>
      </c>
      <c r="N296">
        <f t="shared" ca="1" si="230"/>
        <v>643580</v>
      </c>
      <c r="O296" s="1">
        <f t="shared" ca="1" si="228"/>
        <v>197134.65396592551</v>
      </c>
      <c r="P296" s="1">
        <f t="shared" ca="1" si="231"/>
        <v>43289.583515160135</v>
      </c>
      <c r="Q296">
        <f t="shared" ca="1" si="229"/>
        <v>40723</v>
      </c>
      <c r="R296">
        <f t="shared" ca="1" si="232"/>
        <v>64358</v>
      </c>
      <c r="S296" s="1">
        <f t="shared" ca="1" si="233"/>
        <v>4889.3717270074867</v>
      </c>
      <c r="T296" s="1">
        <f t="shared" ca="1" si="234"/>
        <v>691758.95524216758</v>
      </c>
      <c r="U296" s="1">
        <f t="shared" ca="1" si="235"/>
        <v>302215.65396592551</v>
      </c>
      <c r="V296" s="1">
        <f t="shared" ca="1" si="236"/>
        <v>389543.30127624207</v>
      </c>
      <c r="Y296" s="5">
        <f ca="1">IF(Table1[[#This Row],[Gender]]="Male",1,0)</f>
        <v>0</v>
      </c>
      <c r="Z296">
        <f ca="1">IF(Table1[[#This Row],[Gender]]="Female",1,0)</f>
        <v>1</v>
      </c>
      <c r="AB296" s="6"/>
      <c r="AF296" s="5">
        <f t="shared" ca="1" si="200"/>
        <v>0</v>
      </c>
      <c r="AM296">
        <f t="shared" ca="1" si="201"/>
        <v>0</v>
      </c>
      <c r="AN296">
        <f t="shared" ca="1" si="202"/>
        <v>0</v>
      </c>
      <c r="AO296">
        <f t="shared" ca="1" si="203"/>
        <v>0</v>
      </c>
      <c r="AP296">
        <f t="shared" ca="1" si="204"/>
        <v>0</v>
      </c>
      <c r="AQ296">
        <f t="shared" ca="1" si="205"/>
        <v>1</v>
      </c>
      <c r="AS296" s="6"/>
      <c r="AV296" s="5">
        <f ca="1">IF(Table1[[#This Row],[Total Debt Value]]&gt;$AW$3,1,0)</f>
        <v>0</v>
      </c>
      <c r="AZ296" s="6"/>
      <c r="BA296" s="5"/>
      <c r="BB296" s="17">
        <f t="shared" ca="1" si="209"/>
        <v>0.3678577173121132</v>
      </c>
      <c r="BC296">
        <f t="shared" ca="1" si="210"/>
        <v>0</v>
      </c>
      <c r="BD296" s="6"/>
      <c r="BF296" s="5">
        <f t="shared" ca="1" si="211"/>
        <v>0</v>
      </c>
      <c r="BG296">
        <f t="shared" ca="1" si="212"/>
        <v>91848</v>
      </c>
      <c r="BH296">
        <f t="shared" ca="1" si="237"/>
        <v>0</v>
      </c>
      <c r="BI296">
        <f t="shared" ca="1" si="238"/>
        <v>0</v>
      </c>
      <c r="BJ296">
        <f t="shared" ca="1" si="239"/>
        <v>0</v>
      </c>
      <c r="BK296">
        <f t="shared" ca="1" si="240"/>
        <v>0</v>
      </c>
      <c r="BL296">
        <f t="shared" ca="1" si="241"/>
        <v>0</v>
      </c>
      <c r="BM296">
        <f t="shared" ca="1" si="242"/>
        <v>0</v>
      </c>
      <c r="BN296">
        <f t="shared" ca="1" si="243"/>
        <v>0</v>
      </c>
      <c r="BO296">
        <f t="shared" ca="1" si="244"/>
        <v>0</v>
      </c>
      <c r="BP296">
        <f t="shared" ca="1" si="245"/>
        <v>0</v>
      </c>
      <c r="BR296" s="6"/>
      <c r="BT296" s="5">
        <f t="shared" ca="1" si="213"/>
        <v>0</v>
      </c>
      <c r="BU296">
        <f t="shared" ca="1" si="214"/>
        <v>91848</v>
      </c>
      <c r="BV296">
        <f t="shared" ca="1" si="215"/>
        <v>0</v>
      </c>
      <c r="BW296">
        <f t="shared" ca="1" si="216"/>
        <v>0</v>
      </c>
      <c r="BX296">
        <f t="shared" ca="1" si="217"/>
        <v>0</v>
      </c>
      <c r="BY296">
        <f t="shared" ca="1" si="218"/>
        <v>0</v>
      </c>
      <c r="CA296" s="6"/>
      <c r="CD296" s="5">
        <f ca="1">IF(Table1[[#This Row],[Total Debt Value]]&gt;Table1[[#This Row],[Income]],1,0)</f>
        <v>1</v>
      </c>
      <c r="CK296" s="6"/>
      <c r="CM296" s="5">
        <f ca="1">IF(Table1[[#This Row],[Total  Net Worth]]&gt;$CN$3,Table1[[#This Row],[Age]],0)</f>
        <v>0</v>
      </c>
      <c r="CN296" s="6"/>
    </row>
    <row r="297" spans="2:92" x14ac:dyDescent="0.25">
      <c r="B297">
        <f t="shared" ca="1" si="219"/>
        <v>1</v>
      </c>
      <c r="C297" t="str">
        <f t="shared" ca="1" si="220"/>
        <v>Male</v>
      </c>
      <c r="D297">
        <f t="shared" ca="1" si="221"/>
        <v>29</v>
      </c>
      <c r="E297">
        <f t="shared" ca="1" si="222"/>
        <v>6</v>
      </c>
      <c r="F297" t="str">
        <f t="shared" ca="1" si="206"/>
        <v>Agriculture</v>
      </c>
      <c r="G297">
        <f t="shared" ca="1" si="223"/>
        <v>4</v>
      </c>
      <c r="H297" t="str">
        <f t="shared" ca="1" si="207"/>
        <v>Technical</v>
      </c>
      <c r="I297">
        <f t="shared" ca="1" si="224"/>
        <v>3</v>
      </c>
      <c r="J297">
        <f t="shared" ca="1" si="225"/>
        <v>2</v>
      </c>
      <c r="K297">
        <f t="shared" ca="1" si="226"/>
        <v>91848</v>
      </c>
      <c r="L297">
        <f t="shared" ca="1" si="227"/>
        <v>8</v>
      </c>
      <c r="M297" t="str">
        <f t="shared" ca="1" si="208"/>
        <v>Itahari</v>
      </c>
      <c r="N297">
        <f t="shared" ca="1" si="230"/>
        <v>1745112</v>
      </c>
      <c r="O297" s="1">
        <f t="shared" ca="1" si="228"/>
        <v>641952.91677397653</v>
      </c>
      <c r="P297" s="1">
        <f t="shared" ca="1" si="231"/>
        <v>36274.592124138544</v>
      </c>
      <c r="Q297">
        <f t="shared" ca="1" si="229"/>
        <v>28435</v>
      </c>
      <c r="R297">
        <f t="shared" ca="1" si="232"/>
        <v>0</v>
      </c>
      <c r="S297" s="1">
        <f t="shared" ca="1" si="233"/>
        <v>50647.603097916843</v>
      </c>
      <c r="T297" s="1">
        <f t="shared" ca="1" si="234"/>
        <v>1832034.1952220553</v>
      </c>
      <c r="U297" s="1">
        <f t="shared" ca="1" si="235"/>
        <v>670387.91677397653</v>
      </c>
      <c r="V297" s="1">
        <f t="shared" ca="1" si="236"/>
        <v>1161646.2784480788</v>
      </c>
      <c r="Y297" s="5">
        <f ca="1">IF(Table1[[#This Row],[Gender]]="Male",1,0)</f>
        <v>1</v>
      </c>
      <c r="Z297">
        <f ca="1">IF(Table1[[#This Row],[Gender]]="Female",1,0)</f>
        <v>0</v>
      </c>
      <c r="AB297" s="6"/>
      <c r="AF297" s="5">
        <f t="shared" ca="1" si="200"/>
        <v>0</v>
      </c>
      <c r="AM297">
        <f t="shared" ca="1" si="201"/>
        <v>1</v>
      </c>
      <c r="AN297">
        <f t="shared" ca="1" si="202"/>
        <v>0</v>
      </c>
      <c r="AO297">
        <f t="shared" ca="1" si="203"/>
        <v>0</v>
      </c>
      <c r="AP297">
        <f t="shared" ca="1" si="204"/>
        <v>0</v>
      </c>
      <c r="AQ297">
        <f t="shared" ca="1" si="205"/>
        <v>0</v>
      </c>
      <c r="AS297" s="6"/>
      <c r="AV297" s="5">
        <f ca="1">IF(Table1[[#This Row],[Total Debt Value]]&gt;$AW$3,1,0)</f>
        <v>1</v>
      </c>
      <c r="AZ297" s="6"/>
      <c r="BA297" s="5"/>
      <c r="BB297" s="17">
        <f t="shared" ca="1" si="209"/>
        <v>8.1710537488899226E-2</v>
      </c>
      <c r="BC297">
        <f t="shared" ca="1" si="210"/>
        <v>1</v>
      </c>
      <c r="BD297" s="6"/>
      <c r="BF297" s="5">
        <f t="shared" ca="1" si="211"/>
        <v>83781</v>
      </c>
      <c r="BG297">
        <f t="shared" ca="1" si="212"/>
        <v>0</v>
      </c>
      <c r="BH297">
        <f t="shared" ca="1" si="237"/>
        <v>0</v>
      </c>
      <c r="BI297">
        <f t="shared" ca="1" si="238"/>
        <v>0</v>
      </c>
      <c r="BJ297">
        <f t="shared" ca="1" si="239"/>
        <v>0</v>
      </c>
      <c r="BK297">
        <f t="shared" ca="1" si="240"/>
        <v>0</v>
      </c>
      <c r="BL297">
        <f t="shared" ca="1" si="241"/>
        <v>0</v>
      </c>
      <c r="BM297">
        <f t="shared" ca="1" si="242"/>
        <v>0</v>
      </c>
      <c r="BN297">
        <f t="shared" ca="1" si="243"/>
        <v>0</v>
      </c>
      <c r="BO297">
        <f t="shared" ca="1" si="244"/>
        <v>0</v>
      </c>
      <c r="BP297">
        <f t="shared" ca="1" si="245"/>
        <v>0</v>
      </c>
      <c r="BR297" s="6"/>
      <c r="BT297" s="5">
        <f t="shared" ca="1" si="213"/>
        <v>0</v>
      </c>
      <c r="BU297">
        <f t="shared" ca="1" si="214"/>
        <v>0</v>
      </c>
      <c r="BV297">
        <f t="shared" ca="1" si="215"/>
        <v>0</v>
      </c>
      <c r="BW297">
        <f t="shared" ca="1" si="216"/>
        <v>0</v>
      </c>
      <c r="BX297">
        <f t="shared" ca="1" si="217"/>
        <v>0</v>
      </c>
      <c r="BY297">
        <f t="shared" ca="1" si="218"/>
        <v>83781</v>
      </c>
      <c r="CA297" s="6"/>
      <c r="CD297" s="5">
        <f ca="1">IF(Table1[[#This Row],[Total Debt Value]]&gt;Table1[[#This Row],[Income]],1,0)</f>
        <v>1</v>
      </c>
      <c r="CK297" s="6"/>
      <c r="CM297" s="5">
        <f ca="1">IF(Table1[[#This Row],[Total  Net Worth]]&gt;$CN$3,Table1[[#This Row],[Age]],0)</f>
        <v>29</v>
      </c>
      <c r="CN297" s="6"/>
    </row>
    <row r="298" spans="2:92" x14ac:dyDescent="0.25">
      <c r="B298">
        <f t="shared" ca="1" si="219"/>
        <v>1</v>
      </c>
      <c r="C298" t="str">
        <f t="shared" ca="1" si="220"/>
        <v>Male</v>
      </c>
      <c r="D298">
        <f t="shared" ca="1" si="221"/>
        <v>35</v>
      </c>
      <c r="E298">
        <f t="shared" ca="1" si="222"/>
        <v>3</v>
      </c>
      <c r="F298" t="str">
        <f t="shared" ca="1" si="206"/>
        <v>Teaching</v>
      </c>
      <c r="G298">
        <f t="shared" ca="1" si="223"/>
        <v>5</v>
      </c>
      <c r="H298" t="str">
        <f t="shared" ca="1" si="207"/>
        <v>Others</v>
      </c>
      <c r="I298">
        <f t="shared" ca="1" si="224"/>
        <v>3</v>
      </c>
      <c r="J298">
        <f t="shared" ca="1" si="225"/>
        <v>2</v>
      </c>
      <c r="K298">
        <f t="shared" ca="1" si="226"/>
        <v>83781</v>
      </c>
      <c r="L298">
        <f t="shared" ca="1" si="227"/>
        <v>1</v>
      </c>
      <c r="M298" t="str">
        <f t="shared" ca="1" si="208"/>
        <v>Kathmandu</v>
      </c>
      <c r="N298">
        <f t="shared" ca="1" si="230"/>
        <v>1591839</v>
      </c>
      <c r="O298" s="1">
        <f t="shared" ca="1" si="228"/>
        <v>130070.02028579185</v>
      </c>
      <c r="P298" s="1">
        <f t="shared" ca="1" si="231"/>
        <v>70922.471306438165</v>
      </c>
      <c r="Q298">
        <f t="shared" ca="1" si="229"/>
        <v>41707</v>
      </c>
      <c r="R298">
        <f t="shared" ca="1" si="232"/>
        <v>0</v>
      </c>
      <c r="S298" s="1">
        <f t="shared" ca="1" si="233"/>
        <v>45144.746669284461</v>
      </c>
      <c r="T298" s="1">
        <f t="shared" ca="1" si="234"/>
        <v>1707906.2179757226</v>
      </c>
      <c r="U298" s="1">
        <f t="shared" ca="1" si="235"/>
        <v>171777.02028579183</v>
      </c>
      <c r="V298" s="1">
        <f t="shared" ca="1" si="236"/>
        <v>1536129.1976899309</v>
      </c>
      <c r="Y298" s="5">
        <f ca="1">IF(Table1[[#This Row],[Gender]]="Male",1,0)</f>
        <v>1</v>
      </c>
      <c r="Z298">
        <f ca="1">IF(Table1[[#This Row],[Gender]]="Female",1,0)</f>
        <v>0</v>
      </c>
      <c r="AB298" s="6"/>
      <c r="AF298" s="5">
        <f t="shared" ca="1" si="200"/>
        <v>0</v>
      </c>
      <c r="AM298">
        <f t="shared" ca="1" si="201"/>
        <v>0</v>
      </c>
      <c r="AN298">
        <f t="shared" ca="1" si="202"/>
        <v>0</v>
      </c>
      <c r="AO298">
        <f t="shared" ca="1" si="203"/>
        <v>0</v>
      </c>
      <c r="AP298">
        <f t="shared" ca="1" si="204"/>
        <v>1</v>
      </c>
      <c r="AQ298">
        <f t="shared" ca="1" si="205"/>
        <v>0</v>
      </c>
      <c r="AS298" s="6"/>
      <c r="AV298" s="5">
        <f ca="1">IF(Table1[[#This Row],[Total Debt Value]]&gt;$AW$3,1,0)</f>
        <v>0</v>
      </c>
      <c r="AZ298" s="6"/>
      <c r="BA298" s="5"/>
      <c r="BB298" s="17">
        <f t="shared" ca="1" si="209"/>
        <v>0.13998008616194735</v>
      </c>
      <c r="BC298">
        <f t="shared" ca="1" si="210"/>
        <v>1</v>
      </c>
      <c r="BD298" s="6"/>
      <c r="BF298" s="5">
        <f t="shared" ca="1" si="211"/>
        <v>0</v>
      </c>
      <c r="BG298">
        <f t="shared" ca="1" si="212"/>
        <v>33847</v>
      </c>
      <c r="BH298">
        <f t="shared" ca="1" si="237"/>
        <v>0</v>
      </c>
      <c r="BI298">
        <f t="shared" ca="1" si="238"/>
        <v>0</v>
      </c>
      <c r="BJ298">
        <f t="shared" ca="1" si="239"/>
        <v>0</v>
      </c>
      <c r="BK298">
        <f t="shared" ca="1" si="240"/>
        <v>0</v>
      </c>
      <c r="BL298">
        <f t="shared" ca="1" si="241"/>
        <v>0</v>
      </c>
      <c r="BM298">
        <f t="shared" ca="1" si="242"/>
        <v>0</v>
      </c>
      <c r="BN298">
        <f t="shared" ca="1" si="243"/>
        <v>0</v>
      </c>
      <c r="BO298">
        <f t="shared" ca="1" si="244"/>
        <v>0</v>
      </c>
      <c r="BP298">
        <f t="shared" ca="1" si="245"/>
        <v>0</v>
      </c>
      <c r="BR298" s="6"/>
      <c r="BT298" s="5">
        <f t="shared" ca="1" si="213"/>
        <v>0</v>
      </c>
      <c r="BU298">
        <f t="shared" ca="1" si="214"/>
        <v>0</v>
      </c>
      <c r="BV298">
        <f t="shared" ca="1" si="215"/>
        <v>0</v>
      </c>
      <c r="BW298">
        <f t="shared" ca="1" si="216"/>
        <v>0</v>
      </c>
      <c r="BX298">
        <f t="shared" ca="1" si="217"/>
        <v>33847</v>
      </c>
      <c r="BY298">
        <f t="shared" ca="1" si="218"/>
        <v>0</v>
      </c>
      <c r="CA298" s="6"/>
      <c r="CD298" s="5">
        <f ca="1">IF(Table1[[#This Row],[Total Debt Value]]&gt;Table1[[#This Row],[Income]],1,0)</f>
        <v>1</v>
      </c>
      <c r="CK298" s="6"/>
      <c r="CM298" s="5">
        <f ca="1">IF(Table1[[#This Row],[Total  Net Worth]]&gt;$CN$3,Table1[[#This Row],[Age]],0)</f>
        <v>35</v>
      </c>
      <c r="CN298" s="6"/>
    </row>
    <row r="299" spans="2:92" x14ac:dyDescent="0.25">
      <c r="B299">
        <f t="shared" ca="1" si="219"/>
        <v>1</v>
      </c>
      <c r="C299" t="str">
        <f t="shared" ca="1" si="220"/>
        <v>Male</v>
      </c>
      <c r="D299">
        <f t="shared" ca="1" si="221"/>
        <v>44</v>
      </c>
      <c r="E299">
        <f t="shared" ca="1" si="222"/>
        <v>5</v>
      </c>
      <c r="F299" t="str">
        <f t="shared" ca="1" si="206"/>
        <v>Genral Work</v>
      </c>
      <c r="G299">
        <f t="shared" ca="1" si="223"/>
        <v>1</v>
      </c>
      <c r="H299" t="str">
        <f t="shared" ca="1" si="207"/>
        <v>High School</v>
      </c>
      <c r="I299">
        <f t="shared" ca="1" si="224"/>
        <v>2</v>
      </c>
      <c r="J299">
        <f t="shared" ca="1" si="225"/>
        <v>1</v>
      </c>
      <c r="K299">
        <f t="shared" ca="1" si="226"/>
        <v>33847</v>
      </c>
      <c r="L299">
        <f t="shared" ca="1" si="227"/>
        <v>8</v>
      </c>
      <c r="M299" t="str">
        <f t="shared" ca="1" si="208"/>
        <v>Itahari</v>
      </c>
      <c r="N299">
        <f t="shared" ca="1" si="230"/>
        <v>609246</v>
      </c>
      <c r="O299" s="1">
        <f t="shared" ca="1" si="228"/>
        <v>85282.307573821774</v>
      </c>
      <c r="P299" s="1">
        <f t="shared" ca="1" si="231"/>
        <v>23935.251827569362</v>
      </c>
      <c r="Q299">
        <f t="shared" ca="1" si="229"/>
        <v>22270</v>
      </c>
      <c r="R299">
        <f t="shared" ca="1" si="232"/>
        <v>67694</v>
      </c>
      <c r="S299" s="1">
        <f t="shared" ca="1" si="233"/>
        <v>45996.464010383097</v>
      </c>
      <c r="T299" s="1">
        <f t="shared" ca="1" si="234"/>
        <v>679177.71583795245</v>
      </c>
      <c r="U299" s="1">
        <f t="shared" ca="1" si="235"/>
        <v>175246.30757382177</v>
      </c>
      <c r="V299" s="1">
        <f t="shared" ca="1" si="236"/>
        <v>503931.4082641307</v>
      </c>
      <c r="Y299" s="5">
        <f ca="1">IF(Table1[[#This Row],[Gender]]="Male",1,0)</f>
        <v>1</v>
      </c>
      <c r="Z299">
        <f ca="1">IF(Table1[[#This Row],[Gender]]="Female",1,0)</f>
        <v>0</v>
      </c>
      <c r="AB299" s="6"/>
      <c r="AF299" s="5">
        <f t="shared" ca="1" si="200"/>
        <v>1</v>
      </c>
      <c r="AM299">
        <f t="shared" ca="1" si="201"/>
        <v>0</v>
      </c>
      <c r="AN299">
        <f t="shared" ca="1" si="202"/>
        <v>0</v>
      </c>
      <c r="AO299">
        <f t="shared" ca="1" si="203"/>
        <v>0</v>
      </c>
      <c r="AP299">
        <f t="shared" ca="1" si="204"/>
        <v>0</v>
      </c>
      <c r="AQ299">
        <f t="shared" ca="1" si="205"/>
        <v>0</v>
      </c>
      <c r="AS299" s="6"/>
      <c r="AV299" s="5">
        <f ca="1">IF(Table1[[#This Row],[Total Debt Value]]&gt;$AW$3,1,0)</f>
        <v>0</v>
      </c>
      <c r="AZ299" s="6"/>
      <c r="BA299" s="5"/>
      <c r="BB299" s="17">
        <f t="shared" ca="1" si="209"/>
        <v>0.45501610523487523</v>
      </c>
      <c r="BC299">
        <f t="shared" ca="1" si="210"/>
        <v>0</v>
      </c>
      <c r="BD299" s="6"/>
      <c r="BF299" s="5">
        <f t="shared" ca="1" si="211"/>
        <v>0</v>
      </c>
      <c r="BG299">
        <f t="shared" ca="1" si="212"/>
        <v>0</v>
      </c>
      <c r="BH299">
        <f t="shared" ca="1" si="237"/>
        <v>0</v>
      </c>
      <c r="BI299">
        <f t="shared" ca="1" si="238"/>
        <v>0</v>
      </c>
      <c r="BJ299">
        <f t="shared" ca="1" si="239"/>
        <v>0</v>
      </c>
      <c r="BK299">
        <f t="shared" ca="1" si="240"/>
        <v>0</v>
      </c>
      <c r="BL299">
        <f t="shared" ca="1" si="241"/>
        <v>59824</v>
      </c>
      <c r="BM299">
        <f t="shared" ca="1" si="242"/>
        <v>0</v>
      </c>
      <c r="BN299">
        <f t="shared" ca="1" si="243"/>
        <v>0</v>
      </c>
      <c r="BO299">
        <f t="shared" ca="1" si="244"/>
        <v>0</v>
      </c>
      <c r="BP299">
        <f t="shared" ca="1" si="245"/>
        <v>0</v>
      </c>
      <c r="BR299" s="6"/>
      <c r="BT299" s="5">
        <f t="shared" ca="1" si="213"/>
        <v>59824</v>
      </c>
      <c r="BU299">
        <f t="shared" ca="1" si="214"/>
        <v>0</v>
      </c>
      <c r="BV299">
        <f t="shared" ca="1" si="215"/>
        <v>0</v>
      </c>
      <c r="BW299">
        <f t="shared" ca="1" si="216"/>
        <v>0</v>
      </c>
      <c r="BX299">
        <f t="shared" ca="1" si="217"/>
        <v>0</v>
      </c>
      <c r="BY299">
        <f t="shared" ca="1" si="218"/>
        <v>0</v>
      </c>
      <c r="CA299" s="6"/>
      <c r="CD299" s="5">
        <f ca="1">IF(Table1[[#This Row],[Total Debt Value]]&gt;Table1[[#This Row],[Income]],1,0)</f>
        <v>1</v>
      </c>
      <c r="CK299" s="6"/>
      <c r="CM299" s="5">
        <f ca="1">IF(Table1[[#This Row],[Total  Net Worth]]&gt;$CN$3,Table1[[#This Row],[Age]],0)</f>
        <v>44</v>
      </c>
      <c r="CN299" s="6"/>
    </row>
    <row r="300" spans="2:92" x14ac:dyDescent="0.25">
      <c r="B300">
        <f t="shared" ca="1" si="219"/>
        <v>1</v>
      </c>
      <c r="C300" t="str">
        <f t="shared" ca="1" si="220"/>
        <v>Male</v>
      </c>
      <c r="D300">
        <f t="shared" ca="1" si="221"/>
        <v>30</v>
      </c>
      <c r="E300">
        <f t="shared" ca="1" si="222"/>
        <v>1</v>
      </c>
      <c r="F300" t="str">
        <f t="shared" ca="1" si="206"/>
        <v>Health</v>
      </c>
      <c r="G300">
        <f t="shared" ca="1" si="223"/>
        <v>4</v>
      </c>
      <c r="H300" t="str">
        <f t="shared" ca="1" si="207"/>
        <v>Technical</v>
      </c>
      <c r="I300">
        <f t="shared" ca="1" si="224"/>
        <v>1</v>
      </c>
      <c r="J300">
        <f t="shared" ca="1" si="225"/>
        <v>0</v>
      </c>
      <c r="K300">
        <f t="shared" ca="1" si="226"/>
        <v>59824</v>
      </c>
      <c r="L300">
        <f t="shared" ca="1" si="227"/>
        <v>9</v>
      </c>
      <c r="M300" t="str">
        <f t="shared" ca="1" si="208"/>
        <v>Bhaktapur</v>
      </c>
      <c r="N300">
        <f t="shared" ca="1" si="230"/>
        <v>1256304</v>
      </c>
      <c r="O300" s="1">
        <f t="shared" ca="1" si="228"/>
        <v>571638.55307099468</v>
      </c>
      <c r="P300" s="1">
        <f t="shared" ca="1" si="231"/>
        <v>0</v>
      </c>
      <c r="Q300">
        <f t="shared" ca="1" si="229"/>
        <v>0</v>
      </c>
      <c r="R300">
        <f t="shared" ca="1" si="232"/>
        <v>0</v>
      </c>
      <c r="S300" s="1">
        <f t="shared" ca="1" si="233"/>
        <v>27917.05904478877</v>
      </c>
      <c r="T300" s="1">
        <f t="shared" ca="1" si="234"/>
        <v>1284221.0590447888</v>
      </c>
      <c r="U300" s="1">
        <f t="shared" ca="1" si="235"/>
        <v>571638.55307099468</v>
      </c>
      <c r="V300" s="1">
        <f t="shared" ca="1" si="236"/>
        <v>712582.50597379415</v>
      </c>
      <c r="Y300" s="5">
        <f ca="1">IF(Table1[[#This Row],[Gender]]="Male",1,0)</f>
        <v>1</v>
      </c>
      <c r="Z300">
        <f ca="1">IF(Table1[[#This Row],[Gender]]="Female",1,0)</f>
        <v>0</v>
      </c>
      <c r="AB300" s="6"/>
      <c r="AF300" s="5">
        <f t="shared" ca="1" si="200"/>
        <v>1</v>
      </c>
      <c r="AM300">
        <f t="shared" ca="1" si="201"/>
        <v>0</v>
      </c>
      <c r="AN300">
        <f t="shared" ca="1" si="202"/>
        <v>0</v>
      </c>
      <c r="AO300">
        <f t="shared" ca="1" si="203"/>
        <v>0</v>
      </c>
      <c r="AP300">
        <f t="shared" ca="1" si="204"/>
        <v>0</v>
      </c>
      <c r="AQ300">
        <f t="shared" ca="1" si="205"/>
        <v>0</v>
      </c>
      <c r="AS300" s="6"/>
      <c r="AV300" s="5">
        <f ca="1">IF(Table1[[#This Row],[Total Debt Value]]&gt;$AW$3,1,0)</f>
        <v>1</v>
      </c>
      <c r="AZ300" s="6"/>
      <c r="BA300" s="5"/>
      <c r="BB300" s="17">
        <f t="shared" ca="1" si="209"/>
        <v>0.39277253746821417</v>
      </c>
      <c r="BC300">
        <f t="shared" ca="1" si="210"/>
        <v>0</v>
      </c>
      <c r="BD300" s="6"/>
      <c r="BF300" s="5">
        <f t="shared" ca="1" si="211"/>
        <v>0</v>
      </c>
      <c r="BG300">
        <f t="shared" ca="1" si="212"/>
        <v>78065</v>
      </c>
      <c r="BH300">
        <f t="shared" ca="1" si="237"/>
        <v>0</v>
      </c>
      <c r="BI300">
        <f t="shared" ca="1" si="238"/>
        <v>0</v>
      </c>
      <c r="BJ300">
        <f t="shared" ca="1" si="239"/>
        <v>0</v>
      </c>
      <c r="BK300">
        <f t="shared" ca="1" si="240"/>
        <v>0</v>
      </c>
      <c r="BL300">
        <f t="shared" ca="1" si="241"/>
        <v>0</v>
      </c>
      <c r="BM300">
        <f t="shared" ca="1" si="242"/>
        <v>0</v>
      </c>
      <c r="BN300">
        <f t="shared" ca="1" si="243"/>
        <v>0</v>
      </c>
      <c r="BO300">
        <f t="shared" ca="1" si="244"/>
        <v>0</v>
      </c>
      <c r="BP300">
        <f t="shared" ca="1" si="245"/>
        <v>0</v>
      </c>
      <c r="BR300" s="6"/>
      <c r="BT300" s="5">
        <f t="shared" ca="1" si="213"/>
        <v>78065</v>
      </c>
      <c r="BU300">
        <f t="shared" ca="1" si="214"/>
        <v>0</v>
      </c>
      <c r="BV300">
        <f t="shared" ca="1" si="215"/>
        <v>0</v>
      </c>
      <c r="BW300">
        <f t="shared" ca="1" si="216"/>
        <v>0</v>
      </c>
      <c r="BX300">
        <f t="shared" ca="1" si="217"/>
        <v>0</v>
      </c>
      <c r="BY300">
        <f t="shared" ca="1" si="218"/>
        <v>0</v>
      </c>
      <c r="CA300" s="6"/>
      <c r="CD300" s="5">
        <f ca="1">IF(Table1[[#This Row],[Total Debt Value]]&gt;Table1[[#This Row],[Income]],1,0)</f>
        <v>1</v>
      </c>
      <c r="CK300" s="6"/>
      <c r="CM300" s="5">
        <f ca="1">IF(Table1[[#This Row],[Total  Net Worth]]&gt;$CN$3,Table1[[#This Row],[Age]],0)</f>
        <v>30</v>
      </c>
      <c r="CN300" s="6"/>
    </row>
    <row r="301" spans="2:92" x14ac:dyDescent="0.25">
      <c r="B301">
        <f t="shared" ca="1" si="219"/>
        <v>1</v>
      </c>
      <c r="C301" t="str">
        <f t="shared" ca="1" si="220"/>
        <v>Male</v>
      </c>
      <c r="D301">
        <f t="shared" ca="1" si="221"/>
        <v>36</v>
      </c>
      <c r="E301">
        <f t="shared" ca="1" si="222"/>
        <v>1</v>
      </c>
      <c r="F301" t="str">
        <f t="shared" ca="1" si="206"/>
        <v>Health</v>
      </c>
      <c r="G301">
        <f t="shared" ca="1" si="223"/>
        <v>3</v>
      </c>
      <c r="H301" t="str">
        <f t="shared" ca="1" si="207"/>
        <v>University</v>
      </c>
      <c r="I301">
        <f t="shared" ca="1" si="224"/>
        <v>0</v>
      </c>
      <c r="J301">
        <f t="shared" ca="1" si="225"/>
        <v>0</v>
      </c>
      <c r="K301">
        <f t="shared" ca="1" si="226"/>
        <v>78065</v>
      </c>
      <c r="L301">
        <f t="shared" ca="1" si="227"/>
        <v>8</v>
      </c>
      <c r="M301" t="str">
        <f t="shared" ca="1" si="208"/>
        <v>Itahari</v>
      </c>
      <c r="N301">
        <f t="shared" ca="1" si="230"/>
        <v>1483235</v>
      </c>
      <c r="O301" s="1">
        <f t="shared" ca="1" si="228"/>
        <v>582573.97461166664</v>
      </c>
      <c r="P301" s="1">
        <f t="shared" ca="1" si="231"/>
        <v>0</v>
      </c>
      <c r="Q301">
        <f t="shared" ca="1" si="229"/>
        <v>0</v>
      </c>
      <c r="R301">
        <f t="shared" ca="1" si="232"/>
        <v>0</v>
      </c>
      <c r="S301" s="1">
        <f t="shared" ca="1" si="233"/>
        <v>20996.595015767605</v>
      </c>
      <c r="T301" s="1">
        <f t="shared" ca="1" si="234"/>
        <v>1504231.5950157675</v>
      </c>
      <c r="U301" s="1">
        <f t="shared" ca="1" si="235"/>
        <v>582573.97461166664</v>
      </c>
      <c r="V301" s="1">
        <f t="shared" ca="1" si="236"/>
        <v>921657.62040410086</v>
      </c>
      <c r="Y301" s="5">
        <f ca="1">IF(Table1[[#This Row],[Gender]]="Male",1,0)</f>
        <v>1</v>
      </c>
      <c r="Z301">
        <f ca="1">IF(Table1[[#This Row],[Gender]]="Female",1,0)</f>
        <v>0</v>
      </c>
      <c r="AB301" s="6"/>
      <c r="AF301" s="5">
        <f t="shared" ca="1" si="200"/>
        <v>0</v>
      </c>
      <c r="AM301">
        <f t="shared" ca="1" si="201"/>
        <v>0</v>
      </c>
      <c r="AN301">
        <f t="shared" ca="1" si="202"/>
        <v>0</v>
      </c>
      <c r="AO301">
        <f t="shared" ca="1" si="203"/>
        <v>1</v>
      </c>
      <c r="AP301">
        <f t="shared" ca="1" si="204"/>
        <v>0</v>
      </c>
      <c r="AQ301">
        <f t="shared" ca="1" si="205"/>
        <v>0</v>
      </c>
      <c r="AS301" s="6"/>
      <c r="AV301" s="5">
        <f ca="1">IF(Table1[[#This Row],[Total Debt Value]]&gt;$AW$3,1,0)</f>
        <v>1</v>
      </c>
      <c r="AZ301" s="6"/>
      <c r="BA301" s="5"/>
      <c r="BB301" s="17">
        <f t="shared" ca="1" si="209"/>
        <v>0.69417432570376336</v>
      </c>
      <c r="BC301">
        <f t="shared" ca="1" si="210"/>
        <v>0</v>
      </c>
      <c r="BD301" s="6"/>
      <c r="BF301" s="5">
        <f t="shared" ca="1" si="211"/>
        <v>0</v>
      </c>
      <c r="BG301">
        <f t="shared" ca="1" si="212"/>
        <v>0</v>
      </c>
      <c r="BH301">
        <f t="shared" ca="1" si="237"/>
        <v>0</v>
      </c>
      <c r="BI301">
        <f t="shared" ca="1" si="238"/>
        <v>0</v>
      </c>
      <c r="BJ301">
        <f t="shared" ca="1" si="239"/>
        <v>0</v>
      </c>
      <c r="BK301">
        <f t="shared" ca="1" si="240"/>
        <v>0</v>
      </c>
      <c r="BL301">
        <f t="shared" ca="1" si="241"/>
        <v>0</v>
      </c>
      <c r="BM301">
        <f t="shared" ca="1" si="242"/>
        <v>0</v>
      </c>
      <c r="BN301">
        <f t="shared" ca="1" si="243"/>
        <v>0</v>
      </c>
      <c r="BO301">
        <f t="shared" ca="1" si="244"/>
        <v>0</v>
      </c>
      <c r="BP301">
        <f t="shared" ca="1" si="245"/>
        <v>57138</v>
      </c>
      <c r="BR301" s="6"/>
      <c r="BT301" s="5">
        <f t="shared" ca="1" si="213"/>
        <v>0</v>
      </c>
      <c r="BU301">
        <f t="shared" ca="1" si="214"/>
        <v>0</v>
      </c>
      <c r="BV301">
        <f t="shared" ca="1" si="215"/>
        <v>0</v>
      </c>
      <c r="BW301">
        <f t="shared" ca="1" si="216"/>
        <v>57138</v>
      </c>
      <c r="BX301">
        <f t="shared" ca="1" si="217"/>
        <v>0</v>
      </c>
      <c r="BY301">
        <f t="shared" ca="1" si="218"/>
        <v>0</v>
      </c>
      <c r="CA301" s="6"/>
      <c r="CD301" s="5">
        <f ca="1">IF(Table1[[#This Row],[Total Debt Value]]&gt;Table1[[#This Row],[Income]],1,0)</f>
        <v>1</v>
      </c>
      <c r="CK301" s="6"/>
      <c r="CM301" s="5">
        <f ca="1">IF(Table1[[#This Row],[Total  Net Worth]]&gt;$CN$3,Table1[[#This Row],[Age]],0)</f>
        <v>36</v>
      </c>
      <c r="CN301" s="6"/>
    </row>
    <row r="302" spans="2:92" x14ac:dyDescent="0.25">
      <c r="B302">
        <f t="shared" ca="1" si="219"/>
        <v>1</v>
      </c>
      <c r="C302" t="str">
        <f t="shared" ca="1" si="220"/>
        <v>Male</v>
      </c>
      <c r="D302">
        <f t="shared" ca="1" si="221"/>
        <v>43</v>
      </c>
      <c r="E302">
        <f t="shared" ca="1" si="222"/>
        <v>2</v>
      </c>
      <c r="F302" t="str">
        <f t="shared" ca="1" si="206"/>
        <v>Construction</v>
      </c>
      <c r="G302">
        <f t="shared" ca="1" si="223"/>
        <v>2</v>
      </c>
      <c r="H302" t="str">
        <f t="shared" ca="1" si="207"/>
        <v>College</v>
      </c>
      <c r="I302">
        <f t="shared" ca="1" si="224"/>
        <v>0</v>
      </c>
      <c r="J302">
        <f t="shared" ca="1" si="225"/>
        <v>0</v>
      </c>
      <c r="K302">
        <f t="shared" ca="1" si="226"/>
        <v>57138</v>
      </c>
      <c r="L302">
        <f t="shared" ca="1" si="227"/>
        <v>2</v>
      </c>
      <c r="M302" t="str">
        <f t="shared" ca="1" si="208"/>
        <v>Birgunj</v>
      </c>
      <c r="N302">
        <f t="shared" ca="1" si="230"/>
        <v>1142760</v>
      </c>
      <c r="O302" s="1">
        <f t="shared" ca="1" si="228"/>
        <v>793274.65244123258</v>
      </c>
      <c r="P302" s="1">
        <f t="shared" ca="1" si="231"/>
        <v>0</v>
      </c>
      <c r="Q302">
        <f t="shared" ca="1" si="229"/>
        <v>0</v>
      </c>
      <c r="R302">
        <f t="shared" ca="1" si="232"/>
        <v>0</v>
      </c>
      <c r="S302" s="1">
        <f t="shared" ca="1" si="233"/>
        <v>24389.003107473189</v>
      </c>
      <c r="T302" s="1">
        <f t="shared" ca="1" si="234"/>
        <v>1167149.0031074733</v>
      </c>
      <c r="U302" s="1">
        <f t="shared" ca="1" si="235"/>
        <v>793274.65244123258</v>
      </c>
      <c r="V302" s="1">
        <f t="shared" ca="1" si="236"/>
        <v>373874.35066624067</v>
      </c>
      <c r="Y302" s="5">
        <f ca="1">IF(Table1[[#This Row],[Gender]]="Male",1,0)</f>
        <v>1</v>
      </c>
      <c r="Z302">
        <f ca="1">IF(Table1[[#This Row],[Gender]]="Female",1,0)</f>
        <v>0</v>
      </c>
      <c r="AB302" s="6"/>
      <c r="AF302" s="5">
        <f t="shared" ca="1" si="200"/>
        <v>1</v>
      </c>
      <c r="AM302">
        <f t="shared" ca="1" si="201"/>
        <v>0</v>
      </c>
      <c r="AN302">
        <f t="shared" ca="1" si="202"/>
        <v>0</v>
      </c>
      <c r="AO302">
        <f t="shared" ca="1" si="203"/>
        <v>0</v>
      </c>
      <c r="AP302">
        <f t="shared" ca="1" si="204"/>
        <v>0</v>
      </c>
      <c r="AQ302">
        <f t="shared" ca="1" si="205"/>
        <v>0</v>
      </c>
      <c r="AS302" s="6"/>
      <c r="AV302" s="5">
        <f ca="1">IF(Table1[[#This Row],[Total Debt Value]]&gt;$AW$3,1,0)</f>
        <v>1</v>
      </c>
      <c r="AZ302" s="6"/>
      <c r="BA302" s="5"/>
      <c r="BB302" s="17">
        <f t="shared" ca="1" si="209"/>
        <v>0.8259635579760779</v>
      </c>
      <c r="BC302">
        <f t="shared" ca="1" si="210"/>
        <v>0</v>
      </c>
      <c r="BD302" s="6"/>
      <c r="BF302" s="5">
        <f t="shared" ca="1" si="211"/>
        <v>0</v>
      </c>
      <c r="BG302">
        <f t="shared" ca="1" si="212"/>
        <v>0</v>
      </c>
      <c r="BH302">
        <f t="shared" ca="1" si="237"/>
        <v>0</v>
      </c>
      <c r="BI302">
        <f t="shared" ca="1" si="238"/>
        <v>0</v>
      </c>
      <c r="BJ302">
        <f t="shared" ca="1" si="239"/>
        <v>0</v>
      </c>
      <c r="BK302">
        <f t="shared" ca="1" si="240"/>
        <v>0</v>
      </c>
      <c r="BL302">
        <f t="shared" ca="1" si="241"/>
        <v>0</v>
      </c>
      <c r="BM302">
        <f t="shared" ca="1" si="242"/>
        <v>0</v>
      </c>
      <c r="BN302">
        <f t="shared" ca="1" si="243"/>
        <v>0</v>
      </c>
      <c r="BO302">
        <f t="shared" ca="1" si="244"/>
        <v>38021</v>
      </c>
      <c r="BP302">
        <f t="shared" ca="1" si="245"/>
        <v>0</v>
      </c>
      <c r="BR302" s="6"/>
      <c r="BT302" s="5">
        <f t="shared" ca="1" si="213"/>
        <v>38021</v>
      </c>
      <c r="BU302">
        <f t="shared" ca="1" si="214"/>
        <v>0</v>
      </c>
      <c r="BV302">
        <f t="shared" ca="1" si="215"/>
        <v>0</v>
      </c>
      <c r="BW302">
        <f t="shared" ca="1" si="216"/>
        <v>0</v>
      </c>
      <c r="BX302">
        <f t="shared" ca="1" si="217"/>
        <v>0</v>
      </c>
      <c r="BY302">
        <f t="shared" ca="1" si="218"/>
        <v>0</v>
      </c>
      <c r="CA302" s="6"/>
      <c r="CD302" s="5">
        <f ca="1">IF(Table1[[#This Row],[Total Debt Value]]&gt;Table1[[#This Row],[Income]],1,0)</f>
        <v>1</v>
      </c>
      <c r="CK302" s="6"/>
      <c r="CM302" s="5">
        <f ca="1">IF(Table1[[#This Row],[Total  Net Worth]]&gt;$CN$3,Table1[[#This Row],[Age]],0)</f>
        <v>0</v>
      </c>
      <c r="CN302" s="6"/>
    </row>
    <row r="303" spans="2:92" x14ac:dyDescent="0.25">
      <c r="B303">
        <f t="shared" ca="1" si="219"/>
        <v>2</v>
      </c>
      <c r="C303" t="str">
        <f t="shared" ca="1" si="220"/>
        <v>Female</v>
      </c>
      <c r="D303">
        <f t="shared" ca="1" si="221"/>
        <v>45</v>
      </c>
      <c r="E303">
        <f t="shared" ca="1" si="222"/>
        <v>1</v>
      </c>
      <c r="F303" t="str">
        <f t="shared" ca="1" si="206"/>
        <v>Health</v>
      </c>
      <c r="G303">
        <f t="shared" ca="1" si="223"/>
        <v>1</v>
      </c>
      <c r="H303" t="str">
        <f t="shared" ca="1" si="207"/>
        <v>High School</v>
      </c>
      <c r="I303">
        <f t="shared" ca="1" si="224"/>
        <v>2</v>
      </c>
      <c r="J303">
        <f t="shared" ca="1" si="225"/>
        <v>1</v>
      </c>
      <c r="K303">
        <f t="shared" ca="1" si="226"/>
        <v>38021</v>
      </c>
      <c r="L303">
        <f t="shared" ca="1" si="227"/>
        <v>7</v>
      </c>
      <c r="M303" t="str">
        <f t="shared" ca="1" si="208"/>
        <v>Butwal</v>
      </c>
      <c r="N303">
        <f t="shared" ca="1" si="230"/>
        <v>798441</v>
      </c>
      <c r="O303" s="1">
        <f t="shared" ca="1" si="228"/>
        <v>659483.16919397761</v>
      </c>
      <c r="P303" s="1">
        <f t="shared" ca="1" si="231"/>
        <v>9389.6539037169678</v>
      </c>
      <c r="Q303">
        <f t="shared" ca="1" si="229"/>
        <v>5793</v>
      </c>
      <c r="R303">
        <f t="shared" ca="1" si="232"/>
        <v>0</v>
      </c>
      <c r="S303" s="1">
        <f t="shared" ca="1" si="233"/>
        <v>7080.3819609952498</v>
      </c>
      <c r="T303" s="1">
        <f t="shared" ca="1" si="234"/>
        <v>814911.0358647122</v>
      </c>
      <c r="U303" s="1">
        <f t="shared" ca="1" si="235"/>
        <v>665276.16919397761</v>
      </c>
      <c r="V303" s="1">
        <f t="shared" ca="1" si="236"/>
        <v>149634.8666707346</v>
      </c>
      <c r="Y303" s="5">
        <f ca="1">IF(Table1[[#This Row],[Gender]]="Male",1,0)</f>
        <v>0</v>
      </c>
      <c r="Z303">
        <f ca="1">IF(Table1[[#This Row],[Gender]]="Female",1,0)</f>
        <v>1</v>
      </c>
      <c r="AB303" s="6"/>
      <c r="AF303" s="5">
        <f t="shared" ca="1" si="200"/>
        <v>1</v>
      </c>
      <c r="AM303">
        <f t="shared" ca="1" si="201"/>
        <v>0</v>
      </c>
      <c r="AN303">
        <f t="shared" ca="1" si="202"/>
        <v>0</v>
      </c>
      <c r="AO303">
        <f t="shared" ca="1" si="203"/>
        <v>0</v>
      </c>
      <c r="AP303">
        <f t="shared" ca="1" si="204"/>
        <v>0</v>
      </c>
      <c r="AQ303">
        <f t="shared" ca="1" si="205"/>
        <v>0</v>
      </c>
      <c r="AS303" s="6"/>
      <c r="AV303" s="5">
        <f ca="1">IF(Table1[[#This Row],[Total Debt Value]]&gt;$AW$3,1,0)</f>
        <v>1</v>
      </c>
      <c r="AZ303" s="6"/>
      <c r="BA303" s="5"/>
      <c r="BB303" s="17">
        <f t="shared" ca="1" si="209"/>
        <v>0.25309155433095842</v>
      </c>
      <c r="BC303">
        <f t="shared" ca="1" si="210"/>
        <v>1</v>
      </c>
      <c r="BD303" s="6"/>
      <c r="BF303" s="5">
        <f t="shared" ca="1" si="211"/>
        <v>34893</v>
      </c>
      <c r="BG303">
        <f t="shared" ca="1" si="212"/>
        <v>0</v>
      </c>
      <c r="BH303">
        <f t="shared" ca="1" si="237"/>
        <v>0</v>
      </c>
      <c r="BI303">
        <f t="shared" ca="1" si="238"/>
        <v>0</v>
      </c>
      <c r="BJ303">
        <f t="shared" ca="1" si="239"/>
        <v>0</v>
      </c>
      <c r="BK303">
        <f t="shared" ca="1" si="240"/>
        <v>0</v>
      </c>
      <c r="BL303">
        <f t="shared" ca="1" si="241"/>
        <v>0</v>
      </c>
      <c r="BM303">
        <f t="shared" ca="1" si="242"/>
        <v>0</v>
      </c>
      <c r="BN303">
        <f t="shared" ca="1" si="243"/>
        <v>0</v>
      </c>
      <c r="BO303">
        <f t="shared" ca="1" si="244"/>
        <v>0</v>
      </c>
      <c r="BP303">
        <f t="shared" ca="1" si="245"/>
        <v>0</v>
      </c>
      <c r="BR303" s="6"/>
      <c r="BT303" s="5">
        <f t="shared" ca="1" si="213"/>
        <v>34893</v>
      </c>
      <c r="BU303">
        <f t="shared" ca="1" si="214"/>
        <v>0</v>
      </c>
      <c r="BV303">
        <f t="shared" ca="1" si="215"/>
        <v>0</v>
      </c>
      <c r="BW303">
        <f t="shared" ca="1" si="216"/>
        <v>0</v>
      </c>
      <c r="BX303">
        <f t="shared" ca="1" si="217"/>
        <v>0</v>
      </c>
      <c r="BY303">
        <f t="shared" ca="1" si="218"/>
        <v>0</v>
      </c>
      <c r="CA303" s="6"/>
      <c r="CD303" s="5">
        <f ca="1">IF(Table1[[#This Row],[Total Debt Value]]&gt;Table1[[#This Row],[Income]],1,0)</f>
        <v>1</v>
      </c>
      <c r="CK303" s="6"/>
      <c r="CM303" s="5">
        <f ca="1">IF(Table1[[#This Row],[Total  Net Worth]]&gt;$CN$3,Table1[[#This Row],[Age]],0)</f>
        <v>0</v>
      </c>
      <c r="CN303" s="6"/>
    </row>
    <row r="304" spans="2:92" x14ac:dyDescent="0.25">
      <c r="B304">
        <f t="shared" ca="1" si="219"/>
        <v>1</v>
      </c>
      <c r="C304" t="str">
        <f t="shared" ca="1" si="220"/>
        <v>Male</v>
      </c>
      <c r="D304">
        <f t="shared" ca="1" si="221"/>
        <v>32</v>
      </c>
      <c r="E304">
        <f t="shared" ca="1" si="222"/>
        <v>1</v>
      </c>
      <c r="F304" t="str">
        <f t="shared" ca="1" si="206"/>
        <v>Health</v>
      </c>
      <c r="G304">
        <f t="shared" ca="1" si="223"/>
        <v>4</v>
      </c>
      <c r="H304" t="str">
        <f t="shared" ca="1" si="207"/>
        <v>Technical</v>
      </c>
      <c r="I304">
        <f t="shared" ca="1" si="224"/>
        <v>2</v>
      </c>
      <c r="J304">
        <f t="shared" ca="1" si="225"/>
        <v>2</v>
      </c>
      <c r="K304">
        <f t="shared" ca="1" si="226"/>
        <v>34893</v>
      </c>
      <c r="L304">
        <f t="shared" ca="1" si="227"/>
        <v>1</v>
      </c>
      <c r="M304" t="str">
        <f t="shared" ca="1" si="208"/>
        <v>Kathmandu</v>
      </c>
      <c r="N304">
        <f t="shared" ca="1" si="230"/>
        <v>593181</v>
      </c>
      <c r="O304" s="1">
        <f t="shared" ca="1" si="228"/>
        <v>150129.10128959225</v>
      </c>
      <c r="P304" s="1">
        <f t="shared" ca="1" si="231"/>
        <v>20560.314555694953</v>
      </c>
      <c r="Q304">
        <f t="shared" ca="1" si="229"/>
        <v>14823</v>
      </c>
      <c r="R304">
        <f t="shared" ca="1" si="232"/>
        <v>69786</v>
      </c>
      <c r="S304" s="1">
        <f t="shared" ca="1" si="233"/>
        <v>26237.998784576968</v>
      </c>
      <c r="T304" s="1">
        <f t="shared" ca="1" si="234"/>
        <v>639979.31334027194</v>
      </c>
      <c r="U304" s="1">
        <f t="shared" ca="1" si="235"/>
        <v>234738.10128959225</v>
      </c>
      <c r="V304" s="1">
        <f t="shared" ca="1" si="236"/>
        <v>405241.21205067972</v>
      </c>
      <c r="Y304" s="5">
        <f ca="1">IF(Table1[[#This Row],[Gender]]="Male",1,0)</f>
        <v>1</v>
      </c>
      <c r="Z304">
        <f ca="1">IF(Table1[[#This Row],[Gender]]="Female",1,0)</f>
        <v>0</v>
      </c>
      <c r="AB304" s="6"/>
      <c r="AF304" s="5">
        <f t="shared" ca="1" si="200"/>
        <v>0</v>
      </c>
      <c r="AM304">
        <f t="shared" ca="1" si="201"/>
        <v>0</v>
      </c>
      <c r="AN304">
        <f t="shared" ca="1" si="202"/>
        <v>0</v>
      </c>
      <c r="AO304">
        <f t="shared" ca="1" si="203"/>
        <v>0</v>
      </c>
      <c r="AP304">
        <f t="shared" ca="1" si="204"/>
        <v>1</v>
      </c>
      <c r="AQ304">
        <f t="shared" ca="1" si="205"/>
        <v>0</v>
      </c>
      <c r="AS304" s="6"/>
      <c r="AV304" s="5">
        <f ca="1">IF(Table1[[#This Row],[Total Debt Value]]&gt;$AW$3,1,0)</f>
        <v>0</v>
      </c>
      <c r="AZ304" s="6"/>
      <c r="BA304" s="5"/>
      <c r="BB304" s="17">
        <f t="shared" ca="1" si="209"/>
        <v>2.9392094518648989E-2</v>
      </c>
      <c r="BC304">
        <f t="shared" ca="1" si="210"/>
        <v>1</v>
      </c>
      <c r="BD304" s="6"/>
      <c r="BF304" s="5">
        <f t="shared" ca="1" si="211"/>
        <v>0</v>
      </c>
      <c r="BG304">
        <f t="shared" ca="1" si="212"/>
        <v>0</v>
      </c>
      <c r="BH304">
        <f t="shared" ca="1" si="237"/>
        <v>0</v>
      </c>
      <c r="BI304">
        <f t="shared" ca="1" si="238"/>
        <v>61794</v>
      </c>
      <c r="BJ304">
        <f t="shared" ca="1" si="239"/>
        <v>0</v>
      </c>
      <c r="BK304">
        <f t="shared" ca="1" si="240"/>
        <v>0</v>
      </c>
      <c r="BL304">
        <f t="shared" ca="1" si="241"/>
        <v>0</v>
      </c>
      <c r="BM304">
        <f t="shared" ca="1" si="242"/>
        <v>0</v>
      </c>
      <c r="BN304">
        <f t="shared" ca="1" si="243"/>
        <v>0</v>
      </c>
      <c r="BO304">
        <f t="shared" ca="1" si="244"/>
        <v>0</v>
      </c>
      <c r="BP304">
        <f t="shared" ca="1" si="245"/>
        <v>0</v>
      </c>
      <c r="BR304" s="6"/>
      <c r="BT304" s="5">
        <f t="shared" ca="1" si="213"/>
        <v>0</v>
      </c>
      <c r="BU304">
        <f t="shared" ca="1" si="214"/>
        <v>0</v>
      </c>
      <c r="BV304">
        <f t="shared" ca="1" si="215"/>
        <v>0</v>
      </c>
      <c r="BW304">
        <f t="shared" ca="1" si="216"/>
        <v>0</v>
      </c>
      <c r="BX304">
        <f t="shared" ca="1" si="217"/>
        <v>61794</v>
      </c>
      <c r="BY304">
        <f t="shared" ca="1" si="218"/>
        <v>0</v>
      </c>
      <c r="CA304" s="6"/>
      <c r="CD304" s="5">
        <f ca="1">IF(Table1[[#This Row],[Total Debt Value]]&gt;Table1[[#This Row],[Income]],1,0)</f>
        <v>1</v>
      </c>
      <c r="CK304" s="6"/>
      <c r="CM304" s="5">
        <f ca="1">IF(Table1[[#This Row],[Total  Net Worth]]&gt;$CN$3,Table1[[#This Row],[Age]],0)</f>
        <v>0</v>
      </c>
      <c r="CN304" s="6"/>
    </row>
    <row r="305" spans="2:92" x14ac:dyDescent="0.25">
      <c r="B305">
        <f t="shared" ca="1" si="219"/>
        <v>2</v>
      </c>
      <c r="C305" t="str">
        <f t="shared" ca="1" si="220"/>
        <v>Female</v>
      </c>
      <c r="D305">
        <f t="shared" ca="1" si="221"/>
        <v>40</v>
      </c>
      <c r="E305">
        <f t="shared" ca="1" si="222"/>
        <v>5</v>
      </c>
      <c r="F305" t="str">
        <f t="shared" ca="1" si="206"/>
        <v>Genral Work</v>
      </c>
      <c r="G305">
        <f t="shared" ca="1" si="223"/>
        <v>5</v>
      </c>
      <c r="H305" t="str">
        <f t="shared" ca="1" si="207"/>
        <v>Others</v>
      </c>
      <c r="I305">
        <f t="shared" ca="1" si="224"/>
        <v>3</v>
      </c>
      <c r="J305">
        <f t="shared" ca="1" si="225"/>
        <v>0</v>
      </c>
      <c r="K305">
        <f t="shared" ca="1" si="226"/>
        <v>61794</v>
      </c>
      <c r="L305">
        <f t="shared" ca="1" si="227"/>
        <v>3</v>
      </c>
      <c r="M305" t="str">
        <f t="shared" ca="1" si="208"/>
        <v>Pokhara</v>
      </c>
      <c r="N305">
        <f t="shared" ca="1" si="230"/>
        <v>1297674</v>
      </c>
      <c r="O305" s="1">
        <f t="shared" ca="1" si="228"/>
        <v>38141.35686239331</v>
      </c>
      <c r="P305" s="1">
        <f t="shared" ca="1" si="231"/>
        <v>0</v>
      </c>
      <c r="Q305">
        <f t="shared" ca="1" si="229"/>
        <v>0</v>
      </c>
      <c r="R305">
        <f t="shared" ca="1" si="232"/>
        <v>0</v>
      </c>
      <c r="S305" s="1">
        <f t="shared" ca="1" si="233"/>
        <v>61961.086624131945</v>
      </c>
      <c r="T305" s="1">
        <f t="shared" ca="1" si="234"/>
        <v>1359635.086624132</v>
      </c>
      <c r="U305" s="1">
        <f t="shared" ca="1" si="235"/>
        <v>38141.35686239331</v>
      </c>
      <c r="V305" s="1">
        <f t="shared" ca="1" si="236"/>
        <v>1321493.7297617388</v>
      </c>
      <c r="Y305" s="5">
        <f ca="1">IF(Table1[[#This Row],[Gender]]="Male",1,0)</f>
        <v>0</v>
      </c>
      <c r="Z305">
        <f ca="1">IF(Table1[[#This Row],[Gender]]="Female",1,0)</f>
        <v>1</v>
      </c>
      <c r="AB305" s="6"/>
      <c r="AF305" s="5">
        <f t="shared" ca="1" si="200"/>
        <v>1</v>
      </c>
      <c r="AM305">
        <f t="shared" ca="1" si="201"/>
        <v>0</v>
      </c>
      <c r="AN305">
        <f t="shared" ca="1" si="202"/>
        <v>0</v>
      </c>
      <c r="AO305">
        <f t="shared" ca="1" si="203"/>
        <v>0</v>
      </c>
      <c r="AP305">
        <f t="shared" ca="1" si="204"/>
        <v>0</v>
      </c>
      <c r="AQ305">
        <f t="shared" ca="1" si="205"/>
        <v>0</v>
      </c>
      <c r="AS305" s="6"/>
      <c r="AV305" s="5">
        <f ca="1">IF(Table1[[#This Row],[Total Debt Value]]&gt;$AW$3,1,0)</f>
        <v>0</v>
      </c>
      <c r="AZ305" s="6"/>
      <c r="BA305" s="5"/>
      <c r="BB305" s="17">
        <f t="shared" ca="1" si="209"/>
        <v>0.17194043191341168</v>
      </c>
      <c r="BC305">
        <f t="shared" ca="1" si="210"/>
        <v>1</v>
      </c>
      <c r="BD305" s="6"/>
      <c r="BF305" s="5">
        <f t="shared" ca="1" si="211"/>
        <v>0</v>
      </c>
      <c r="BG305">
        <f t="shared" ca="1" si="212"/>
        <v>0</v>
      </c>
      <c r="BH305">
        <f t="shared" ca="1" si="237"/>
        <v>0</v>
      </c>
      <c r="BI305">
        <f t="shared" ca="1" si="238"/>
        <v>0</v>
      </c>
      <c r="BJ305">
        <f t="shared" ca="1" si="239"/>
        <v>0</v>
      </c>
      <c r="BK305">
        <f t="shared" ca="1" si="240"/>
        <v>0</v>
      </c>
      <c r="BL305">
        <f t="shared" ca="1" si="241"/>
        <v>0</v>
      </c>
      <c r="BM305">
        <f t="shared" ca="1" si="242"/>
        <v>0</v>
      </c>
      <c r="BN305">
        <f t="shared" ca="1" si="243"/>
        <v>0</v>
      </c>
      <c r="BO305">
        <f t="shared" ca="1" si="244"/>
        <v>44986</v>
      </c>
      <c r="BP305">
        <f t="shared" ca="1" si="245"/>
        <v>0</v>
      </c>
      <c r="BR305" s="6"/>
      <c r="BT305" s="5">
        <f t="shared" ca="1" si="213"/>
        <v>44986</v>
      </c>
      <c r="BU305">
        <f t="shared" ca="1" si="214"/>
        <v>0</v>
      </c>
      <c r="BV305">
        <f t="shared" ca="1" si="215"/>
        <v>0</v>
      </c>
      <c r="BW305">
        <f t="shared" ca="1" si="216"/>
        <v>0</v>
      </c>
      <c r="BX305">
        <f t="shared" ca="1" si="217"/>
        <v>0</v>
      </c>
      <c r="BY305">
        <f t="shared" ca="1" si="218"/>
        <v>0</v>
      </c>
      <c r="CA305" s="6"/>
      <c r="CD305" s="5">
        <f ca="1">IF(Table1[[#This Row],[Total Debt Value]]&gt;Table1[[#This Row],[Income]],1,0)</f>
        <v>0</v>
      </c>
      <c r="CK305" s="6"/>
      <c r="CM305" s="5">
        <f ca="1">IF(Table1[[#This Row],[Total  Net Worth]]&gt;$CN$3,Table1[[#This Row],[Age]],0)</f>
        <v>40</v>
      </c>
      <c r="CN305" s="6"/>
    </row>
    <row r="306" spans="2:92" x14ac:dyDescent="0.25">
      <c r="B306">
        <f t="shared" ca="1" si="219"/>
        <v>2</v>
      </c>
      <c r="C306" t="str">
        <f t="shared" ca="1" si="220"/>
        <v>Female</v>
      </c>
      <c r="D306">
        <f t="shared" ca="1" si="221"/>
        <v>45</v>
      </c>
      <c r="E306">
        <f t="shared" ca="1" si="222"/>
        <v>1</v>
      </c>
      <c r="F306" t="str">
        <f t="shared" ca="1" si="206"/>
        <v>Health</v>
      </c>
      <c r="G306">
        <f t="shared" ca="1" si="223"/>
        <v>5</v>
      </c>
      <c r="H306" t="str">
        <f t="shared" ca="1" si="207"/>
        <v>Others</v>
      </c>
      <c r="I306">
        <f t="shared" ca="1" si="224"/>
        <v>3</v>
      </c>
      <c r="J306">
        <f t="shared" ca="1" si="225"/>
        <v>2</v>
      </c>
      <c r="K306">
        <f t="shared" ca="1" si="226"/>
        <v>44986</v>
      </c>
      <c r="L306">
        <f t="shared" ca="1" si="227"/>
        <v>7</v>
      </c>
      <c r="M306" t="str">
        <f t="shared" ca="1" si="208"/>
        <v>Butwal</v>
      </c>
      <c r="N306">
        <f t="shared" ca="1" si="230"/>
        <v>899720</v>
      </c>
      <c r="O306" s="1">
        <f t="shared" ca="1" si="228"/>
        <v>154698.24540113477</v>
      </c>
      <c r="P306" s="1">
        <f t="shared" ca="1" si="231"/>
        <v>63899.767131540626</v>
      </c>
      <c r="Q306">
        <f t="shared" ca="1" si="229"/>
        <v>24471</v>
      </c>
      <c r="R306">
        <f t="shared" ca="1" si="232"/>
        <v>0</v>
      </c>
      <c r="S306" s="1">
        <f t="shared" ca="1" si="233"/>
        <v>54403.191836852362</v>
      </c>
      <c r="T306" s="1">
        <f t="shared" ca="1" si="234"/>
        <v>1018022.9589683929</v>
      </c>
      <c r="U306" s="1">
        <f t="shared" ca="1" si="235"/>
        <v>179169.24540113477</v>
      </c>
      <c r="V306" s="1">
        <f t="shared" ca="1" si="236"/>
        <v>838853.71356725809</v>
      </c>
      <c r="Y306" s="5">
        <f ca="1">IF(Table1[[#This Row],[Gender]]="Male",1,0)</f>
        <v>0</v>
      </c>
      <c r="Z306">
        <f ca="1">IF(Table1[[#This Row],[Gender]]="Female",1,0)</f>
        <v>1</v>
      </c>
      <c r="AB306" s="6"/>
      <c r="AF306" s="5">
        <f t="shared" ca="1" si="200"/>
        <v>0</v>
      </c>
      <c r="AM306">
        <f t="shared" ca="1" si="201"/>
        <v>0</v>
      </c>
      <c r="AN306">
        <f t="shared" ca="1" si="202"/>
        <v>0</v>
      </c>
      <c r="AO306">
        <f t="shared" ca="1" si="203"/>
        <v>0</v>
      </c>
      <c r="AP306">
        <f t="shared" ca="1" si="204"/>
        <v>0</v>
      </c>
      <c r="AQ306">
        <f t="shared" ca="1" si="205"/>
        <v>1</v>
      </c>
      <c r="AS306" s="6"/>
      <c r="AV306" s="5">
        <f ca="1">IF(Table1[[#This Row],[Total Debt Value]]&gt;$AW$3,1,0)</f>
        <v>0</v>
      </c>
      <c r="AZ306" s="6"/>
      <c r="BA306" s="5"/>
      <c r="BB306" s="17">
        <f t="shared" ca="1" si="209"/>
        <v>1.4426303717918419E-2</v>
      </c>
      <c r="BC306">
        <f t="shared" ca="1" si="210"/>
        <v>1</v>
      </c>
      <c r="BD306" s="6"/>
      <c r="BF306" s="5">
        <f t="shared" ca="1" si="211"/>
        <v>0</v>
      </c>
      <c r="BG306">
        <f t="shared" ca="1" si="212"/>
        <v>0</v>
      </c>
      <c r="BH306">
        <f t="shared" ca="1" si="237"/>
        <v>0</v>
      </c>
      <c r="BI306">
        <f t="shared" ca="1" si="238"/>
        <v>0</v>
      </c>
      <c r="BJ306">
        <f t="shared" ca="1" si="239"/>
        <v>0</v>
      </c>
      <c r="BK306">
        <f t="shared" ca="1" si="240"/>
        <v>0</v>
      </c>
      <c r="BL306">
        <f t="shared" ca="1" si="241"/>
        <v>0</v>
      </c>
      <c r="BM306">
        <f t="shared" ca="1" si="242"/>
        <v>68681</v>
      </c>
      <c r="BN306">
        <f t="shared" ca="1" si="243"/>
        <v>0</v>
      </c>
      <c r="BO306">
        <f t="shared" ca="1" si="244"/>
        <v>0</v>
      </c>
      <c r="BP306">
        <f t="shared" ca="1" si="245"/>
        <v>0</v>
      </c>
      <c r="BR306" s="6"/>
      <c r="BT306" s="5">
        <f t="shared" ca="1" si="213"/>
        <v>0</v>
      </c>
      <c r="BU306">
        <f t="shared" ca="1" si="214"/>
        <v>68681</v>
      </c>
      <c r="BV306">
        <f t="shared" ca="1" si="215"/>
        <v>0</v>
      </c>
      <c r="BW306">
        <f t="shared" ca="1" si="216"/>
        <v>0</v>
      </c>
      <c r="BX306">
        <f t="shared" ca="1" si="217"/>
        <v>0</v>
      </c>
      <c r="BY306">
        <f t="shared" ca="1" si="218"/>
        <v>0</v>
      </c>
      <c r="CA306" s="6"/>
      <c r="CD306" s="5">
        <f ca="1">IF(Table1[[#This Row],[Total Debt Value]]&gt;Table1[[#This Row],[Income]],1,0)</f>
        <v>1</v>
      </c>
      <c r="CK306" s="6"/>
      <c r="CM306" s="5">
        <f ca="1">IF(Table1[[#This Row],[Total  Net Worth]]&gt;$CN$3,Table1[[#This Row],[Age]],0)</f>
        <v>45</v>
      </c>
      <c r="CN306" s="6"/>
    </row>
    <row r="307" spans="2:92" x14ac:dyDescent="0.25">
      <c r="B307">
        <f t="shared" ca="1" si="219"/>
        <v>1</v>
      </c>
      <c r="C307" t="str">
        <f t="shared" ca="1" si="220"/>
        <v>Male</v>
      </c>
      <c r="D307">
        <f t="shared" ca="1" si="221"/>
        <v>28</v>
      </c>
      <c r="E307">
        <f t="shared" ca="1" si="222"/>
        <v>6</v>
      </c>
      <c r="F307" t="str">
        <f t="shared" ca="1" si="206"/>
        <v>Agriculture</v>
      </c>
      <c r="G307">
        <f t="shared" ca="1" si="223"/>
        <v>1</v>
      </c>
      <c r="H307" t="str">
        <f t="shared" ca="1" si="207"/>
        <v>High School</v>
      </c>
      <c r="I307">
        <f t="shared" ca="1" si="224"/>
        <v>2</v>
      </c>
      <c r="J307">
        <f t="shared" ca="1" si="225"/>
        <v>1</v>
      </c>
      <c r="K307">
        <f t="shared" ca="1" si="226"/>
        <v>68681</v>
      </c>
      <c r="L307">
        <f t="shared" ca="1" si="227"/>
        <v>10</v>
      </c>
      <c r="M307" t="str">
        <f t="shared" ca="1" si="208"/>
        <v>Lalitpur</v>
      </c>
      <c r="N307">
        <f t="shared" ca="1" si="230"/>
        <v>1167577</v>
      </c>
      <c r="O307" s="1">
        <f t="shared" ca="1" si="228"/>
        <v>16843.820416056034</v>
      </c>
      <c r="P307" s="1">
        <f t="shared" ca="1" si="231"/>
        <v>6362.7881931165675</v>
      </c>
      <c r="Q307">
        <f t="shared" ca="1" si="229"/>
        <v>266</v>
      </c>
      <c r="R307">
        <f t="shared" ca="1" si="232"/>
        <v>0</v>
      </c>
      <c r="S307" s="1">
        <f t="shared" ca="1" si="233"/>
        <v>89189.299055175201</v>
      </c>
      <c r="T307" s="1">
        <f t="shared" ca="1" si="234"/>
        <v>1263129.0872482918</v>
      </c>
      <c r="U307" s="1">
        <f t="shared" ca="1" si="235"/>
        <v>17109.820416056034</v>
      </c>
      <c r="V307" s="1">
        <f t="shared" ca="1" si="236"/>
        <v>1246019.2668322357</v>
      </c>
      <c r="Y307" s="5">
        <f ca="1">IF(Table1[[#This Row],[Gender]]="Male",1,0)</f>
        <v>1</v>
      </c>
      <c r="Z307">
        <f ca="1">IF(Table1[[#This Row],[Gender]]="Female",1,0)</f>
        <v>0</v>
      </c>
      <c r="AB307" s="6"/>
      <c r="AF307" s="5">
        <f t="shared" ca="1" si="200"/>
        <v>0</v>
      </c>
      <c r="AM307">
        <f t="shared" ca="1" si="201"/>
        <v>0</v>
      </c>
      <c r="AN307">
        <f t="shared" ca="1" si="202"/>
        <v>0</v>
      </c>
      <c r="AO307">
        <f t="shared" ca="1" si="203"/>
        <v>1</v>
      </c>
      <c r="AP307">
        <f t="shared" ca="1" si="204"/>
        <v>0</v>
      </c>
      <c r="AQ307">
        <f t="shared" ca="1" si="205"/>
        <v>0</v>
      </c>
      <c r="AS307" s="6"/>
      <c r="AV307" s="5">
        <f ca="1">IF(Table1[[#This Row],[Total Debt Value]]&gt;$AW$3,1,0)</f>
        <v>0</v>
      </c>
      <c r="AZ307" s="6"/>
      <c r="BA307" s="5"/>
      <c r="BB307" s="17">
        <f t="shared" ca="1" si="209"/>
        <v>0.13700227617634009</v>
      </c>
      <c r="BC307">
        <f t="shared" ca="1" si="210"/>
        <v>1</v>
      </c>
      <c r="BD307" s="6"/>
      <c r="BF307" s="5">
        <f t="shared" ca="1" si="211"/>
        <v>0</v>
      </c>
      <c r="BG307">
        <f t="shared" ca="1" si="212"/>
        <v>97201</v>
      </c>
      <c r="BH307">
        <f t="shared" ca="1" si="237"/>
        <v>0</v>
      </c>
      <c r="BI307">
        <f t="shared" ca="1" si="238"/>
        <v>0</v>
      </c>
      <c r="BJ307">
        <f t="shared" ca="1" si="239"/>
        <v>0</v>
      </c>
      <c r="BK307">
        <f t="shared" ca="1" si="240"/>
        <v>0</v>
      </c>
      <c r="BL307">
        <f t="shared" ca="1" si="241"/>
        <v>0</v>
      </c>
      <c r="BM307">
        <f t="shared" ca="1" si="242"/>
        <v>0</v>
      </c>
      <c r="BN307">
        <f t="shared" ca="1" si="243"/>
        <v>0</v>
      </c>
      <c r="BO307">
        <f t="shared" ca="1" si="244"/>
        <v>0</v>
      </c>
      <c r="BP307">
        <f t="shared" ca="1" si="245"/>
        <v>0</v>
      </c>
      <c r="BR307" s="6"/>
      <c r="BT307" s="5">
        <f t="shared" ca="1" si="213"/>
        <v>0</v>
      </c>
      <c r="BU307">
        <f t="shared" ca="1" si="214"/>
        <v>0</v>
      </c>
      <c r="BV307">
        <f t="shared" ca="1" si="215"/>
        <v>0</v>
      </c>
      <c r="BW307">
        <f t="shared" ca="1" si="216"/>
        <v>97201</v>
      </c>
      <c r="BX307">
        <f t="shared" ca="1" si="217"/>
        <v>0</v>
      </c>
      <c r="BY307">
        <f t="shared" ca="1" si="218"/>
        <v>0</v>
      </c>
      <c r="CA307" s="6"/>
      <c r="CD307" s="5">
        <f ca="1">IF(Table1[[#This Row],[Total Debt Value]]&gt;Table1[[#This Row],[Income]],1,0)</f>
        <v>0</v>
      </c>
      <c r="CK307" s="6"/>
      <c r="CM307" s="5">
        <f ca="1">IF(Table1[[#This Row],[Total  Net Worth]]&gt;$CN$3,Table1[[#This Row],[Age]],0)</f>
        <v>28</v>
      </c>
      <c r="CN307" s="6"/>
    </row>
    <row r="308" spans="2:92" x14ac:dyDescent="0.25">
      <c r="B308">
        <f t="shared" ca="1" si="219"/>
        <v>1</v>
      </c>
      <c r="C308" t="str">
        <f t="shared" ca="1" si="220"/>
        <v>Male</v>
      </c>
      <c r="D308">
        <f t="shared" ca="1" si="221"/>
        <v>39</v>
      </c>
      <c r="E308">
        <f t="shared" ca="1" si="222"/>
        <v>2</v>
      </c>
      <c r="F308" t="str">
        <f t="shared" ca="1" si="206"/>
        <v>Construction</v>
      </c>
      <c r="G308">
        <f t="shared" ca="1" si="223"/>
        <v>1</v>
      </c>
      <c r="H308" t="str">
        <f t="shared" ca="1" si="207"/>
        <v>High School</v>
      </c>
      <c r="I308">
        <f t="shared" ca="1" si="224"/>
        <v>0</v>
      </c>
      <c r="J308">
        <f t="shared" ca="1" si="225"/>
        <v>0</v>
      </c>
      <c r="K308">
        <f t="shared" ca="1" si="226"/>
        <v>97201</v>
      </c>
      <c r="L308">
        <f t="shared" ca="1" si="227"/>
        <v>8</v>
      </c>
      <c r="M308" t="str">
        <f t="shared" ca="1" si="208"/>
        <v>Itahari</v>
      </c>
      <c r="N308">
        <f t="shared" ca="1" si="230"/>
        <v>1652417</v>
      </c>
      <c r="O308" s="1">
        <f t="shared" ca="1" si="228"/>
        <v>226384.89019247936</v>
      </c>
      <c r="P308" s="1">
        <f t="shared" ca="1" si="231"/>
        <v>0</v>
      </c>
      <c r="Q308">
        <f t="shared" ca="1" si="229"/>
        <v>0</v>
      </c>
      <c r="R308">
        <f t="shared" ca="1" si="232"/>
        <v>0</v>
      </c>
      <c r="S308" s="1">
        <f t="shared" ca="1" si="233"/>
        <v>118130.35329870264</v>
      </c>
      <c r="T308" s="1">
        <f t="shared" ca="1" si="234"/>
        <v>1770547.3532987027</v>
      </c>
      <c r="U308" s="1">
        <f t="shared" ca="1" si="235"/>
        <v>226384.89019247936</v>
      </c>
      <c r="V308" s="1">
        <f t="shared" ca="1" si="236"/>
        <v>1544162.4631062234</v>
      </c>
      <c r="Y308" s="5">
        <f ca="1">IF(Table1[[#This Row],[Gender]]="Male",1,0)</f>
        <v>1</v>
      </c>
      <c r="Z308">
        <f ca="1">IF(Table1[[#This Row],[Gender]]="Female",1,0)</f>
        <v>0</v>
      </c>
      <c r="AB308" s="6"/>
      <c r="AF308" s="5">
        <f t="shared" ca="1" si="200"/>
        <v>1</v>
      </c>
      <c r="AM308">
        <f t="shared" ca="1" si="201"/>
        <v>0</v>
      </c>
      <c r="AN308">
        <f t="shared" ca="1" si="202"/>
        <v>0</v>
      </c>
      <c r="AO308">
        <f t="shared" ca="1" si="203"/>
        <v>0</v>
      </c>
      <c r="AP308">
        <f t="shared" ca="1" si="204"/>
        <v>0</v>
      </c>
      <c r="AQ308">
        <f t="shared" ca="1" si="205"/>
        <v>0</v>
      </c>
      <c r="AS308" s="6"/>
      <c r="AV308" s="5">
        <f ca="1">IF(Table1[[#This Row],[Total Debt Value]]&gt;$AW$3,1,0)</f>
        <v>0</v>
      </c>
      <c r="AZ308" s="6"/>
      <c r="BA308" s="5"/>
      <c r="BB308" s="17">
        <f t="shared" ca="1" si="209"/>
        <v>0.62413966808369981</v>
      </c>
      <c r="BC308">
        <f t="shared" ca="1" si="210"/>
        <v>0</v>
      </c>
      <c r="BD308" s="6"/>
      <c r="BF308" s="5">
        <f t="shared" ca="1" si="211"/>
        <v>78238</v>
      </c>
      <c r="BG308">
        <f t="shared" ca="1" si="212"/>
        <v>0</v>
      </c>
      <c r="BH308">
        <f t="shared" ca="1" si="237"/>
        <v>0</v>
      </c>
      <c r="BI308">
        <f t="shared" ca="1" si="238"/>
        <v>0</v>
      </c>
      <c r="BJ308">
        <f t="shared" ca="1" si="239"/>
        <v>0</v>
      </c>
      <c r="BK308">
        <f t="shared" ca="1" si="240"/>
        <v>0</v>
      </c>
      <c r="BL308">
        <f t="shared" ca="1" si="241"/>
        <v>0</v>
      </c>
      <c r="BM308">
        <f t="shared" ca="1" si="242"/>
        <v>0</v>
      </c>
      <c r="BN308">
        <f t="shared" ca="1" si="243"/>
        <v>0</v>
      </c>
      <c r="BO308">
        <f t="shared" ca="1" si="244"/>
        <v>0</v>
      </c>
      <c r="BP308">
        <f t="shared" ca="1" si="245"/>
        <v>0</v>
      </c>
      <c r="BR308" s="6"/>
      <c r="BT308" s="5">
        <f t="shared" ca="1" si="213"/>
        <v>78238</v>
      </c>
      <c r="BU308">
        <f t="shared" ca="1" si="214"/>
        <v>0</v>
      </c>
      <c r="BV308">
        <f t="shared" ca="1" si="215"/>
        <v>0</v>
      </c>
      <c r="BW308">
        <f t="shared" ca="1" si="216"/>
        <v>0</v>
      </c>
      <c r="BX308">
        <f t="shared" ca="1" si="217"/>
        <v>0</v>
      </c>
      <c r="BY308">
        <f t="shared" ca="1" si="218"/>
        <v>0</v>
      </c>
      <c r="CA308" s="6"/>
      <c r="CD308" s="5">
        <f ca="1">IF(Table1[[#This Row],[Total Debt Value]]&gt;Table1[[#This Row],[Income]],1,0)</f>
        <v>1</v>
      </c>
      <c r="CK308" s="6"/>
      <c r="CM308" s="5">
        <f ca="1">IF(Table1[[#This Row],[Total  Net Worth]]&gt;$CN$3,Table1[[#This Row],[Age]],0)</f>
        <v>39</v>
      </c>
      <c r="CN308" s="6"/>
    </row>
    <row r="309" spans="2:92" x14ac:dyDescent="0.25">
      <c r="B309">
        <f t="shared" ca="1" si="219"/>
        <v>2</v>
      </c>
      <c r="C309" t="str">
        <f t="shared" ca="1" si="220"/>
        <v>Female</v>
      </c>
      <c r="D309">
        <f t="shared" ca="1" si="221"/>
        <v>34</v>
      </c>
      <c r="E309">
        <f t="shared" ca="1" si="222"/>
        <v>1</v>
      </c>
      <c r="F309" t="str">
        <f t="shared" ca="1" si="206"/>
        <v>Health</v>
      </c>
      <c r="G309">
        <f t="shared" ca="1" si="223"/>
        <v>4</v>
      </c>
      <c r="H309" t="str">
        <f t="shared" ca="1" si="207"/>
        <v>Technical</v>
      </c>
      <c r="I309">
        <f t="shared" ca="1" si="224"/>
        <v>1</v>
      </c>
      <c r="J309">
        <f t="shared" ca="1" si="225"/>
        <v>1</v>
      </c>
      <c r="K309">
        <f t="shared" ca="1" si="226"/>
        <v>78238</v>
      </c>
      <c r="L309">
        <f t="shared" ca="1" si="227"/>
        <v>1</v>
      </c>
      <c r="M309" t="str">
        <f t="shared" ca="1" si="208"/>
        <v>Kathmandu</v>
      </c>
      <c r="N309">
        <f t="shared" ca="1" si="230"/>
        <v>1486522</v>
      </c>
      <c r="O309" s="1">
        <f t="shared" ca="1" si="228"/>
        <v>927797.34767911758</v>
      </c>
      <c r="P309" s="1">
        <f t="shared" ca="1" si="231"/>
        <v>4636.9604620401406</v>
      </c>
      <c r="Q309">
        <f t="shared" ca="1" si="229"/>
        <v>264</v>
      </c>
      <c r="R309">
        <f t="shared" ca="1" si="232"/>
        <v>0</v>
      </c>
      <c r="S309" s="1">
        <f t="shared" ca="1" si="233"/>
        <v>11081.159665175772</v>
      </c>
      <c r="T309" s="1">
        <f t="shared" ca="1" si="234"/>
        <v>1502240.1201272157</v>
      </c>
      <c r="U309" s="1">
        <f t="shared" ca="1" si="235"/>
        <v>928061.34767911758</v>
      </c>
      <c r="V309" s="1">
        <f t="shared" ca="1" si="236"/>
        <v>574178.77244809817</v>
      </c>
      <c r="Y309" s="5">
        <f ca="1">IF(Table1[[#This Row],[Gender]]="Male",1,0)</f>
        <v>0</v>
      </c>
      <c r="Z309">
        <f ca="1">IF(Table1[[#This Row],[Gender]]="Female",1,0)</f>
        <v>1</v>
      </c>
      <c r="AB309" s="6"/>
      <c r="AF309" s="5">
        <f t="shared" ca="1" si="200"/>
        <v>0</v>
      </c>
      <c r="AM309">
        <f t="shared" ca="1" si="201"/>
        <v>0</v>
      </c>
      <c r="AN309">
        <f t="shared" ca="1" si="202"/>
        <v>0</v>
      </c>
      <c r="AO309">
        <f t="shared" ca="1" si="203"/>
        <v>0</v>
      </c>
      <c r="AP309">
        <f t="shared" ca="1" si="204"/>
        <v>1</v>
      </c>
      <c r="AQ309">
        <f t="shared" ca="1" si="205"/>
        <v>0</v>
      </c>
      <c r="AS309" s="6"/>
      <c r="AV309" s="5">
        <f ca="1">IF(Table1[[#This Row],[Total Debt Value]]&gt;$AW$3,1,0)</f>
        <v>1</v>
      </c>
      <c r="AZ309" s="6"/>
      <c r="BA309" s="5"/>
      <c r="BB309" s="17">
        <f t="shared" ca="1" si="209"/>
        <v>0.93715693338602801</v>
      </c>
      <c r="BC309">
        <f t="shared" ca="1" si="210"/>
        <v>0</v>
      </c>
      <c r="BD309" s="6"/>
      <c r="BF309" s="5">
        <f t="shared" ca="1" si="211"/>
        <v>0</v>
      </c>
      <c r="BG309">
        <f t="shared" ca="1" si="212"/>
        <v>0</v>
      </c>
      <c r="BH309">
        <f t="shared" ca="1" si="237"/>
        <v>0</v>
      </c>
      <c r="BI309">
        <f t="shared" ca="1" si="238"/>
        <v>0</v>
      </c>
      <c r="BJ309">
        <f t="shared" ca="1" si="239"/>
        <v>0</v>
      </c>
      <c r="BK309">
        <f t="shared" ca="1" si="240"/>
        <v>0</v>
      </c>
      <c r="BL309">
        <f t="shared" ca="1" si="241"/>
        <v>0</v>
      </c>
      <c r="BM309">
        <f t="shared" ca="1" si="242"/>
        <v>93663</v>
      </c>
      <c r="BN309">
        <f t="shared" ca="1" si="243"/>
        <v>0</v>
      </c>
      <c r="BO309">
        <f t="shared" ca="1" si="244"/>
        <v>0</v>
      </c>
      <c r="BP309">
        <f t="shared" ca="1" si="245"/>
        <v>0</v>
      </c>
      <c r="BR309" s="6"/>
      <c r="BT309" s="5">
        <f t="shared" ca="1" si="213"/>
        <v>0</v>
      </c>
      <c r="BU309">
        <f t="shared" ca="1" si="214"/>
        <v>0</v>
      </c>
      <c r="BV309">
        <f t="shared" ca="1" si="215"/>
        <v>0</v>
      </c>
      <c r="BW309">
        <f t="shared" ca="1" si="216"/>
        <v>0</v>
      </c>
      <c r="BX309">
        <f t="shared" ca="1" si="217"/>
        <v>93663</v>
      </c>
      <c r="BY309">
        <f t="shared" ca="1" si="218"/>
        <v>0</v>
      </c>
      <c r="CA309" s="6"/>
      <c r="CD309" s="5">
        <f ca="1">IF(Table1[[#This Row],[Total Debt Value]]&gt;Table1[[#This Row],[Income]],1,0)</f>
        <v>1</v>
      </c>
      <c r="CK309" s="6"/>
      <c r="CM309" s="5">
        <f ca="1">IF(Table1[[#This Row],[Total  Net Worth]]&gt;$CN$3,Table1[[#This Row],[Age]],0)</f>
        <v>34</v>
      </c>
      <c r="CN309" s="6"/>
    </row>
    <row r="310" spans="2:92" x14ac:dyDescent="0.25">
      <c r="B310">
        <f t="shared" ca="1" si="219"/>
        <v>2</v>
      </c>
      <c r="C310" t="str">
        <f t="shared" ca="1" si="220"/>
        <v>Female</v>
      </c>
      <c r="D310">
        <f t="shared" ca="1" si="221"/>
        <v>30</v>
      </c>
      <c r="E310">
        <f t="shared" ca="1" si="222"/>
        <v>5</v>
      </c>
      <c r="F310" t="str">
        <f t="shared" ca="1" si="206"/>
        <v>Genral Work</v>
      </c>
      <c r="G310">
        <f t="shared" ca="1" si="223"/>
        <v>1</v>
      </c>
      <c r="H310" t="str">
        <f t="shared" ca="1" si="207"/>
        <v>High School</v>
      </c>
      <c r="I310">
        <f t="shared" ca="1" si="224"/>
        <v>0</v>
      </c>
      <c r="J310">
        <f t="shared" ca="1" si="225"/>
        <v>2</v>
      </c>
      <c r="K310">
        <f t="shared" ca="1" si="226"/>
        <v>93663</v>
      </c>
      <c r="L310">
        <f t="shared" ca="1" si="227"/>
        <v>10</v>
      </c>
      <c r="M310" t="str">
        <f t="shared" ca="1" si="208"/>
        <v>Lalitpur</v>
      </c>
      <c r="N310">
        <f t="shared" ca="1" si="230"/>
        <v>2060586</v>
      </c>
      <c r="O310" s="1">
        <f t="shared" ca="1" si="228"/>
        <v>1931092.4567381819</v>
      </c>
      <c r="P310" s="1">
        <f t="shared" ca="1" si="231"/>
        <v>158113.94749187931</v>
      </c>
      <c r="Q310">
        <f t="shared" ca="1" si="229"/>
        <v>35908</v>
      </c>
      <c r="R310">
        <f t="shared" ca="1" si="232"/>
        <v>187326</v>
      </c>
      <c r="S310" s="1">
        <f t="shared" ca="1" si="233"/>
        <v>15398.518598645445</v>
      </c>
      <c r="T310" s="1">
        <f t="shared" ca="1" si="234"/>
        <v>2234098.4660905246</v>
      </c>
      <c r="U310" s="1">
        <f t="shared" ca="1" si="235"/>
        <v>2154326.4567381819</v>
      </c>
      <c r="V310" s="1">
        <f t="shared" ca="1" si="236"/>
        <v>79772.009352342691</v>
      </c>
      <c r="Y310" s="5">
        <f ca="1">IF(Table1[[#This Row],[Gender]]="Male",1,0)</f>
        <v>0</v>
      </c>
      <c r="Z310">
        <f ca="1">IF(Table1[[#This Row],[Gender]]="Female",1,0)</f>
        <v>1</v>
      </c>
      <c r="AB310" s="6"/>
      <c r="AF310" s="5">
        <f t="shared" ca="1" si="200"/>
        <v>0</v>
      </c>
      <c r="AM310">
        <f t="shared" ca="1" si="201"/>
        <v>1</v>
      </c>
      <c r="AN310">
        <f t="shared" ca="1" si="202"/>
        <v>0</v>
      </c>
      <c r="AO310">
        <f t="shared" ca="1" si="203"/>
        <v>0</v>
      </c>
      <c r="AP310">
        <f t="shared" ca="1" si="204"/>
        <v>0</v>
      </c>
      <c r="AQ310">
        <f t="shared" ca="1" si="205"/>
        <v>0</v>
      </c>
      <c r="AS310" s="6"/>
      <c r="AV310" s="5">
        <f ca="1">IF(Table1[[#This Row],[Total Debt Value]]&gt;$AW$3,1,0)</f>
        <v>1</v>
      </c>
      <c r="AZ310" s="6"/>
      <c r="BA310" s="5"/>
      <c r="BB310" s="17">
        <f t="shared" ca="1" si="209"/>
        <v>0.29243237609606021</v>
      </c>
      <c r="BC310">
        <f t="shared" ca="1" si="210"/>
        <v>1</v>
      </c>
      <c r="BD310" s="6"/>
      <c r="BF310" s="5">
        <f t="shared" ca="1" si="211"/>
        <v>0</v>
      </c>
      <c r="BG310">
        <f t="shared" ca="1" si="212"/>
        <v>0</v>
      </c>
      <c r="BH310">
        <f t="shared" ca="1" si="237"/>
        <v>0</v>
      </c>
      <c r="BI310">
        <f t="shared" ca="1" si="238"/>
        <v>77870</v>
      </c>
      <c r="BJ310">
        <f t="shared" ca="1" si="239"/>
        <v>0</v>
      </c>
      <c r="BK310">
        <f t="shared" ca="1" si="240"/>
        <v>0</v>
      </c>
      <c r="BL310">
        <f t="shared" ca="1" si="241"/>
        <v>0</v>
      </c>
      <c r="BM310">
        <f t="shared" ca="1" si="242"/>
        <v>0</v>
      </c>
      <c r="BN310">
        <f t="shared" ca="1" si="243"/>
        <v>0</v>
      </c>
      <c r="BO310">
        <f t="shared" ca="1" si="244"/>
        <v>0</v>
      </c>
      <c r="BP310">
        <f t="shared" ca="1" si="245"/>
        <v>0</v>
      </c>
      <c r="BR310" s="6"/>
      <c r="BT310" s="5">
        <f t="shared" ca="1" si="213"/>
        <v>0</v>
      </c>
      <c r="BU310">
        <f t="shared" ca="1" si="214"/>
        <v>0</v>
      </c>
      <c r="BV310">
        <f t="shared" ca="1" si="215"/>
        <v>0</v>
      </c>
      <c r="BW310">
        <f t="shared" ca="1" si="216"/>
        <v>0</v>
      </c>
      <c r="BX310">
        <f t="shared" ca="1" si="217"/>
        <v>0</v>
      </c>
      <c r="BY310">
        <f t="shared" ca="1" si="218"/>
        <v>77870</v>
      </c>
      <c r="CA310" s="6"/>
      <c r="CD310" s="5">
        <f ca="1">IF(Table1[[#This Row],[Total Debt Value]]&gt;Table1[[#This Row],[Income]],1,0)</f>
        <v>1</v>
      </c>
      <c r="CK310" s="6"/>
      <c r="CM310" s="5">
        <f ca="1">IF(Table1[[#This Row],[Total  Net Worth]]&gt;$CN$3,Table1[[#This Row],[Age]],0)</f>
        <v>0</v>
      </c>
      <c r="CN310" s="6"/>
    </row>
    <row r="311" spans="2:92" x14ac:dyDescent="0.25">
      <c r="B311">
        <f t="shared" ca="1" si="219"/>
        <v>2</v>
      </c>
      <c r="C311" t="str">
        <f t="shared" ca="1" si="220"/>
        <v>Female</v>
      </c>
      <c r="D311">
        <f t="shared" ca="1" si="221"/>
        <v>35</v>
      </c>
      <c r="E311">
        <f t="shared" ca="1" si="222"/>
        <v>3</v>
      </c>
      <c r="F311" t="str">
        <f t="shared" ca="1" si="206"/>
        <v>Teaching</v>
      </c>
      <c r="G311">
        <f t="shared" ca="1" si="223"/>
        <v>4</v>
      </c>
      <c r="H311" t="str">
        <f t="shared" ca="1" si="207"/>
        <v>Technical</v>
      </c>
      <c r="I311">
        <f t="shared" ca="1" si="224"/>
        <v>0</v>
      </c>
      <c r="J311">
        <f t="shared" ca="1" si="225"/>
        <v>2</v>
      </c>
      <c r="K311">
        <f t="shared" ca="1" si="226"/>
        <v>77870</v>
      </c>
      <c r="L311">
        <f t="shared" ca="1" si="227"/>
        <v>3</v>
      </c>
      <c r="M311" t="str">
        <f t="shared" ca="1" si="208"/>
        <v>Pokhara</v>
      </c>
      <c r="N311">
        <f t="shared" ca="1" si="230"/>
        <v>1557400</v>
      </c>
      <c r="O311" s="1">
        <f t="shared" ca="1" si="228"/>
        <v>455434.1825320042</v>
      </c>
      <c r="P311" s="1">
        <f t="shared" ca="1" si="231"/>
        <v>30004.674451457115</v>
      </c>
      <c r="Q311">
        <f t="shared" ca="1" si="229"/>
        <v>84</v>
      </c>
      <c r="R311">
        <f t="shared" ca="1" si="232"/>
        <v>155740</v>
      </c>
      <c r="S311" s="1">
        <f t="shared" ca="1" si="233"/>
        <v>93580.916350658197</v>
      </c>
      <c r="T311" s="1">
        <f t="shared" ca="1" si="234"/>
        <v>1680985.5908021154</v>
      </c>
      <c r="U311" s="1">
        <f t="shared" ca="1" si="235"/>
        <v>611258.1825320042</v>
      </c>
      <c r="V311" s="1">
        <f t="shared" ca="1" si="236"/>
        <v>1069727.4082701113</v>
      </c>
      <c r="Y311" s="5">
        <f ca="1">IF(Table1[[#This Row],[Gender]]="Male",1,0)</f>
        <v>0</v>
      </c>
      <c r="Z311">
        <f ca="1">IF(Table1[[#This Row],[Gender]]="Female",1,0)</f>
        <v>1</v>
      </c>
      <c r="AB311" s="6"/>
      <c r="AF311" s="5">
        <f t="shared" ca="1" si="200"/>
        <v>0</v>
      </c>
      <c r="AM311">
        <f t="shared" ca="1" si="201"/>
        <v>0</v>
      </c>
      <c r="AN311">
        <f t="shared" ca="1" si="202"/>
        <v>0</v>
      </c>
      <c r="AO311">
        <f t="shared" ca="1" si="203"/>
        <v>0</v>
      </c>
      <c r="AP311">
        <f t="shared" ca="1" si="204"/>
        <v>1</v>
      </c>
      <c r="AQ311">
        <f t="shared" ca="1" si="205"/>
        <v>0</v>
      </c>
      <c r="AS311" s="6"/>
      <c r="AV311" s="5">
        <f ca="1">IF(Table1[[#This Row],[Total Debt Value]]&gt;$AW$3,1,0)</f>
        <v>1</v>
      </c>
      <c r="AZ311" s="6"/>
      <c r="BA311" s="5"/>
      <c r="BB311" s="17">
        <f t="shared" ca="1" si="209"/>
        <v>0.26512711363691399</v>
      </c>
      <c r="BC311">
        <f t="shared" ca="1" si="210"/>
        <v>1</v>
      </c>
      <c r="BD311" s="6"/>
      <c r="BF311" s="5">
        <f t="shared" ca="1" si="211"/>
        <v>0</v>
      </c>
      <c r="BG311">
        <f t="shared" ca="1" si="212"/>
        <v>80656</v>
      </c>
      <c r="BH311">
        <f t="shared" ca="1" si="237"/>
        <v>0</v>
      </c>
      <c r="BI311">
        <f t="shared" ca="1" si="238"/>
        <v>0</v>
      </c>
      <c r="BJ311">
        <f t="shared" ca="1" si="239"/>
        <v>0</v>
      </c>
      <c r="BK311">
        <f t="shared" ca="1" si="240"/>
        <v>0</v>
      </c>
      <c r="BL311">
        <f t="shared" ca="1" si="241"/>
        <v>0</v>
      </c>
      <c r="BM311">
        <f t="shared" ca="1" si="242"/>
        <v>0</v>
      </c>
      <c r="BN311">
        <f t="shared" ca="1" si="243"/>
        <v>0</v>
      </c>
      <c r="BO311">
        <f t="shared" ca="1" si="244"/>
        <v>0</v>
      </c>
      <c r="BP311">
        <f t="shared" ca="1" si="245"/>
        <v>0</v>
      </c>
      <c r="BR311" s="6"/>
      <c r="BT311" s="5">
        <f t="shared" ca="1" si="213"/>
        <v>0</v>
      </c>
      <c r="BU311">
        <f t="shared" ca="1" si="214"/>
        <v>0</v>
      </c>
      <c r="BV311">
        <f t="shared" ca="1" si="215"/>
        <v>0</v>
      </c>
      <c r="BW311">
        <f t="shared" ca="1" si="216"/>
        <v>0</v>
      </c>
      <c r="BX311">
        <f t="shared" ca="1" si="217"/>
        <v>80656</v>
      </c>
      <c r="BY311">
        <f t="shared" ca="1" si="218"/>
        <v>0</v>
      </c>
      <c r="CA311" s="6"/>
      <c r="CD311" s="5">
        <f ca="1">IF(Table1[[#This Row],[Total Debt Value]]&gt;Table1[[#This Row],[Income]],1,0)</f>
        <v>1</v>
      </c>
      <c r="CK311" s="6"/>
      <c r="CM311" s="5">
        <f ca="1">IF(Table1[[#This Row],[Total  Net Worth]]&gt;$CN$3,Table1[[#This Row],[Age]],0)</f>
        <v>35</v>
      </c>
      <c r="CN311" s="6"/>
    </row>
    <row r="312" spans="2:92" x14ac:dyDescent="0.25">
      <c r="B312">
        <f t="shared" ca="1" si="219"/>
        <v>2</v>
      </c>
      <c r="C312" t="str">
        <f t="shared" ca="1" si="220"/>
        <v>Female</v>
      </c>
      <c r="D312">
        <f t="shared" ca="1" si="221"/>
        <v>44</v>
      </c>
      <c r="E312">
        <f t="shared" ca="1" si="222"/>
        <v>5</v>
      </c>
      <c r="F312" t="str">
        <f t="shared" ca="1" si="206"/>
        <v>Genral Work</v>
      </c>
      <c r="G312">
        <f t="shared" ca="1" si="223"/>
        <v>5</v>
      </c>
      <c r="H312" t="str">
        <f t="shared" ca="1" si="207"/>
        <v>Others</v>
      </c>
      <c r="I312">
        <f t="shared" ca="1" si="224"/>
        <v>0</v>
      </c>
      <c r="J312">
        <f t="shared" ca="1" si="225"/>
        <v>0</v>
      </c>
      <c r="K312">
        <f t="shared" ca="1" si="226"/>
        <v>80656</v>
      </c>
      <c r="L312">
        <f t="shared" ca="1" si="227"/>
        <v>8</v>
      </c>
      <c r="M312" t="str">
        <f t="shared" ca="1" si="208"/>
        <v>Itahari</v>
      </c>
      <c r="N312">
        <f t="shared" ca="1" si="230"/>
        <v>1532464</v>
      </c>
      <c r="O312" s="1">
        <f t="shared" ca="1" si="228"/>
        <v>406297.75707247976</v>
      </c>
      <c r="P312" s="1">
        <f t="shared" ca="1" si="231"/>
        <v>0</v>
      </c>
      <c r="Q312">
        <f t="shared" ca="1" si="229"/>
        <v>0</v>
      </c>
      <c r="R312">
        <f t="shared" ca="1" si="232"/>
        <v>161312</v>
      </c>
      <c r="S312" s="1">
        <f t="shared" ca="1" si="233"/>
        <v>89551.477699572686</v>
      </c>
      <c r="T312" s="1">
        <f t="shared" ca="1" si="234"/>
        <v>1622015.4776995727</v>
      </c>
      <c r="U312" s="1">
        <f t="shared" ca="1" si="235"/>
        <v>567609.7570724797</v>
      </c>
      <c r="V312" s="1">
        <f t="shared" ca="1" si="236"/>
        <v>1054405.720627093</v>
      </c>
      <c r="Y312" s="5">
        <f ca="1">IF(Table1[[#This Row],[Gender]]="Male",1,0)</f>
        <v>0</v>
      </c>
      <c r="Z312">
        <f ca="1">IF(Table1[[#This Row],[Gender]]="Female",1,0)</f>
        <v>1</v>
      </c>
      <c r="AB312" s="6"/>
      <c r="AF312" s="5">
        <f t="shared" ca="1" si="200"/>
        <v>0</v>
      </c>
      <c r="AM312">
        <f t="shared" ca="1" si="201"/>
        <v>1</v>
      </c>
      <c r="AN312">
        <f t="shared" ca="1" si="202"/>
        <v>0</v>
      </c>
      <c r="AO312">
        <f t="shared" ca="1" si="203"/>
        <v>0</v>
      </c>
      <c r="AP312">
        <f t="shared" ca="1" si="204"/>
        <v>0</v>
      </c>
      <c r="AQ312">
        <f t="shared" ca="1" si="205"/>
        <v>0</v>
      </c>
      <c r="AS312" s="6"/>
      <c r="AV312" s="5">
        <f ca="1">IF(Table1[[#This Row],[Total Debt Value]]&gt;$AW$3,1,0)</f>
        <v>1</v>
      </c>
      <c r="AZ312" s="6"/>
      <c r="BA312" s="5"/>
      <c r="BB312" s="17">
        <f t="shared" ca="1" si="209"/>
        <v>0.42546593917069103</v>
      </c>
      <c r="BC312">
        <f t="shared" ca="1" si="210"/>
        <v>0</v>
      </c>
      <c r="BD312" s="6"/>
      <c r="BF312" s="5">
        <f t="shared" ca="1" si="211"/>
        <v>0</v>
      </c>
      <c r="BG312">
        <f t="shared" ca="1" si="212"/>
        <v>0</v>
      </c>
      <c r="BH312">
        <f t="shared" ca="1" si="237"/>
        <v>0</v>
      </c>
      <c r="BI312">
        <f t="shared" ca="1" si="238"/>
        <v>0</v>
      </c>
      <c r="BJ312">
        <f t="shared" ca="1" si="239"/>
        <v>0</v>
      </c>
      <c r="BK312">
        <f t="shared" ca="1" si="240"/>
        <v>76279</v>
      </c>
      <c r="BL312">
        <f t="shared" ca="1" si="241"/>
        <v>0</v>
      </c>
      <c r="BM312">
        <f t="shared" ca="1" si="242"/>
        <v>0</v>
      </c>
      <c r="BN312">
        <f t="shared" ca="1" si="243"/>
        <v>0</v>
      </c>
      <c r="BO312">
        <f t="shared" ca="1" si="244"/>
        <v>0</v>
      </c>
      <c r="BP312">
        <f t="shared" ca="1" si="245"/>
        <v>0</v>
      </c>
      <c r="BR312" s="6"/>
      <c r="BT312" s="5">
        <f t="shared" ca="1" si="213"/>
        <v>0</v>
      </c>
      <c r="BU312">
        <f t="shared" ca="1" si="214"/>
        <v>0</v>
      </c>
      <c r="BV312">
        <f t="shared" ca="1" si="215"/>
        <v>0</v>
      </c>
      <c r="BW312">
        <f t="shared" ca="1" si="216"/>
        <v>0</v>
      </c>
      <c r="BX312">
        <f t="shared" ca="1" si="217"/>
        <v>0</v>
      </c>
      <c r="BY312">
        <f t="shared" ca="1" si="218"/>
        <v>76279</v>
      </c>
      <c r="CA312" s="6"/>
      <c r="CD312" s="5">
        <f ca="1">IF(Table1[[#This Row],[Total Debt Value]]&gt;Table1[[#This Row],[Income]],1,0)</f>
        <v>1</v>
      </c>
      <c r="CK312" s="6"/>
      <c r="CM312" s="5">
        <f ca="1">IF(Table1[[#This Row],[Total  Net Worth]]&gt;$CN$3,Table1[[#This Row],[Age]],0)</f>
        <v>44</v>
      </c>
      <c r="CN312" s="6"/>
    </row>
    <row r="313" spans="2:92" x14ac:dyDescent="0.25">
      <c r="B313">
        <f t="shared" ca="1" si="219"/>
        <v>2</v>
      </c>
      <c r="C313" t="str">
        <f t="shared" ca="1" si="220"/>
        <v>Female</v>
      </c>
      <c r="D313">
        <f t="shared" ca="1" si="221"/>
        <v>35</v>
      </c>
      <c r="E313">
        <f t="shared" ca="1" si="222"/>
        <v>3</v>
      </c>
      <c r="F313" t="str">
        <f t="shared" ca="1" si="206"/>
        <v>Teaching</v>
      </c>
      <c r="G313">
        <f t="shared" ca="1" si="223"/>
        <v>5</v>
      </c>
      <c r="H313" t="str">
        <f t="shared" ca="1" si="207"/>
        <v>Others</v>
      </c>
      <c r="I313">
        <f t="shared" ca="1" si="224"/>
        <v>0</v>
      </c>
      <c r="J313">
        <f t="shared" ca="1" si="225"/>
        <v>2</v>
      </c>
      <c r="K313">
        <f t="shared" ca="1" si="226"/>
        <v>76279</v>
      </c>
      <c r="L313">
        <f t="shared" ca="1" si="227"/>
        <v>11</v>
      </c>
      <c r="M313" t="str">
        <f t="shared" ca="1" si="208"/>
        <v>Kavre</v>
      </c>
      <c r="N313">
        <f t="shared" ca="1" si="230"/>
        <v>1373022</v>
      </c>
      <c r="O313" s="1">
        <f t="shared" ca="1" si="228"/>
        <v>584174.09473202052</v>
      </c>
      <c r="P313" s="1">
        <f t="shared" ca="1" si="231"/>
        <v>31569.566619971112</v>
      </c>
      <c r="Q313">
        <f t="shared" ca="1" si="229"/>
        <v>8216</v>
      </c>
      <c r="R313">
        <f t="shared" ca="1" si="232"/>
        <v>0</v>
      </c>
      <c r="S313" s="1">
        <f t="shared" ca="1" si="233"/>
        <v>70441.365256120916</v>
      </c>
      <c r="T313" s="1">
        <f t="shared" ca="1" si="234"/>
        <v>1475032.931876092</v>
      </c>
      <c r="U313" s="1">
        <f t="shared" ca="1" si="235"/>
        <v>592390.09473202052</v>
      </c>
      <c r="V313" s="1">
        <f t="shared" ca="1" si="236"/>
        <v>882642.83714407147</v>
      </c>
      <c r="Y313" s="5">
        <f ca="1">IF(Table1[[#This Row],[Gender]]="Male",1,0)</f>
        <v>0</v>
      </c>
      <c r="Z313">
        <f ca="1">IF(Table1[[#This Row],[Gender]]="Female",1,0)</f>
        <v>1</v>
      </c>
      <c r="AB313" s="6"/>
      <c r="AF313" s="5">
        <f t="shared" ca="1" si="200"/>
        <v>0</v>
      </c>
      <c r="AM313">
        <f t="shared" ca="1" si="201"/>
        <v>0</v>
      </c>
      <c r="AN313">
        <f t="shared" ca="1" si="202"/>
        <v>1</v>
      </c>
      <c r="AO313">
        <f t="shared" ca="1" si="203"/>
        <v>0</v>
      </c>
      <c r="AP313">
        <f t="shared" ca="1" si="204"/>
        <v>0</v>
      </c>
      <c r="AQ313">
        <f t="shared" ca="1" si="205"/>
        <v>0</v>
      </c>
      <c r="AS313" s="6"/>
      <c r="AV313" s="5">
        <f ca="1">IF(Table1[[#This Row],[Total Debt Value]]&gt;$AW$3,1,0)</f>
        <v>1</v>
      </c>
      <c r="AZ313" s="6"/>
      <c r="BA313" s="5"/>
      <c r="BB313" s="17">
        <f t="shared" ca="1" si="209"/>
        <v>0.20496215021426811</v>
      </c>
      <c r="BC313">
        <f t="shared" ca="1" si="210"/>
        <v>1</v>
      </c>
      <c r="BD313" s="6"/>
      <c r="BF313" s="5">
        <f t="shared" ca="1" si="211"/>
        <v>0</v>
      </c>
      <c r="BG313">
        <f t="shared" ca="1" si="212"/>
        <v>0</v>
      </c>
      <c r="BH313">
        <f t="shared" ca="1" si="237"/>
        <v>0</v>
      </c>
      <c r="BI313">
        <f t="shared" ca="1" si="238"/>
        <v>0</v>
      </c>
      <c r="BJ313">
        <f t="shared" ca="1" si="239"/>
        <v>0</v>
      </c>
      <c r="BK313">
        <f t="shared" ca="1" si="240"/>
        <v>0</v>
      </c>
      <c r="BL313">
        <f t="shared" ca="1" si="241"/>
        <v>81024</v>
      </c>
      <c r="BM313">
        <f t="shared" ca="1" si="242"/>
        <v>0</v>
      </c>
      <c r="BN313">
        <f t="shared" ca="1" si="243"/>
        <v>0</v>
      </c>
      <c r="BO313">
        <f t="shared" ca="1" si="244"/>
        <v>0</v>
      </c>
      <c r="BP313">
        <f t="shared" ca="1" si="245"/>
        <v>0</v>
      </c>
      <c r="BR313" s="6"/>
      <c r="BT313" s="5">
        <f t="shared" ca="1" si="213"/>
        <v>0</v>
      </c>
      <c r="BU313">
        <f t="shared" ca="1" si="214"/>
        <v>0</v>
      </c>
      <c r="BV313">
        <f t="shared" ca="1" si="215"/>
        <v>81024</v>
      </c>
      <c r="BW313">
        <f t="shared" ca="1" si="216"/>
        <v>0</v>
      </c>
      <c r="BX313">
        <f t="shared" ca="1" si="217"/>
        <v>0</v>
      </c>
      <c r="BY313">
        <f t="shared" ca="1" si="218"/>
        <v>0</v>
      </c>
      <c r="CA313" s="6"/>
      <c r="CD313" s="5">
        <f ca="1">IF(Table1[[#This Row],[Total Debt Value]]&gt;Table1[[#This Row],[Income]],1,0)</f>
        <v>1</v>
      </c>
      <c r="CK313" s="6"/>
      <c r="CM313" s="5">
        <f ca="1">IF(Table1[[#This Row],[Total  Net Worth]]&gt;$CN$3,Table1[[#This Row],[Age]],0)</f>
        <v>35</v>
      </c>
      <c r="CN313" s="6"/>
    </row>
    <row r="314" spans="2:92" x14ac:dyDescent="0.25">
      <c r="B314">
        <f t="shared" ca="1" si="219"/>
        <v>1</v>
      </c>
      <c r="C314" t="str">
        <f t="shared" ca="1" si="220"/>
        <v>Male</v>
      </c>
      <c r="D314">
        <f t="shared" ca="1" si="221"/>
        <v>35</v>
      </c>
      <c r="E314">
        <f t="shared" ca="1" si="222"/>
        <v>4</v>
      </c>
      <c r="F314" t="str">
        <f t="shared" ca="1" si="206"/>
        <v>IT</v>
      </c>
      <c r="G314">
        <f t="shared" ca="1" si="223"/>
        <v>3</v>
      </c>
      <c r="H314" t="str">
        <f t="shared" ca="1" si="207"/>
        <v>University</v>
      </c>
      <c r="I314">
        <f t="shared" ca="1" si="224"/>
        <v>2</v>
      </c>
      <c r="J314">
        <f t="shared" ca="1" si="225"/>
        <v>1</v>
      </c>
      <c r="K314">
        <f t="shared" ca="1" si="226"/>
        <v>81024</v>
      </c>
      <c r="L314">
        <f t="shared" ca="1" si="227"/>
        <v>9</v>
      </c>
      <c r="M314" t="str">
        <f t="shared" ca="1" si="208"/>
        <v>Bhaktapur</v>
      </c>
      <c r="N314">
        <f t="shared" ca="1" si="230"/>
        <v>1620480</v>
      </c>
      <c r="O314" s="1">
        <f t="shared" ca="1" si="228"/>
        <v>332137.0651792172</v>
      </c>
      <c r="P314" s="1">
        <f t="shared" ca="1" si="231"/>
        <v>71994.881308187076</v>
      </c>
      <c r="Q314">
        <f t="shared" ca="1" si="229"/>
        <v>31883</v>
      </c>
      <c r="R314">
        <f t="shared" ca="1" si="232"/>
        <v>0</v>
      </c>
      <c r="S314" s="1">
        <f t="shared" ca="1" si="233"/>
        <v>17287.280849147999</v>
      </c>
      <c r="T314" s="1">
        <f t="shared" ca="1" si="234"/>
        <v>1709762.1621573351</v>
      </c>
      <c r="U314" s="1">
        <f t="shared" ca="1" si="235"/>
        <v>364020.0651792172</v>
      </c>
      <c r="V314" s="1">
        <f t="shared" ca="1" si="236"/>
        <v>1345742.0969781179</v>
      </c>
      <c r="Y314" s="5">
        <f ca="1">IF(Table1[[#This Row],[Gender]]="Male",1,0)</f>
        <v>1</v>
      </c>
      <c r="Z314">
        <f ca="1">IF(Table1[[#This Row],[Gender]]="Female",1,0)</f>
        <v>0</v>
      </c>
      <c r="AB314" s="6"/>
      <c r="AF314" s="5">
        <f t="shared" ca="1" si="200"/>
        <v>0</v>
      </c>
      <c r="AM314">
        <f t="shared" ca="1" si="201"/>
        <v>0</v>
      </c>
      <c r="AN314">
        <f t="shared" ca="1" si="202"/>
        <v>0</v>
      </c>
      <c r="AO314">
        <f t="shared" ca="1" si="203"/>
        <v>0</v>
      </c>
      <c r="AP314">
        <f t="shared" ca="1" si="204"/>
        <v>1</v>
      </c>
      <c r="AQ314">
        <f t="shared" ca="1" si="205"/>
        <v>0</v>
      </c>
      <c r="AS314" s="6"/>
      <c r="AV314" s="5">
        <f ca="1">IF(Table1[[#This Row],[Total Debt Value]]&gt;$AW$3,1,0)</f>
        <v>0</v>
      </c>
      <c r="AZ314" s="6"/>
      <c r="BA314" s="5"/>
      <c r="BB314" s="17">
        <f t="shared" ca="1" si="209"/>
        <v>0.23472782741796139</v>
      </c>
      <c r="BC314">
        <f t="shared" ca="1" si="210"/>
        <v>1</v>
      </c>
      <c r="BD314" s="6"/>
      <c r="BF314" s="5">
        <f t="shared" ca="1" si="211"/>
        <v>0</v>
      </c>
      <c r="BG314">
        <f t="shared" ca="1" si="212"/>
        <v>0</v>
      </c>
      <c r="BH314">
        <f t="shared" ca="1" si="237"/>
        <v>0</v>
      </c>
      <c r="BI314">
        <f t="shared" ca="1" si="238"/>
        <v>0</v>
      </c>
      <c r="BJ314">
        <f t="shared" ca="1" si="239"/>
        <v>0</v>
      </c>
      <c r="BK314">
        <f t="shared" ca="1" si="240"/>
        <v>0</v>
      </c>
      <c r="BL314">
        <f t="shared" ca="1" si="241"/>
        <v>0</v>
      </c>
      <c r="BM314">
        <f t="shared" ca="1" si="242"/>
        <v>0</v>
      </c>
      <c r="BN314">
        <f t="shared" ca="1" si="243"/>
        <v>62522</v>
      </c>
      <c r="BO314">
        <f t="shared" ca="1" si="244"/>
        <v>0</v>
      </c>
      <c r="BP314">
        <f t="shared" ca="1" si="245"/>
        <v>0</v>
      </c>
      <c r="BR314" s="6"/>
      <c r="BT314" s="5">
        <f t="shared" ca="1" si="213"/>
        <v>0</v>
      </c>
      <c r="BU314">
        <f t="shared" ca="1" si="214"/>
        <v>0</v>
      </c>
      <c r="BV314">
        <f t="shared" ca="1" si="215"/>
        <v>0</v>
      </c>
      <c r="BW314">
        <f t="shared" ca="1" si="216"/>
        <v>0</v>
      </c>
      <c r="BX314">
        <f t="shared" ca="1" si="217"/>
        <v>62522</v>
      </c>
      <c r="BY314">
        <f t="shared" ca="1" si="218"/>
        <v>0</v>
      </c>
      <c r="CA314" s="6"/>
      <c r="CD314" s="5">
        <f ca="1">IF(Table1[[#This Row],[Total Debt Value]]&gt;Table1[[#This Row],[Income]],1,0)</f>
        <v>1</v>
      </c>
      <c r="CK314" s="6"/>
      <c r="CM314" s="5">
        <f ca="1">IF(Table1[[#This Row],[Total  Net Worth]]&gt;$CN$3,Table1[[#This Row],[Age]],0)</f>
        <v>35</v>
      </c>
      <c r="CN314" s="6"/>
    </row>
    <row r="315" spans="2:92" x14ac:dyDescent="0.25">
      <c r="B315">
        <f t="shared" ca="1" si="219"/>
        <v>2</v>
      </c>
      <c r="C315" t="str">
        <f t="shared" ca="1" si="220"/>
        <v>Female</v>
      </c>
      <c r="D315">
        <f t="shared" ca="1" si="221"/>
        <v>35</v>
      </c>
      <c r="E315">
        <f t="shared" ca="1" si="222"/>
        <v>5</v>
      </c>
      <c r="F315" t="str">
        <f t="shared" ca="1" si="206"/>
        <v>Genral Work</v>
      </c>
      <c r="G315">
        <f t="shared" ca="1" si="223"/>
        <v>4</v>
      </c>
      <c r="H315" t="str">
        <f t="shared" ca="1" si="207"/>
        <v>Technical</v>
      </c>
      <c r="I315">
        <f t="shared" ca="1" si="224"/>
        <v>3</v>
      </c>
      <c r="J315">
        <f t="shared" ca="1" si="225"/>
        <v>0</v>
      </c>
      <c r="K315">
        <f t="shared" ca="1" si="226"/>
        <v>62522</v>
      </c>
      <c r="L315">
        <f t="shared" ca="1" si="227"/>
        <v>5</v>
      </c>
      <c r="M315" t="str">
        <f t="shared" ca="1" si="208"/>
        <v>Chitwan</v>
      </c>
      <c r="N315">
        <f t="shared" ca="1" si="230"/>
        <v>1250440</v>
      </c>
      <c r="O315" s="1">
        <f t="shared" ca="1" si="228"/>
        <v>293513.06451651565</v>
      </c>
      <c r="P315" s="1">
        <f t="shared" ca="1" si="231"/>
        <v>0</v>
      </c>
      <c r="Q315">
        <f t="shared" ca="1" si="229"/>
        <v>0</v>
      </c>
      <c r="R315">
        <f t="shared" ca="1" si="232"/>
        <v>0</v>
      </c>
      <c r="S315" s="1">
        <f t="shared" ca="1" si="233"/>
        <v>84657.654481328864</v>
      </c>
      <c r="T315" s="1">
        <f t="shared" ca="1" si="234"/>
        <v>1335097.6544813288</v>
      </c>
      <c r="U315" s="1">
        <f t="shared" ca="1" si="235"/>
        <v>293513.06451651565</v>
      </c>
      <c r="V315" s="1">
        <f t="shared" ca="1" si="236"/>
        <v>1041584.5899648131</v>
      </c>
      <c r="Y315" s="5">
        <f ca="1">IF(Table1[[#This Row],[Gender]]="Male",1,0)</f>
        <v>0</v>
      </c>
      <c r="Z315">
        <f ca="1">IF(Table1[[#This Row],[Gender]]="Female",1,0)</f>
        <v>1</v>
      </c>
      <c r="AB315" s="6"/>
      <c r="AF315" s="5">
        <f t="shared" ca="1" si="200"/>
        <v>0</v>
      </c>
      <c r="AM315">
        <f t="shared" ca="1" si="201"/>
        <v>0</v>
      </c>
      <c r="AN315">
        <f t="shared" ca="1" si="202"/>
        <v>0</v>
      </c>
      <c r="AO315">
        <f t="shared" ca="1" si="203"/>
        <v>0</v>
      </c>
      <c r="AP315">
        <f t="shared" ca="1" si="204"/>
        <v>1</v>
      </c>
      <c r="AQ315">
        <f t="shared" ca="1" si="205"/>
        <v>0</v>
      </c>
      <c r="AS315" s="6"/>
      <c r="AV315" s="5">
        <f ca="1">IF(Table1[[#This Row],[Total Debt Value]]&gt;$AW$3,1,0)</f>
        <v>0</v>
      </c>
      <c r="AZ315" s="6"/>
      <c r="BA315" s="5"/>
      <c r="BB315" s="17">
        <f t="shared" ca="1" si="209"/>
        <v>0.24669010321269791</v>
      </c>
      <c r="BC315">
        <f t="shared" ca="1" si="210"/>
        <v>1</v>
      </c>
      <c r="BD315" s="6"/>
      <c r="BF315" s="5">
        <f t="shared" ca="1" si="211"/>
        <v>0</v>
      </c>
      <c r="BG315">
        <f t="shared" ca="1" si="212"/>
        <v>65368</v>
      </c>
      <c r="BH315">
        <f t="shared" ca="1" si="237"/>
        <v>0</v>
      </c>
      <c r="BI315">
        <f t="shared" ca="1" si="238"/>
        <v>0</v>
      </c>
      <c r="BJ315">
        <f t="shared" ca="1" si="239"/>
        <v>0</v>
      </c>
      <c r="BK315">
        <f t="shared" ca="1" si="240"/>
        <v>0</v>
      </c>
      <c r="BL315">
        <f t="shared" ca="1" si="241"/>
        <v>0</v>
      </c>
      <c r="BM315">
        <f t="shared" ca="1" si="242"/>
        <v>0</v>
      </c>
      <c r="BN315">
        <f t="shared" ca="1" si="243"/>
        <v>0</v>
      </c>
      <c r="BO315">
        <f t="shared" ca="1" si="244"/>
        <v>0</v>
      </c>
      <c r="BP315">
        <f t="shared" ca="1" si="245"/>
        <v>0</v>
      </c>
      <c r="BR315" s="6"/>
      <c r="BT315" s="5">
        <f t="shared" ca="1" si="213"/>
        <v>0</v>
      </c>
      <c r="BU315">
        <f t="shared" ca="1" si="214"/>
        <v>0</v>
      </c>
      <c r="BV315">
        <f t="shared" ca="1" si="215"/>
        <v>0</v>
      </c>
      <c r="BW315">
        <f t="shared" ca="1" si="216"/>
        <v>0</v>
      </c>
      <c r="BX315">
        <f t="shared" ca="1" si="217"/>
        <v>65368</v>
      </c>
      <c r="BY315">
        <f t="shared" ca="1" si="218"/>
        <v>0</v>
      </c>
      <c r="CA315" s="6"/>
      <c r="CD315" s="5">
        <f ca="1">IF(Table1[[#This Row],[Total Debt Value]]&gt;Table1[[#This Row],[Income]],1,0)</f>
        <v>1</v>
      </c>
      <c r="CK315" s="6"/>
      <c r="CM315" s="5">
        <f ca="1">IF(Table1[[#This Row],[Total  Net Worth]]&gt;$CN$3,Table1[[#This Row],[Age]],0)</f>
        <v>35</v>
      </c>
      <c r="CN315" s="6"/>
    </row>
    <row r="316" spans="2:92" x14ac:dyDescent="0.25">
      <c r="B316">
        <f t="shared" ca="1" si="219"/>
        <v>1</v>
      </c>
      <c r="C316" t="str">
        <f t="shared" ca="1" si="220"/>
        <v>Male</v>
      </c>
      <c r="D316">
        <f t="shared" ca="1" si="221"/>
        <v>43</v>
      </c>
      <c r="E316">
        <f t="shared" ca="1" si="222"/>
        <v>5</v>
      </c>
      <c r="F316" t="str">
        <f t="shared" ca="1" si="206"/>
        <v>Genral Work</v>
      </c>
      <c r="G316">
        <f t="shared" ca="1" si="223"/>
        <v>5</v>
      </c>
      <c r="H316" t="str">
        <f t="shared" ca="1" si="207"/>
        <v>Others</v>
      </c>
      <c r="I316">
        <f t="shared" ca="1" si="224"/>
        <v>3</v>
      </c>
      <c r="J316">
        <f t="shared" ca="1" si="225"/>
        <v>2</v>
      </c>
      <c r="K316">
        <f t="shared" ca="1" si="226"/>
        <v>65368</v>
      </c>
      <c r="L316">
        <f t="shared" ca="1" si="227"/>
        <v>8</v>
      </c>
      <c r="M316" t="str">
        <f t="shared" ca="1" si="208"/>
        <v>Itahari</v>
      </c>
      <c r="N316">
        <f t="shared" ca="1" si="230"/>
        <v>1307360</v>
      </c>
      <c r="O316" s="1">
        <f t="shared" ca="1" si="228"/>
        <v>322512.77333615272</v>
      </c>
      <c r="P316" s="1">
        <f t="shared" ca="1" si="231"/>
        <v>122968.8917941846</v>
      </c>
      <c r="Q316">
        <f t="shared" ca="1" si="229"/>
        <v>112970</v>
      </c>
      <c r="R316">
        <f t="shared" ca="1" si="232"/>
        <v>130736</v>
      </c>
      <c r="S316" s="1">
        <f t="shared" ca="1" si="233"/>
        <v>90332.421988552087</v>
      </c>
      <c r="T316" s="1">
        <f t="shared" ca="1" si="234"/>
        <v>1520661.3137827367</v>
      </c>
      <c r="U316" s="1">
        <f t="shared" ca="1" si="235"/>
        <v>566218.77333615278</v>
      </c>
      <c r="V316" s="1">
        <f t="shared" ca="1" si="236"/>
        <v>954442.54044658388</v>
      </c>
      <c r="Y316" s="5">
        <f ca="1">IF(Table1[[#This Row],[Gender]]="Male",1,0)</f>
        <v>1</v>
      </c>
      <c r="Z316">
        <f ca="1">IF(Table1[[#This Row],[Gender]]="Female",1,0)</f>
        <v>0</v>
      </c>
      <c r="AB316" s="6"/>
      <c r="AF316" s="5">
        <f t="shared" ca="1" si="200"/>
        <v>1</v>
      </c>
      <c r="AM316">
        <f t="shared" ca="1" si="201"/>
        <v>0</v>
      </c>
      <c r="AN316">
        <f t="shared" ca="1" si="202"/>
        <v>0</v>
      </c>
      <c r="AO316">
        <f t="shared" ca="1" si="203"/>
        <v>0</v>
      </c>
      <c r="AP316">
        <f t="shared" ca="1" si="204"/>
        <v>0</v>
      </c>
      <c r="AQ316">
        <f t="shared" ca="1" si="205"/>
        <v>0</v>
      </c>
      <c r="AS316" s="6"/>
      <c r="AV316" s="5">
        <f ca="1">IF(Table1[[#This Row],[Total Debt Value]]&gt;$AW$3,1,0)</f>
        <v>1</v>
      </c>
      <c r="AZ316" s="6"/>
      <c r="BA316" s="5"/>
      <c r="BB316" s="17">
        <f t="shared" ca="1" si="209"/>
        <v>0.30085984254403558</v>
      </c>
      <c r="BC316">
        <f t="shared" ca="1" si="210"/>
        <v>0</v>
      </c>
      <c r="BD316" s="6"/>
      <c r="BF316" s="5">
        <f t="shared" ca="1" si="211"/>
        <v>0</v>
      </c>
      <c r="BG316">
        <f t="shared" ca="1" si="212"/>
        <v>0</v>
      </c>
      <c r="BH316">
        <f t="shared" ca="1" si="237"/>
        <v>89844</v>
      </c>
      <c r="BI316">
        <f t="shared" ca="1" si="238"/>
        <v>0</v>
      </c>
      <c r="BJ316">
        <f t="shared" ca="1" si="239"/>
        <v>0</v>
      </c>
      <c r="BK316">
        <f t="shared" ca="1" si="240"/>
        <v>0</v>
      </c>
      <c r="BL316">
        <f t="shared" ca="1" si="241"/>
        <v>0</v>
      </c>
      <c r="BM316">
        <f t="shared" ca="1" si="242"/>
        <v>0</v>
      </c>
      <c r="BN316">
        <f t="shared" ca="1" si="243"/>
        <v>0</v>
      </c>
      <c r="BO316">
        <f t="shared" ca="1" si="244"/>
        <v>0</v>
      </c>
      <c r="BP316">
        <f t="shared" ca="1" si="245"/>
        <v>0</v>
      </c>
      <c r="BR316" s="6"/>
      <c r="BT316" s="5">
        <f t="shared" ca="1" si="213"/>
        <v>89844</v>
      </c>
      <c r="BU316">
        <f t="shared" ca="1" si="214"/>
        <v>0</v>
      </c>
      <c r="BV316">
        <f t="shared" ca="1" si="215"/>
        <v>0</v>
      </c>
      <c r="BW316">
        <f t="shared" ca="1" si="216"/>
        <v>0</v>
      </c>
      <c r="BX316">
        <f t="shared" ca="1" si="217"/>
        <v>0</v>
      </c>
      <c r="BY316">
        <f t="shared" ca="1" si="218"/>
        <v>0</v>
      </c>
      <c r="CA316" s="6"/>
      <c r="CD316" s="5">
        <f ca="1">IF(Table1[[#This Row],[Total Debt Value]]&gt;Table1[[#This Row],[Income]],1,0)</f>
        <v>1</v>
      </c>
      <c r="CK316" s="6"/>
      <c r="CM316" s="5">
        <f ca="1">IF(Table1[[#This Row],[Total  Net Worth]]&gt;$CN$3,Table1[[#This Row],[Age]],0)</f>
        <v>43</v>
      </c>
      <c r="CN316" s="6"/>
    </row>
    <row r="317" spans="2:92" x14ac:dyDescent="0.25">
      <c r="B317">
        <f t="shared" ca="1" si="219"/>
        <v>1</v>
      </c>
      <c r="C317" t="str">
        <f t="shared" ca="1" si="220"/>
        <v>Male</v>
      </c>
      <c r="D317">
        <f t="shared" ca="1" si="221"/>
        <v>29</v>
      </c>
      <c r="E317">
        <f t="shared" ca="1" si="222"/>
        <v>1</v>
      </c>
      <c r="F317" t="str">
        <f t="shared" ca="1" si="206"/>
        <v>Health</v>
      </c>
      <c r="G317">
        <f t="shared" ca="1" si="223"/>
        <v>3</v>
      </c>
      <c r="H317" t="str">
        <f t="shared" ca="1" si="207"/>
        <v>University</v>
      </c>
      <c r="I317">
        <f t="shared" ca="1" si="224"/>
        <v>0</v>
      </c>
      <c r="J317">
        <f t="shared" ca="1" si="225"/>
        <v>1</v>
      </c>
      <c r="K317">
        <f t="shared" ca="1" si="226"/>
        <v>89844</v>
      </c>
      <c r="L317">
        <f t="shared" ca="1" si="227"/>
        <v>4</v>
      </c>
      <c r="M317" t="str">
        <f t="shared" ca="1" si="208"/>
        <v>Biratnagar</v>
      </c>
      <c r="N317">
        <f t="shared" ca="1" si="230"/>
        <v>1796880</v>
      </c>
      <c r="O317" s="1">
        <f t="shared" ca="1" si="228"/>
        <v>540609.03387052671</v>
      </c>
      <c r="P317" s="1">
        <f t="shared" ca="1" si="231"/>
        <v>80833.531217965763</v>
      </c>
      <c r="Q317">
        <f t="shared" ca="1" si="229"/>
        <v>74154</v>
      </c>
      <c r="R317">
        <f t="shared" ca="1" si="232"/>
        <v>179688</v>
      </c>
      <c r="S317" s="1">
        <f t="shared" ca="1" si="233"/>
        <v>112927.48452741938</v>
      </c>
      <c r="T317" s="1">
        <f t="shared" ca="1" si="234"/>
        <v>1990641.0157453851</v>
      </c>
      <c r="U317" s="1">
        <f t="shared" ca="1" si="235"/>
        <v>794451.03387052671</v>
      </c>
      <c r="V317" s="1">
        <f t="shared" ca="1" si="236"/>
        <v>1196189.9818748585</v>
      </c>
      <c r="Y317" s="5">
        <f ca="1">IF(Table1[[#This Row],[Gender]]="Male",1,0)</f>
        <v>1</v>
      </c>
      <c r="Z317">
        <f ca="1">IF(Table1[[#This Row],[Gender]]="Female",1,0)</f>
        <v>0</v>
      </c>
      <c r="AB317" s="6"/>
      <c r="AF317" s="5">
        <f t="shared" ca="1" si="200"/>
        <v>0</v>
      </c>
      <c r="AM317">
        <f t="shared" ca="1" si="201"/>
        <v>0</v>
      </c>
      <c r="AN317">
        <f t="shared" ca="1" si="202"/>
        <v>0</v>
      </c>
      <c r="AO317">
        <f t="shared" ca="1" si="203"/>
        <v>1</v>
      </c>
      <c r="AP317">
        <f t="shared" ca="1" si="204"/>
        <v>0</v>
      </c>
      <c r="AQ317">
        <f t="shared" ca="1" si="205"/>
        <v>0</v>
      </c>
      <c r="AS317" s="6"/>
      <c r="AV317" s="5">
        <f ca="1">IF(Table1[[#This Row],[Total Debt Value]]&gt;$AW$3,1,0)</f>
        <v>1</v>
      </c>
      <c r="AZ317" s="6"/>
      <c r="BA317" s="5"/>
      <c r="BB317" s="17">
        <f t="shared" ca="1" si="209"/>
        <v>0.26652738102365447</v>
      </c>
      <c r="BC317">
        <f t="shared" ca="1" si="210"/>
        <v>1</v>
      </c>
      <c r="BD317" s="6"/>
      <c r="BF317" s="5">
        <f t="shared" ca="1" si="211"/>
        <v>0</v>
      </c>
      <c r="BG317">
        <f t="shared" ca="1" si="212"/>
        <v>0</v>
      </c>
      <c r="BH317">
        <f t="shared" ca="1" si="237"/>
        <v>0</v>
      </c>
      <c r="BI317">
        <f t="shared" ca="1" si="238"/>
        <v>0</v>
      </c>
      <c r="BJ317">
        <f t="shared" ca="1" si="239"/>
        <v>0</v>
      </c>
      <c r="BK317">
        <f t="shared" ca="1" si="240"/>
        <v>0</v>
      </c>
      <c r="BL317">
        <f t="shared" ca="1" si="241"/>
        <v>0</v>
      </c>
      <c r="BM317">
        <f t="shared" ca="1" si="242"/>
        <v>0</v>
      </c>
      <c r="BN317">
        <f t="shared" ca="1" si="243"/>
        <v>30517</v>
      </c>
      <c r="BO317">
        <f t="shared" ca="1" si="244"/>
        <v>0</v>
      </c>
      <c r="BP317">
        <f t="shared" ca="1" si="245"/>
        <v>0</v>
      </c>
      <c r="BR317" s="6"/>
      <c r="BT317" s="5">
        <f t="shared" ca="1" si="213"/>
        <v>0</v>
      </c>
      <c r="BU317">
        <f t="shared" ca="1" si="214"/>
        <v>0</v>
      </c>
      <c r="BV317">
        <f t="shared" ca="1" si="215"/>
        <v>0</v>
      </c>
      <c r="BW317">
        <f t="shared" ca="1" si="216"/>
        <v>30517</v>
      </c>
      <c r="BX317">
        <f t="shared" ca="1" si="217"/>
        <v>0</v>
      </c>
      <c r="BY317">
        <f t="shared" ca="1" si="218"/>
        <v>0</v>
      </c>
      <c r="CA317" s="6"/>
      <c r="CD317" s="5">
        <f ca="1">IF(Table1[[#This Row],[Total Debt Value]]&gt;Table1[[#This Row],[Income]],1,0)</f>
        <v>1</v>
      </c>
      <c r="CK317" s="6"/>
      <c r="CM317" s="5">
        <f ca="1">IF(Table1[[#This Row],[Total  Net Worth]]&gt;$CN$3,Table1[[#This Row],[Age]],0)</f>
        <v>29</v>
      </c>
      <c r="CN317" s="6"/>
    </row>
    <row r="318" spans="2:92" x14ac:dyDescent="0.25">
      <c r="B318">
        <f t="shared" ca="1" si="219"/>
        <v>1</v>
      </c>
      <c r="C318" t="str">
        <f t="shared" ca="1" si="220"/>
        <v>Male</v>
      </c>
      <c r="D318">
        <f t="shared" ca="1" si="221"/>
        <v>26</v>
      </c>
      <c r="E318">
        <f t="shared" ca="1" si="222"/>
        <v>2</v>
      </c>
      <c r="F318" t="str">
        <f t="shared" ca="1" si="206"/>
        <v>Construction</v>
      </c>
      <c r="G318">
        <f t="shared" ca="1" si="223"/>
        <v>4</v>
      </c>
      <c r="H318" t="str">
        <f t="shared" ca="1" si="207"/>
        <v>Technical</v>
      </c>
      <c r="I318">
        <f t="shared" ca="1" si="224"/>
        <v>0</v>
      </c>
      <c r="J318">
        <f t="shared" ca="1" si="225"/>
        <v>1</v>
      </c>
      <c r="K318">
        <f t="shared" ca="1" si="226"/>
        <v>30517</v>
      </c>
      <c r="L318">
        <f t="shared" ca="1" si="227"/>
        <v>5</v>
      </c>
      <c r="M318" t="str">
        <f t="shared" ca="1" si="208"/>
        <v>Chitwan</v>
      </c>
      <c r="N318">
        <f t="shared" ca="1" si="230"/>
        <v>640857</v>
      </c>
      <c r="O318" s="1">
        <f t="shared" ca="1" si="228"/>
        <v>170805.93782067613</v>
      </c>
      <c r="P318" s="1">
        <f t="shared" ca="1" si="231"/>
        <v>4444.0950750953116</v>
      </c>
      <c r="Q318">
        <f t="shared" ca="1" si="229"/>
        <v>3451</v>
      </c>
      <c r="R318">
        <f t="shared" ca="1" si="232"/>
        <v>0</v>
      </c>
      <c r="S318" s="1">
        <f t="shared" ca="1" si="233"/>
        <v>2053.3521554053946</v>
      </c>
      <c r="T318" s="1">
        <f t="shared" ca="1" si="234"/>
        <v>647354.44723050075</v>
      </c>
      <c r="U318" s="1">
        <f t="shared" ca="1" si="235"/>
        <v>174256.93782067613</v>
      </c>
      <c r="V318" s="1">
        <f t="shared" ca="1" si="236"/>
        <v>473097.50940982462</v>
      </c>
      <c r="Y318" s="5">
        <f ca="1">IF(Table1[[#This Row],[Gender]]="Male",1,0)</f>
        <v>1</v>
      </c>
      <c r="Z318">
        <f ca="1">IF(Table1[[#This Row],[Gender]]="Female",1,0)</f>
        <v>0</v>
      </c>
      <c r="AB318" s="6"/>
      <c r="AF318" s="5">
        <f t="shared" ca="1" si="200"/>
        <v>1</v>
      </c>
      <c r="AM318">
        <f t="shared" ca="1" si="201"/>
        <v>0</v>
      </c>
      <c r="AN318">
        <f t="shared" ca="1" si="202"/>
        <v>0</v>
      </c>
      <c r="AO318">
        <f t="shared" ca="1" si="203"/>
        <v>0</v>
      </c>
      <c r="AP318">
        <f t="shared" ca="1" si="204"/>
        <v>0</v>
      </c>
      <c r="AQ318">
        <f t="shared" ca="1" si="205"/>
        <v>0</v>
      </c>
      <c r="AS318" s="6"/>
      <c r="AV318" s="5">
        <f ca="1">IF(Table1[[#This Row],[Total Debt Value]]&gt;$AW$3,1,0)</f>
        <v>0</v>
      </c>
      <c r="AZ318" s="6"/>
      <c r="BA318" s="5"/>
      <c r="BB318" s="17">
        <f t="shared" ca="1" si="209"/>
        <v>8.2678254530448303E-2</v>
      </c>
      <c r="BC318">
        <f t="shared" ca="1" si="210"/>
        <v>1</v>
      </c>
      <c r="BD318" s="6"/>
      <c r="BF318" s="5">
        <f t="shared" ca="1" si="211"/>
        <v>0</v>
      </c>
      <c r="BG318">
        <f t="shared" ca="1" si="212"/>
        <v>81187</v>
      </c>
      <c r="BH318">
        <f t="shared" ca="1" si="237"/>
        <v>0</v>
      </c>
      <c r="BI318">
        <f t="shared" ca="1" si="238"/>
        <v>0</v>
      </c>
      <c r="BJ318">
        <f t="shared" ca="1" si="239"/>
        <v>0</v>
      </c>
      <c r="BK318">
        <f t="shared" ca="1" si="240"/>
        <v>0</v>
      </c>
      <c r="BL318">
        <f t="shared" ca="1" si="241"/>
        <v>0</v>
      </c>
      <c r="BM318">
        <f t="shared" ca="1" si="242"/>
        <v>0</v>
      </c>
      <c r="BN318">
        <f t="shared" ca="1" si="243"/>
        <v>0</v>
      </c>
      <c r="BO318">
        <f t="shared" ca="1" si="244"/>
        <v>0</v>
      </c>
      <c r="BP318">
        <f t="shared" ca="1" si="245"/>
        <v>0</v>
      </c>
      <c r="BR318" s="6"/>
      <c r="BT318" s="5">
        <f t="shared" ca="1" si="213"/>
        <v>81187</v>
      </c>
      <c r="BU318">
        <f t="shared" ca="1" si="214"/>
        <v>0</v>
      </c>
      <c r="BV318">
        <f t="shared" ca="1" si="215"/>
        <v>0</v>
      </c>
      <c r="BW318">
        <f t="shared" ca="1" si="216"/>
        <v>0</v>
      </c>
      <c r="BX318">
        <f t="shared" ca="1" si="217"/>
        <v>0</v>
      </c>
      <c r="BY318">
        <f t="shared" ca="1" si="218"/>
        <v>0</v>
      </c>
      <c r="CA318" s="6"/>
      <c r="CD318" s="5">
        <f ca="1">IF(Table1[[#This Row],[Total Debt Value]]&gt;Table1[[#This Row],[Income]],1,0)</f>
        <v>1</v>
      </c>
      <c r="CK318" s="6"/>
      <c r="CM318" s="5">
        <f ca="1">IF(Table1[[#This Row],[Total  Net Worth]]&gt;$CN$3,Table1[[#This Row],[Age]],0)</f>
        <v>0</v>
      </c>
      <c r="CN318" s="6"/>
    </row>
    <row r="319" spans="2:92" x14ac:dyDescent="0.25">
      <c r="B319">
        <f t="shared" ca="1" si="219"/>
        <v>1</v>
      </c>
      <c r="C319" t="str">
        <f t="shared" ca="1" si="220"/>
        <v>Male</v>
      </c>
      <c r="D319">
        <f t="shared" ca="1" si="221"/>
        <v>45</v>
      </c>
      <c r="E319">
        <f t="shared" ca="1" si="222"/>
        <v>1</v>
      </c>
      <c r="F319" t="str">
        <f t="shared" ca="1" si="206"/>
        <v>Health</v>
      </c>
      <c r="G319">
        <f t="shared" ca="1" si="223"/>
        <v>2</v>
      </c>
      <c r="H319" t="str">
        <f t="shared" ca="1" si="207"/>
        <v>College</v>
      </c>
      <c r="I319">
        <f t="shared" ca="1" si="224"/>
        <v>1</v>
      </c>
      <c r="J319">
        <f t="shared" ca="1" si="225"/>
        <v>0</v>
      </c>
      <c r="K319">
        <f t="shared" ca="1" si="226"/>
        <v>81187</v>
      </c>
      <c r="L319">
        <f t="shared" ca="1" si="227"/>
        <v>8</v>
      </c>
      <c r="M319" t="str">
        <f t="shared" ca="1" si="208"/>
        <v>Itahari</v>
      </c>
      <c r="N319">
        <f t="shared" ca="1" si="230"/>
        <v>1380179</v>
      </c>
      <c r="O319" s="1">
        <f t="shared" ca="1" si="228"/>
        <v>114110.79065957961</v>
      </c>
      <c r="P319" s="1">
        <f t="shared" ca="1" si="231"/>
        <v>0</v>
      </c>
      <c r="Q319">
        <f t="shared" ca="1" si="229"/>
        <v>0</v>
      </c>
      <c r="R319">
        <f t="shared" ca="1" si="232"/>
        <v>162374</v>
      </c>
      <c r="S319" s="1">
        <f t="shared" ca="1" si="233"/>
        <v>64531.540440779041</v>
      </c>
      <c r="T319" s="1">
        <f t="shared" ca="1" si="234"/>
        <v>1444710.5404407789</v>
      </c>
      <c r="U319" s="1">
        <f t="shared" ca="1" si="235"/>
        <v>276484.79065957962</v>
      </c>
      <c r="V319" s="1">
        <f t="shared" ca="1" si="236"/>
        <v>1168225.7497811993</v>
      </c>
      <c r="Y319" s="5">
        <f ca="1">IF(Table1[[#This Row],[Gender]]="Male",1,0)</f>
        <v>1</v>
      </c>
      <c r="Z319">
        <f ca="1">IF(Table1[[#This Row],[Gender]]="Female",1,0)</f>
        <v>0</v>
      </c>
      <c r="AB319" s="6"/>
      <c r="AF319" s="5">
        <f t="shared" ca="1" si="200"/>
        <v>0</v>
      </c>
      <c r="AM319">
        <f t="shared" ca="1" si="201"/>
        <v>0</v>
      </c>
      <c r="AN319">
        <f t="shared" ca="1" si="202"/>
        <v>1</v>
      </c>
      <c r="AO319">
        <f t="shared" ca="1" si="203"/>
        <v>0</v>
      </c>
      <c r="AP319">
        <f t="shared" ca="1" si="204"/>
        <v>0</v>
      </c>
      <c r="AQ319">
        <f t="shared" ca="1" si="205"/>
        <v>0</v>
      </c>
      <c r="AS319" s="6"/>
      <c r="AV319" s="5">
        <f ca="1">IF(Table1[[#This Row],[Total Debt Value]]&gt;$AW$3,1,0)</f>
        <v>0</v>
      </c>
      <c r="AZ319" s="6"/>
      <c r="BA319" s="5"/>
      <c r="BB319" s="17">
        <f t="shared" ca="1" si="209"/>
        <v>4.8648213203084101E-3</v>
      </c>
      <c r="BC319">
        <f t="shared" ca="1" si="210"/>
        <v>1</v>
      </c>
      <c r="BD319" s="6"/>
      <c r="BF319" s="5">
        <f t="shared" ca="1" si="211"/>
        <v>0</v>
      </c>
      <c r="BG319">
        <f t="shared" ca="1" si="212"/>
        <v>0</v>
      </c>
      <c r="BH319">
        <f t="shared" ca="1" si="237"/>
        <v>0</v>
      </c>
      <c r="BI319">
        <f t="shared" ca="1" si="238"/>
        <v>0</v>
      </c>
      <c r="BJ319">
        <f t="shared" ca="1" si="239"/>
        <v>0</v>
      </c>
      <c r="BK319">
        <f t="shared" ca="1" si="240"/>
        <v>0</v>
      </c>
      <c r="BL319">
        <f t="shared" ca="1" si="241"/>
        <v>51417</v>
      </c>
      <c r="BM319">
        <f t="shared" ca="1" si="242"/>
        <v>0</v>
      </c>
      <c r="BN319">
        <f t="shared" ca="1" si="243"/>
        <v>0</v>
      </c>
      <c r="BO319">
        <f t="shared" ca="1" si="244"/>
        <v>0</v>
      </c>
      <c r="BP319">
        <f t="shared" ca="1" si="245"/>
        <v>0</v>
      </c>
      <c r="BR319" s="6"/>
      <c r="BT319" s="5">
        <f t="shared" ca="1" si="213"/>
        <v>0</v>
      </c>
      <c r="BU319">
        <f t="shared" ca="1" si="214"/>
        <v>0</v>
      </c>
      <c r="BV319">
        <f t="shared" ca="1" si="215"/>
        <v>51417</v>
      </c>
      <c r="BW319">
        <f t="shared" ca="1" si="216"/>
        <v>0</v>
      </c>
      <c r="BX319">
        <f t="shared" ca="1" si="217"/>
        <v>0</v>
      </c>
      <c r="BY319">
        <f t="shared" ca="1" si="218"/>
        <v>0</v>
      </c>
      <c r="CA319" s="6"/>
      <c r="CD319" s="5">
        <f ca="1">IF(Table1[[#This Row],[Total Debt Value]]&gt;Table1[[#This Row],[Income]],1,0)</f>
        <v>1</v>
      </c>
      <c r="CK319" s="6"/>
      <c r="CM319" s="5">
        <f ca="1">IF(Table1[[#This Row],[Total  Net Worth]]&gt;$CN$3,Table1[[#This Row],[Age]],0)</f>
        <v>45</v>
      </c>
      <c r="CN319" s="6"/>
    </row>
    <row r="320" spans="2:92" x14ac:dyDescent="0.25">
      <c r="B320">
        <f t="shared" ca="1" si="219"/>
        <v>1</v>
      </c>
      <c r="C320" t="str">
        <f t="shared" ca="1" si="220"/>
        <v>Male</v>
      </c>
      <c r="D320">
        <f t="shared" ca="1" si="221"/>
        <v>30</v>
      </c>
      <c r="E320">
        <f t="shared" ca="1" si="222"/>
        <v>4</v>
      </c>
      <c r="F320" t="str">
        <f t="shared" ca="1" si="206"/>
        <v>IT</v>
      </c>
      <c r="G320">
        <f t="shared" ca="1" si="223"/>
        <v>5</v>
      </c>
      <c r="H320" t="str">
        <f t="shared" ca="1" si="207"/>
        <v>Others</v>
      </c>
      <c r="I320">
        <f t="shared" ca="1" si="224"/>
        <v>0</v>
      </c>
      <c r="J320">
        <f t="shared" ca="1" si="225"/>
        <v>0</v>
      </c>
      <c r="K320">
        <f t="shared" ca="1" si="226"/>
        <v>51417</v>
      </c>
      <c r="L320">
        <f t="shared" ca="1" si="227"/>
        <v>9</v>
      </c>
      <c r="M320" t="str">
        <f t="shared" ca="1" si="208"/>
        <v>Bhaktapur</v>
      </c>
      <c r="N320">
        <f t="shared" ca="1" si="230"/>
        <v>925506</v>
      </c>
      <c r="O320" s="1">
        <f t="shared" ca="1" si="228"/>
        <v>4502.4213208733554</v>
      </c>
      <c r="P320" s="1">
        <f t="shared" ca="1" si="231"/>
        <v>0</v>
      </c>
      <c r="Q320">
        <f t="shared" ca="1" si="229"/>
        <v>0</v>
      </c>
      <c r="R320">
        <f t="shared" ca="1" si="232"/>
        <v>0</v>
      </c>
      <c r="S320" s="1">
        <f t="shared" ca="1" si="233"/>
        <v>53057.510219695658</v>
      </c>
      <c r="T320" s="1">
        <f t="shared" ca="1" si="234"/>
        <v>978563.51021969563</v>
      </c>
      <c r="U320" s="1">
        <f t="shared" ca="1" si="235"/>
        <v>4502.4213208733554</v>
      </c>
      <c r="V320" s="1">
        <f t="shared" ca="1" si="236"/>
        <v>974061.08889882232</v>
      </c>
      <c r="Y320" s="5">
        <f ca="1">IF(Table1[[#This Row],[Gender]]="Male",1,0)</f>
        <v>1</v>
      </c>
      <c r="Z320">
        <f ca="1">IF(Table1[[#This Row],[Gender]]="Female",1,0)</f>
        <v>0</v>
      </c>
      <c r="AB320" s="6"/>
      <c r="AF320" s="5">
        <f t="shared" ca="1" si="200"/>
        <v>0</v>
      </c>
      <c r="AM320">
        <f t="shared" ca="1" si="201"/>
        <v>1</v>
      </c>
      <c r="AN320">
        <f t="shared" ca="1" si="202"/>
        <v>0</v>
      </c>
      <c r="AO320">
        <f t="shared" ca="1" si="203"/>
        <v>0</v>
      </c>
      <c r="AP320">
        <f t="shared" ca="1" si="204"/>
        <v>0</v>
      </c>
      <c r="AQ320">
        <f t="shared" ca="1" si="205"/>
        <v>0</v>
      </c>
      <c r="AS320" s="6"/>
      <c r="AV320" s="5">
        <f ca="1">IF(Table1[[#This Row],[Total Debt Value]]&gt;$AW$3,1,0)</f>
        <v>0</v>
      </c>
      <c r="AZ320" s="6"/>
      <c r="BA320" s="5"/>
      <c r="BB320" s="17">
        <f t="shared" ca="1" si="209"/>
        <v>0.35891349138200174</v>
      </c>
      <c r="BC320">
        <f t="shared" ca="1" si="210"/>
        <v>0</v>
      </c>
      <c r="BD320" s="6"/>
      <c r="BF320" s="5">
        <f t="shared" ca="1" si="211"/>
        <v>0</v>
      </c>
      <c r="BG320">
        <f t="shared" ca="1" si="212"/>
        <v>0</v>
      </c>
      <c r="BH320">
        <f t="shared" ca="1" si="237"/>
        <v>0</v>
      </c>
      <c r="BI320">
        <f t="shared" ca="1" si="238"/>
        <v>0</v>
      </c>
      <c r="BJ320">
        <f t="shared" ca="1" si="239"/>
        <v>0</v>
      </c>
      <c r="BK320">
        <f t="shared" ca="1" si="240"/>
        <v>0</v>
      </c>
      <c r="BL320">
        <f t="shared" ca="1" si="241"/>
        <v>90700</v>
      </c>
      <c r="BM320">
        <f t="shared" ca="1" si="242"/>
        <v>0</v>
      </c>
      <c r="BN320">
        <f t="shared" ca="1" si="243"/>
        <v>0</v>
      </c>
      <c r="BO320">
        <f t="shared" ca="1" si="244"/>
        <v>0</v>
      </c>
      <c r="BP320">
        <f t="shared" ca="1" si="245"/>
        <v>0</v>
      </c>
      <c r="BR320" s="6"/>
      <c r="BT320" s="5">
        <f t="shared" ca="1" si="213"/>
        <v>0</v>
      </c>
      <c r="BU320">
        <f t="shared" ca="1" si="214"/>
        <v>0</v>
      </c>
      <c r="BV320">
        <f t="shared" ca="1" si="215"/>
        <v>0</v>
      </c>
      <c r="BW320">
        <f t="shared" ca="1" si="216"/>
        <v>0</v>
      </c>
      <c r="BX320">
        <f t="shared" ca="1" si="217"/>
        <v>0</v>
      </c>
      <c r="BY320">
        <f t="shared" ca="1" si="218"/>
        <v>90700</v>
      </c>
      <c r="CA320" s="6"/>
      <c r="CD320" s="5">
        <f ca="1">IF(Table1[[#This Row],[Total Debt Value]]&gt;Table1[[#This Row],[Income]],1,0)</f>
        <v>0</v>
      </c>
      <c r="CK320" s="6"/>
      <c r="CM320" s="5">
        <f ca="1">IF(Table1[[#This Row],[Total  Net Worth]]&gt;$CN$3,Table1[[#This Row],[Age]],0)</f>
        <v>30</v>
      </c>
      <c r="CN320" s="6"/>
    </row>
    <row r="321" spans="2:92" x14ac:dyDescent="0.25">
      <c r="B321">
        <f t="shared" ca="1" si="219"/>
        <v>1</v>
      </c>
      <c r="C321" t="str">
        <f t="shared" ca="1" si="220"/>
        <v>Male</v>
      </c>
      <c r="D321">
        <f t="shared" ca="1" si="221"/>
        <v>44</v>
      </c>
      <c r="E321">
        <f t="shared" ca="1" si="222"/>
        <v>3</v>
      </c>
      <c r="F321" t="str">
        <f t="shared" ca="1" si="206"/>
        <v>Teaching</v>
      </c>
      <c r="G321">
        <f t="shared" ca="1" si="223"/>
        <v>3</v>
      </c>
      <c r="H321" t="str">
        <f t="shared" ca="1" si="207"/>
        <v>University</v>
      </c>
      <c r="I321">
        <f t="shared" ca="1" si="224"/>
        <v>3</v>
      </c>
      <c r="J321">
        <f t="shared" ca="1" si="225"/>
        <v>0</v>
      </c>
      <c r="K321">
        <f t="shared" ca="1" si="226"/>
        <v>90700</v>
      </c>
      <c r="L321">
        <f t="shared" ca="1" si="227"/>
        <v>9</v>
      </c>
      <c r="M321" t="str">
        <f t="shared" ca="1" si="208"/>
        <v>Bhaktapur</v>
      </c>
      <c r="N321">
        <f t="shared" ca="1" si="230"/>
        <v>1904700</v>
      </c>
      <c r="O321" s="1">
        <f t="shared" ca="1" si="228"/>
        <v>683622.52703529876</v>
      </c>
      <c r="P321" s="1">
        <f t="shared" ca="1" si="231"/>
        <v>0</v>
      </c>
      <c r="Q321">
        <f t="shared" ca="1" si="229"/>
        <v>0</v>
      </c>
      <c r="R321">
        <f t="shared" ca="1" si="232"/>
        <v>0</v>
      </c>
      <c r="S321" s="1">
        <f t="shared" ca="1" si="233"/>
        <v>84142.824529755613</v>
      </c>
      <c r="T321" s="1">
        <f t="shared" ca="1" si="234"/>
        <v>1988842.8245297556</v>
      </c>
      <c r="U321" s="1">
        <f t="shared" ca="1" si="235"/>
        <v>683622.52703529876</v>
      </c>
      <c r="V321" s="1">
        <f t="shared" ca="1" si="236"/>
        <v>1305220.2974944569</v>
      </c>
      <c r="Y321" s="5">
        <f ca="1">IF(Table1[[#This Row],[Gender]]="Male",1,0)</f>
        <v>1</v>
      </c>
      <c r="Z321">
        <f ca="1">IF(Table1[[#This Row],[Gender]]="Female",1,0)</f>
        <v>0</v>
      </c>
      <c r="AB321" s="6"/>
      <c r="AF321" s="5">
        <f t="shared" ca="1" si="200"/>
        <v>0</v>
      </c>
      <c r="AM321">
        <f t="shared" ca="1" si="201"/>
        <v>0</v>
      </c>
      <c r="AN321">
        <f t="shared" ca="1" si="202"/>
        <v>1</v>
      </c>
      <c r="AO321">
        <f t="shared" ca="1" si="203"/>
        <v>0</v>
      </c>
      <c r="AP321">
        <f t="shared" ca="1" si="204"/>
        <v>0</v>
      </c>
      <c r="AQ321">
        <f t="shared" ca="1" si="205"/>
        <v>0</v>
      </c>
      <c r="AS321" s="6"/>
      <c r="AV321" s="5">
        <f ca="1">IF(Table1[[#This Row],[Total Debt Value]]&gt;$AW$3,1,0)</f>
        <v>1</v>
      </c>
      <c r="AZ321" s="6"/>
      <c r="BA321" s="5"/>
      <c r="BB321" s="17">
        <f t="shared" ca="1" si="209"/>
        <v>5.9856041038049979E-2</v>
      </c>
      <c r="BC321">
        <f t="shared" ca="1" si="210"/>
        <v>1</v>
      </c>
      <c r="BD321" s="6"/>
      <c r="BF321" s="5">
        <f t="shared" ca="1" si="211"/>
        <v>0</v>
      </c>
      <c r="BG321">
        <f t="shared" ca="1" si="212"/>
        <v>0</v>
      </c>
      <c r="BH321">
        <f t="shared" ca="1" si="237"/>
        <v>43719</v>
      </c>
      <c r="BI321">
        <f t="shared" ca="1" si="238"/>
        <v>0</v>
      </c>
      <c r="BJ321">
        <f t="shared" ca="1" si="239"/>
        <v>0</v>
      </c>
      <c r="BK321">
        <f t="shared" ca="1" si="240"/>
        <v>0</v>
      </c>
      <c r="BL321">
        <f t="shared" ca="1" si="241"/>
        <v>0</v>
      </c>
      <c r="BM321">
        <f t="shared" ca="1" si="242"/>
        <v>0</v>
      </c>
      <c r="BN321">
        <f t="shared" ca="1" si="243"/>
        <v>0</v>
      </c>
      <c r="BO321">
        <f t="shared" ca="1" si="244"/>
        <v>0</v>
      </c>
      <c r="BP321">
        <f t="shared" ca="1" si="245"/>
        <v>0</v>
      </c>
      <c r="BR321" s="6"/>
      <c r="BT321" s="5">
        <f t="shared" ca="1" si="213"/>
        <v>0</v>
      </c>
      <c r="BU321">
        <f t="shared" ca="1" si="214"/>
        <v>0</v>
      </c>
      <c r="BV321">
        <f t="shared" ca="1" si="215"/>
        <v>43719</v>
      </c>
      <c r="BW321">
        <f t="shared" ca="1" si="216"/>
        <v>0</v>
      </c>
      <c r="BX321">
        <f t="shared" ca="1" si="217"/>
        <v>0</v>
      </c>
      <c r="BY321">
        <f t="shared" ca="1" si="218"/>
        <v>0</v>
      </c>
      <c r="CA321" s="6"/>
      <c r="CD321" s="5">
        <f ca="1">IF(Table1[[#This Row],[Total Debt Value]]&gt;Table1[[#This Row],[Income]],1,0)</f>
        <v>1</v>
      </c>
      <c r="CK321" s="6"/>
      <c r="CM321" s="5">
        <f ca="1">IF(Table1[[#This Row],[Total  Net Worth]]&gt;$CN$3,Table1[[#This Row],[Age]],0)</f>
        <v>44</v>
      </c>
      <c r="CN321" s="6"/>
    </row>
    <row r="322" spans="2:92" x14ac:dyDescent="0.25">
      <c r="B322">
        <f t="shared" ca="1" si="219"/>
        <v>2</v>
      </c>
      <c r="C322" t="str">
        <f t="shared" ca="1" si="220"/>
        <v>Female</v>
      </c>
      <c r="D322">
        <f t="shared" ca="1" si="221"/>
        <v>41</v>
      </c>
      <c r="E322">
        <f t="shared" ca="1" si="222"/>
        <v>4</v>
      </c>
      <c r="F322" t="str">
        <f t="shared" ca="1" si="206"/>
        <v>IT</v>
      </c>
      <c r="G322">
        <f t="shared" ca="1" si="223"/>
        <v>5</v>
      </c>
      <c r="H322" t="str">
        <f t="shared" ca="1" si="207"/>
        <v>Others</v>
      </c>
      <c r="I322">
        <f t="shared" ca="1" si="224"/>
        <v>0</v>
      </c>
      <c r="J322">
        <f t="shared" ca="1" si="225"/>
        <v>1</v>
      </c>
      <c r="K322">
        <f t="shared" ca="1" si="226"/>
        <v>43719</v>
      </c>
      <c r="L322">
        <f t="shared" ca="1" si="227"/>
        <v>4</v>
      </c>
      <c r="M322" t="str">
        <f t="shared" ca="1" si="208"/>
        <v>Biratnagar</v>
      </c>
      <c r="N322">
        <f t="shared" ca="1" si="230"/>
        <v>918099</v>
      </c>
      <c r="O322" s="1">
        <f t="shared" ca="1" si="228"/>
        <v>54953.771420992649</v>
      </c>
      <c r="P322" s="1">
        <f t="shared" ca="1" si="231"/>
        <v>21201.219821891926</v>
      </c>
      <c r="Q322">
        <f t="shared" ca="1" si="229"/>
        <v>11046</v>
      </c>
      <c r="R322">
        <f t="shared" ca="1" si="232"/>
        <v>0</v>
      </c>
      <c r="S322" s="1">
        <f t="shared" ca="1" si="233"/>
        <v>23347.03400175862</v>
      </c>
      <c r="T322" s="1">
        <f t="shared" ca="1" si="234"/>
        <v>962647.25382365065</v>
      </c>
      <c r="U322" s="1">
        <f t="shared" ca="1" si="235"/>
        <v>65999.771420992649</v>
      </c>
      <c r="V322" s="1">
        <f t="shared" ca="1" si="236"/>
        <v>896647.48240265797</v>
      </c>
      <c r="Y322" s="5">
        <f ca="1">IF(Table1[[#This Row],[Gender]]="Male",1,0)</f>
        <v>0</v>
      </c>
      <c r="Z322">
        <f ca="1">IF(Table1[[#This Row],[Gender]]="Female",1,0)</f>
        <v>1</v>
      </c>
      <c r="AB322" s="6"/>
      <c r="AF322" s="5">
        <f t="shared" ca="1" si="200"/>
        <v>0</v>
      </c>
      <c r="AM322">
        <f t="shared" ca="1" si="201"/>
        <v>0</v>
      </c>
      <c r="AN322">
        <f t="shared" ca="1" si="202"/>
        <v>0</v>
      </c>
      <c r="AO322">
        <f t="shared" ca="1" si="203"/>
        <v>0</v>
      </c>
      <c r="AP322">
        <f t="shared" ca="1" si="204"/>
        <v>1</v>
      </c>
      <c r="AQ322">
        <f t="shared" ca="1" si="205"/>
        <v>0</v>
      </c>
      <c r="AS322" s="6"/>
      <c r="AV322" s="5">
        <f ca="1">IF(Table1[[#This Row],[Total Debt Value]]&gt;$AW$3,1,0)</f>
        <v>0</v>
      </c>
      <c r="AZ322" s="6"/>
      <c r="BA322" s="5"/>
      <c r="BB322" s="17">
        <f t="shared" ca="1" si="209"/>
        <v>0.24253901076359552</v>
      </c>
      <c r="BC322">
        <f t="shared" ca="1" si="210"/>
        <v>1</v>
      </c>
      <c r="BD322" s="6"/>
      <c r="BF322" s="5">
        <f t="shared" ca="1" si="211"/>
        <v>0</v>
      </c>
      <c r="BG322">
        <f t="shared" ca="1" si="212"/>
        <v>0</v>
      </c>
      <c r="BH322">
        <f t="shared" ca="1" si="237"/>
        <v>25112</v>
      </c>
      <c r="BI322">
        <f t="shared" ca="1" si="238"/>
        <v>0</v>
      </c>
      <c r="BJ322">
        <f t="shared" ca="1" si="239"/>
        <v>0</v>
      </c>
      <c r="BK322">
        <f t="shared" ca="1" si="240"/>
        <v>0</v>
      </c>
      <c r="BL322">
        <f t="shared" ca="1" si="241"/>
        <v>0</v>
      </c>
      <c r="BM322">
        <f t="shared" ca="1" si="242"/>
        <v>0</v>
      </c>
      <c r="BN322">
        <f t="shared" ca="1" si="243"/>
        <v>0</v>
      </c>
      <c r="BO322">
        <f t="shared" ca="1" si="244"/>
        <v>0</v>
      </c>
      <c r="BP322">
        <f t="shared" ca="1" si="245"/>
        <v>0</v>
      </c>
      <c r="BR322" s="6"/>
      <c r="BT322" s="5">
        <f t="shared" ca="1" si="213"/>
        <v>0</v>
      </c>
      <c r="BU322">
        <f t="shared" ca="1" si="214"/>
        <v>0</v>
      </c>
      <c r="BV322">
        <f t="shared" ca="1" si="215"/>
        <v>0</v>
      </c>
      <c r="BW322">
        <f t="shared" ca="1" si="216"/>
        <v>0</v>
      </c>
      <c r="BX322">
        <f t="shared" ca="1" si="217"/>
        <v>25112</v>
      </c>
      <c r="BY322">
        <f t="shared" ca="1" si="218"/>
        <v>0</v>
      </c>
      <c r="CA322" s="6"/>
      <c r="CD322" s="5">
        <f ca="1">IF(Table1[[#This Row],[Total Debt Value]]&gt;Table1[[#This Row],[Income]],1,0)</f>
        <v>1</v>
      </c>
      <c r="CK322" s="6"/>
      <c r="CM322" s="5">
        <f ca="1">IF(Table1[[#This Row],[Total  Net Worth]]&gt;$CN$3,Table1[[#This Row],[Age]],0)</f>
        <v>41</v>
      </c>
      <c r="CN322" s="6"/>
    </row>
    <row r="323" spans="2:92" x14ac:dyDescent="0.25">
      <c r="B323">
        <f t="shared" ca="1" si="219"/>
        <v>1</v>
      </c>
      <c r="C323" t="str">
        <f t="shared" ca="1" si="220"/>
        <v>Male</v>
      </c>
      <c r="D323">
        <f t="shared" ca="1" si="221"/>
        <v>39</v>
      </c>
      <c r="E323">
        <f t="shared" ca="1" si="222"/>
        <v>5</v>
      </c>
      <c r="F323" t="str">
        <f t="shared" ca="1" si="206"/>
        <v>Genral Work</v>
      </c>
      <c r="G323">
        <f t="shared" ca="1" si="223"/>
        <v>5</v>
      </c>
      <c r="H323" t="str">
        <f t="shared" ca="1" si="207"/>
        <v>Others</v>
      </c>
      <c r="I323">
        <f t="shared" ca="1" si="224"/>
        <v>0</v>
      </c>
      <c r="J323">
        <f t="shared" ca="1" si="225"/>
        <v>2</v>
      </c>
      <c r="K323">
        <f t="shared" ca="1" si="226"/>
        <v>25112</v>
      </c>
      <c r="L323">
        <f t="shared" ca="1" si="227"/>
        <v>4</v>
      </c>
      <c r="M323" t="str">
        <f t="shared" ca="1" si="208"/>
        <v>Biratnagar</v>
      </c>
      <c r="N323">
        <f t="shared" ca="1" si="230"/>
        <v>477128</v>
      </c>
      <c r="O323" s="1">
        <f t="shared" ca="1" si="228"/>
        <v>115722.15312761281</v>
      </c>
      <c r="P323" s="1">
        <f t="shared" ca="1" si="231"/>
        <v>3795.4361074911553</v>
      </c>
      <c r="Q323">
        <f t="shared" ca="1" si="229"/>
        <v>2376</v>
      </c>
      <c r="R323">
        <f t="shared" ca="1" si="232"/>
        <v>50224</v>
      </c>
      <c r="S323" s="1">
        <f t="shared" ca="1" si="233"/>
        <v>26816.327190083244</v>
      </c>
      <c r="T323" s="1">
        <f t="shared" ca="1" si="234"/>
        <v>507739.76329757436</v>
      </c>
      <c r="U323" s="1">
        <f t="shared" ca="1" si="235"/>
        <v>168322.15312761281</v>
      </c>
      <c r="V323" s="1">
        <f t="shared" ca="1" si="236"/>
        <v>339417.61016996158</v>
      </c>
      <c r="Y323" s="5">
        <f ca="1">IF(Table1[[#This Row],[Gender]]="Male",1,0)</f>
        <v>1</v>
      </c>
      <c r="Z323">
        <f ca="1">IF(Table1[[#This Row],[Gender]]="Female",1,0)</f>
        <v>0</v>
      </c>
      <c r="AB323" s="6"/>
      <c r="AF323" s="5">
        <f t="shared" ref="AF323:AF386" ca="1" si="246">IF(F324="Health",1,0)</f>
        <v>0</v>
      </c>
      <c r="AM323">
        <f t="shared" ref="AM323:AM386" ca="1" si="247">IF(F324="Teaching",1,0)</f>
        <v>0</v>
      </c>
      <c r="AN323">
        <f t="shared" ref="AN323:AN386" ca="1" si="248">IF(F324="IT",1,0)</f>
        <v>1</v>
      </c>
      <c r="AO323">
        <f t="shared" ref="AO323:AO386" ca="1" si="249">IF(F324="Construction",1,0)</f>
        <v>0</v>
      </c>
      <c r="AP323">
        <f t="shared" ref="AP323:AP386" ca="1" si="250">IF(F324="Genral Work",1,0)</f>
        <v>0</v>
      </c>
      <c r="AQ323">
        <f t="shared" ref="AQ323:AQ386" ca="1" si="251">IF(F324="Agriculture",1,0)</f>
        <v>0</v>
      </c>
      <c r="AS323" s="6"/>
      <c r="AV323" s="5">
        <f ca="1">IF(Table1[[#This Row],[Total Debt Value]]&gt;$AW$3,1,0)</f>
        <v>0</v>
      </c>
      <c r="AZ323" s="6"/>
      <c r="BA323" s="5"/>
      <c r="BB323" s="17">
        <f t="shared" ca="1" si="209"/>
        <v>0.57584087929506522</v>
      </c>
      <c r="BC323">
        <f t="shared" ca="1" si="210"/>
        <v>0</v>
      </c>
      <c r="BD323" s="6"/>
      <c r="BF323" s="5">
        <f t="shared" ca="1" si="211"/>
        <v>0</v>
      </c>
      <c r="BG323">
        <f t="shared" ca="1" si="212"/>
        <v>0</v>
      </c>
      <c r="BH323">
        <f t="shared" ca="1" si="237"/>
        <v>0</v>
      </c>
      <c r="BI323">
        <f t="shared" ca="1" si="238"/>
        <v>0</v>
      </c>
      <c r="BJ323">
        <f t="shared" ca="1" si="239"/>
        <v>0</v>
      </c>
      <c r="BK323">
        <f t="shared" ca="1" si="240"/>
        <v>0</v>
      </c>
      <c r="BL323">
        <f t="shared" ca="1" si="241"/>
        <v>65011</v>
      </c>
      <c r="BM323">
        <f t="shared" ca="1" si="242"/>
        <v>0</v>
      </c>
      <c r="BN323">
        <f t="shared" ca="1" si="243"/>
        <v>0</v>
      </c>
      <c r="BO323">
        <f t="shared" ca="1" si="244"/>
        <v>0</v>
      </c>
      <c r="BP323">
        <f t="shared" ca="1" si="245"/>
        <v>0</v>
      </c>
      <c r="BR323" s="6"/>
      <c r="BT323" s="5">
        <f t="shared" ca="1" si="213"/>
        <v>0</v>
      </c>
      <c r="BU323">
        <f t="shared" ca="1" si="214"/>
        <v>0</v>
      </c>
      <c r="BV323">
        <f t="shared" ca="1" si="215"/>
        <v>65011</v>
      </c>
      <c r="BW323">
        <f t="shared" ca="1" si="216"/>
        <v>0</v>
      </c>
      <c r="BX323">
        <f t="shared" ca="1" si="217"/>
        <v>0</v>
      </c>
      <c r="BY323">
        <f t="shared" ca="1" si="218"/>
        <v>0</v>
      </c>
      <c r="CA323" s="6"/>
      <c r="CD323" s="5">
        <f ca="1">IF(Table1[[#This Row],[Total Debt Value]]&gt;Table1[[#This Row],[Income]],1,0)</f>
        <v>1</v>
      </c>
      <c r="CK323" s="6"/>
      <c r="CM323" s="5">
        <f ca="1">IF(Table1[[#This Row],[Total  Net Worth]]&gt;$CN$3,Table1[[#This Row],[Age]],0)</f>
        <v>0</v>
      </c>
      <c r="CN323" s="6"/>
    </row>
    <row r="324" spans="2:92" x14ac:dyDescent="0.25">
      <c r="B324">
        <f t="shared" ca="1" si="219"/>
        <v>1</v>
      </c>
      <c r="C324" t="str">
        <f t="shared" ca="1" si="220"/>
        <v>Male</v>
      </c>
      <c r="D324">
        <f t="shared" ca="1" si="221"/>
        <v>34</v>
      </c>
      <c r="E324">
        <f t="shared" ca="1" si="222"/>
        <v>4</v>
      </c>
      <c r="F324" t="str">
        <f t="shared" ref="F324:F387" ca="1" si="252">VLOOKUP(E324,$AH$3:$AI$8,2)</f>
        <v>IT</v>
      </c>
      <c r="G324">
        <f t="shared" ca="1" si="223"/>
        <v>3</v>
      </c>
      <c r="H324" t="str">
        <f t="shared" ref="H324:H387" ca="1" si="253">VLOOKUP(G324,$AJ$3:$AK$7,2)</f>
        <v>University</v>
      </c>
      <c r="I324">
        <f t="shared" ca="1" si="224"/>
        <v>0</v>
      </c>
      <c r="J324">
        <f t="shared" ca="1" si="225"/>
        <v>2</v>
      </c>
      <c r="K324">
        <f t="shared" ca="1" si="226"/>
        <v>65011</v>
      </c>
      <c r="L324">
        <f t="shared" ca="1" si="227"/>
        <v>9</v>
      </c>
      <c r="M324" t="str">
        <f t="shared" ref="M324:M387" ca="1" si="254">VLOOKUP(L324,$AH$11:$AI$21,2)</f>
        <v>Bhaktapur</v>
      </c>
      <c r="N324">
        <f t="shared" ca="1" si="230"/>
        <v>1300220</v>
      </c>
      <c r="O324" s="1">
        <f t="shared" ca="1" si="228"/>
        <v>748719.82807702967</v>
      </c>
      <c r="P324" s="1">
        <f t="shared" ca="1" si="231"/>
        <v>110085.59624505322</v>
      </c>
      <c r="Q324">
        <f t="shared" ca="1" si="229"/>
        <v>103119</v>
      </c>
      <c r="R324">
        <f t="shared" ca="1" si="232"/>
        <v>130022</v>
      </c>
      <c r="S324" s="1">
        <f t="shared" ca="1" si="233"/>
        <v>87199.274568077031</v>
      </c>
      <c r="T324" s="1">
        <f t="shared" ca="1" si="234"/>
        <v>1497504.8708131302</v>
      </c>
      <c r="U324" s="1">
        <f t="shared" ca="1" si="235"/>
        <v>981860.82807702967</v>
      </c>
      <c r="V324" s="1">
        <f t="shared" ca="1" si="236"/>
        <v>515644.0427361005</v>
      </c>
      <c r="Y324" s="5">
        <f ca="1">IF(Table1[[#This Row],[Gender]]="Male",1,0)</f>
        <v>1</v>
      </c>
      <c r="Z324">
        <f ca="1">IF(Table1[[#This Row],[Gender]]="Female",1,0)</f>
        <v>0</v>
      </c>
      <c r="AB324" s="6"/>
      <c r="AF324" s="5">
        <f t="shared" ca="1" si="246"/>
        <v>0</v>
      </c>
      <c r="AM324">
        <f t="shared" ca="1" si="247"/>
        <v>1</v>
      </c>
      <c r="AN324">
        <f t="shared" ca="1" si="248"/>
        <v>0</v>
      </c>
      <c r="AO324">
        <f t="shared" ca="1" si="249"/>
        <v>0</v>
      </c>
      <c r="AP324">
        <f t="shared" ca="1" si="250"/>
        <v>0</v>
      </c>
      <c r="AQ324">
        <f t="shared" ca="1" si="251"/>
        <v>0</v>
      </c>
      <c r="AS324" s="6"/>
      <c r="AV324" s="5">
        <f ca="1">IF(Table1[[#This Row],[Total Debt Value]]&gt;$AW$3,1,0)</f>
        <v>1</v>
      </c>
      <c r="AZ324" s="6"/>
      <c r="BA324" s="5"/>
      <c r="BB324" s="17">
        <f t="shared" ref="BB324:BB387" ca="1" si="255">O325/N325</f>
        <v>0.94219725413638811</v>
      </c>
      <c r="BC324">
        <f t="shared" ref="BC324:BC387" ca="1" si="256">IF(BB324&lt;$BD$2,1,0)</f>
        <v>0</v>
      </c>
      <c r="BD324" s="6"/>
      <c r="BF324" s="5">
        <f t="shared" ref="BF324:BF387" ca="1" si="257">IF(M325="Kathmandu",K325,0)</f>
        <v>0</v>
      </c>
      <c r="BG324">
        <f t="shared" ref="BG324:BG387" ca="1" si="258">IF(M325="Itahari",K325,0)</f>
        <v>0</v>
      </c>
      <c r="BH324">
        <f t="shared" ca="1" si="237"/>
        <v>64733</v>
      </c>
      <c r="BI324">
        <f t="shared" ca="1" si="238"/>
        <v>0</v>
      </c>
      <c r="BJ324">
        <f t="shared" ca="1" si="239"/>
        <v>0</v>
      </c>
      <c r="BK324">
        <f t="shared" ca="1" si="240"/>
        <v>0</v>
      </c>
      <c r="BL324">
        <f t="shared" ca="1" si="241"/>
        <v>0</v>
      </c>
      <c r="BM324">
        <f t="shared" ca="1" si="242"/>
        <v>0</v>
      </c>
      <c r="BN324">
        <f t="shared" ca="1" si="243"/>
        <v>0</v>
      </c>
      <c r="BO324">
        <f t="shared" ca="1" si="244"/>
        <v>0</v>
      </c>
      <c r="BP324">
        <f t="shared" ca="1" si="245"/>
        <v>0</v>
      </c>
      <c r="BR324" s="6"/>
      <c r="BT324" s="5">
        <f t="shared" ref="BT324:BT387" ca="1" si="259">IF(F325="Health",K325,0)</f>
        <v>0</v>
      </c>
      <c r="BU324">
        <f t="shared" ref="BU324:BU387" ca="1" si="260">IF(F325="Agriculture",K325,0)</f>
        <v>0</v>
      </c>
      <c r="BV324">
        <f t="shared" ref="BV324:BV387" ca="1" si="261">IF(F325="IT",K325,0)</f>
        <v>0</v>
      </c>
      <c r="BW324">
        <f t="shared" ref="BW324:BW387" ca="1" si="262">IF(F325="Construction",K325,0)</f>
        <v>0</v>
      </c>
      <c r="BX324">
        <f t="shared" ref="BX324:BX387" ca="1" si="263">IF(F325="Genral Work",K325,0)</f>
        <v>0</v>
      </c>
      <c r="BY324">
        <f t="shared" ref="BY324:BY387" ca="1" si="264">IF(F325="Teaching",K325,0)</f>
        <v>64733</v>
      </c>
      <c r="CA324" s="6"/>
      <c r="CD324" s="5">
        <f ca="1">IF(Table1[[#This Row],[Total Debt Value]]&gt;Table1[[#This Row],[Income]],1,0)</f>
        <v>1</v>
      </c>
      <c r="CK324" s="6"/>
      <c r="CM324" s="5">
        <f ca="1">IF(Table1[[#This Row],[Total  Net Worth]]&gt;$CN$3,Table1[[#This Row],[Age]],0)</f>
        <v>34</v>
      </c>
      <c r="CN324" s="6"/>
    </row>
    <row r="325" spans="2:92" x14ac:dyDescent="0.25">
      <c r="B325">
        <f t="shared" ref="B325:B388" ca="1" si="265">RANDBETWEEN(1,2)</f>
        <v>1</v>
      </c>
      <c r="C325" t="str">
        <f t="shared" ref="C325:C388" ca="1" si="266">IF(B325=1,"Male","Female")</f>
        <v>Male</v>
      </c>
      <c r="D325">
        <f t="shared" ref="D325:D388" ca="1" si="267">RANDBETWEEN(25,45)</f>
        <v>33</v>
      </c>
      <c r="E325">
        <f t="shared" ref="E325:E388" ca="1" si="268">RANDBETWEEN(1,6)</f>
        <v>3</v>
      </c>
      <c r="F325" t="str">
        <f t="shared" ca="1" si="252"/>
        <v>Teaching</v>
      </c>
      <c r="G325">
        <f t="shared" ref="G325:G388" ca="1" si="269">RANDBETWEEN(1,5)</f>
        <v>3</v>
      </c>
      <c r="H325" t="str">
        <f t="shared" ca="1" si="253"/>
        <v>University</v>
      </c>
      <c r="I325">
        <f t="shared" ref="I325:I388" ca="1" si="270">RANDBETWEEN(0,3)</f>
        <v>3</v>
      </c>
      <c r="J325">
        <f t="shared" ref="J325:J388" ca="1" si="271">RANDBETWEEN(0,2)</f>
        <v>1</v>
      </c>
      <c r="K325">
        <f t="shared" ref="K325:K388" ca="1" si="272">RANDBETWEEN(25000,100000)</f>
        <v>64733</v>
      </c>
      <c r="L325">
        <f t="shared" ref="L325:L388" ca="1" si="273">RANDBETWEEN(1,11)</f>
        <v>4</v>
      </c>
      <c r="M325" t="str">
        <f t="shared" ca="1" si="254"/>
        <v>Biratnagar</v>
      </c>
      <c r="N325">
        <f t="shared" ca="1" si="230"/>
        <v>1359393</v>
      </c>
      <c r="O325" s="1">
        <f t="shared" ref="O325:O388" ca="1" si="274">RAND()*N325</f>
        <v>1280816.3518922271</v>
      </c>
      <c r="P325" s="1">
        <f t="shared" ca="1" si="231"/>
        <v>23270.251301130724</v>
      </c>
      <c r="Q325">
        <f t="shared" ref="Q325:Q388" ca="1" si="275">RANDBETWEEN(0,P325)</f>
        <v>3537</v>
      </c>
      <c r="R325">
        <f t="shared" ca="1" si="232"/>
        <v>0</v>
      </c>
      <c r="S325" s="1">
        <f t="shared" ca="1" si="233"/>
        <v>92826.001404415583</v>
      </c>
      <c r="T325" s="1">
        <f t="shared" ca="1" si="234"/>
        <v>1475489.2527055463</v>
      </c>
      <c r="U325" s="1">
        <f t="shared" ca="1" si="235"/>
        <v>1284353.3518922271</v>
      </c>
      <c r="V325" s="1">
        <f t="shared" ca="1" si="236"/>
        <v>191135.90081331925</v>
      </c>
      <c r="Y325" s="5">
        <f ca="1">IF(Table1[[#This Row],[Gender]]="Male",1,0)</f>
        <v>1</v>
      </c>
      <c r="Z325">
        <f ca="1">IF(Table1[[#This Row],[Gender]]="Female",1,0)</f>
        <v>0</v>
      </c>
      <c r="AB325" s="6"/>
      <c r="AF325" s="5">
        <f t="shared" ca="1" si="246"/>
        <v>0</v>
      </c>
      <c r="AM325">
        <f t="shared" ca="1" si="247"/>
        <v>0</v>
      </c>
      <c r="AN325">
        <f t="shared" ca="1" si="248"/>
        <v>0</v>
      </c>
      <c r="AO325">
        <f t="shared" ca="1" si="249"/>
        <v>1</v>
      </c>
      <c r="AP325">
        <f t="shared" ca="1" si="250"/>
        <v>0</v>
      </c>
      <c r="AQ325">
        <f t="shared" ca="1" si="251"/>
        <v>0</v>
      </c>
      <c r="AS325" s="6"/>
      <c r="AV325" s="5">
        <f ca="1">IF(Table1[[#This Row],[Total Debt Value]]&gt;$AW$3,1,0)</f>
        <v>1</v>
      </c>
      <c r="AZ325" s="6"/>
      <c r="BA325" s="5"/>
      <c r="BB325" s="17">
        <f t="shared" ca="1" si="255"/>
        <v>0.58798679122134745</v>
      </c>
      <c r="BC325">
        <f t="shared" ca="1" si="256"/>
        <v>0</v>
      </c>
      <c r="BD325" s="6"/>
      <c r="BF325" s="5">
        <f t="shared" ca="1" si="257"/>
        <v>0</v>
      </c>
      <c r="BG325">
        <f t="shared" ca="1" si="258"/>
        <v>0</v>
      </c>
      <c r="BH325">
        <f t="shared" ca="1" si="237"/>
        <v>0</v>
      </c>
      <c r="BI325">
        <f t="shared" ca="1" si="238"/>
        <v>0</v>
      </c>
      <c r="BJ325">
        <f t="shared" ca="1" si="239"/>
        <v>0</v>
      </c>
      <c r="BK325">
        <f t="shared" ca="1" si="240"/>
        <v>0</v>
      </c>
      <c r="BL325">
        <f t="shared" ca="1" si="241"/>
        <v>95404</v>
      </c>
      <c r="BM325">
        <f t="shared" ca="1" si="242"/>
        <v>0</v>
      </c>
      <c r="BN325">
        <f t="shared" ca="1" si="243"/>
        <v>0</v>
      </c>
      <c r="BO325">
        <f t="shared" ca="1" si="244"/>
        <v>0</v>
      </c>
      <c r="BP325">
        <f t="shared" ca="1" si="245"/>
        <v>0</v>
      </c>
      <c r="BR325" s="6"/>
      <c r="BT325" s="5">
        <f t="shared" ca="1" si="259"/>
        <v>0</v>
      </c>
      <c r="BU325">
        <f t="shared" ca="1" si="260"/>
        <v>0</v>
      </c>
      <c r="BV325">
        <f t="shared" ca="1" si="261"/>
        <v>0</v>
      </c>
      <c r="BW325">
        <f t="shared" ca="1" si="262"/>
        <v>95404</v>
      </c>
      <c r="BX325">
        <f t="shared" ca="1" si="263"/>
        <v>0</v>
      </c>
      <c r="BY325">
        <f t="shared" ca="1" si="264"/>
        <v>0</v>
      </c>
      <c r="CA325" s="6"/>
      <c r="CD325" s="5">
        <f ca="1">IF(Table1[[#This Row],[Total Debt Value]]&gt;Table1[[#This Row],[Income]],1,0)</f>
        <v>1</v>
      </c>
      <c r="CK325" s="6"/>
      <c r="CM325" s="5">
        <f ca="1">IF(Table1[[#This Row],[Total  Net Worth]]&gt;$CN$3,Table1[[#This Row],[Age]],0)</f>
        <v>0</v>
      </c>
      <c r="CN325" s="6"/>
    </row>
    <row r="326" spans="2:92" x14ac:dyDescent="0.25">
      <c r="B326">
        <f t="shared" ca="1" si="265"/>
        <v>1</v>
      </c>
      <c r="C326" t="str">
        <f t="shared" ca="1" si="266"/>
        <v>Male</v>
      </c>
      <c r="D326">
        <f t="shared" ca="1" si="267"/>
        <v>30</v>
      </c>
      <c r="E326">
        <f t="shared" ca="1" si="268"/>
        <v>2</v>
      </c>
      <c r="F326" t="str">
        <f t="shared" ca="1" si="252"/>
        <v>Construction</v>
      </c>
      <c r="G326">
        <f t="shared" ca="1" si="269"/>
        <v>2</v>
      </c>
      <c r="H326" t="str">
        <f t="shared" ca="1" si="253"/>
        <v>College</v>
      </c>
      <c r="I326">
        <f t="shared" ca="1" si="270"/>
        <v>0</v>
      </c>
      <c r="J326">
        <f t="shared" ca="1" si="271"/>
        <v>0</v>
      </c>
      <c r="K326">
        <f t="shared" ca="1" si="272"/>
        <v>95404</v>
      </c>
      <c r="L326">
        <f t="shared" ca="1" si="273"/>
        <v>9</v>
      </c>
      <c r="M326" t="str">
        <f t="shared" ca="1" si="254"/>
        <v>Bhaktapur</v>
      </c>
      <c r="N326">
        <f t="shared" ca="1" si="230"/>
        <v>1812676</v>
      </c>
      <c r="O326" s="1">
        <f t="shared" ca="1" si="274"/>
        <v>1065829.5447639471</v>
      </c>
      <c r="P326" s="1">
        <f t="shared" ca="1" si="231"/>
        <v>0</v>
      </c>
      <c r="Q326">
        <f t="shared" ca="1" si="275"/>
        <v>0</v>
      </c>
      <c r="R326">
        <f t="shared" ca="1" si="232"/>
        <v>0</v>
      </c>
      <c r="S326" s="1">
        <f t="shared" ca="1" si="233"/>
        <v>135517.32708755095</v>
      </c>
      <c r="T326" s="1">
        <f t="shared" ca="1" si="234"/>
        <v>1948193.3270875509</v>
      </c>
      <c r="U326" s="1">
        <f t="shared" ca="1" si="235"/>
        <v>1065829.5447639471</v>
      </c>
      <c r="V326" s="1">
        <f t="shared" ca="1" si="236"/>
        <v>882363.78232360375</v>
      </c>
      <c r="Y326" s="5">
        <f ca="1">IF(Table1[[#This Row],[Gender]]="Male",1,0)</f>
        <v>1</v>
      </c>
      <c r="Z326">
        <f ca="1">IF(Table1[[#This Row],[Gender]]="Female",1,0)</f>
        <v>0</v>
      </c>
      <c r="AB326" s="6"/>
      <c r="AF326" s="5">
        <f t="shared" ca="1" si="246"/>
        <v>1</v>
      </c>
      <c r="AM326">
        <f t="shared" ca="1" si="247"/>
        <v>0</v>
      </c>
      <c r="AN326">
        <f t="shared" ca="1" si="248"/>
        <v>0</v>
      </c>
      <c r="AO326">
        <f t="shared" ca="1" si="249"/>
        <v>0</v>
      </c>
      <c r="AP326">
        <f t="shared" ca="1" si="250"/>
        <v>0</v>
      </c>
      <c r="AQ326">
        <f t="shared" ca="1" si="251"/>
        <v>0</v>
      </c>
      <c r="AS326" s="6"/>
      <c r="AV326" s="5">
        <f ca="1">IF(Table1[[#This Row],[Total Debt Value]]&gt;$AW$3,1,0)</f>
        <v>1</v>
      </c>
      <c r="AZ326" s="6"/>
      <c r="BA326" s="5"/>
      <c r="BB326" s="17">
        <f t="shared" ca="1" si="255"/>
        <v>0.78987135553680377</v>
      </c>
      <c r="BC326">
        <f t="shared" ca="1" si="256"/>
        <v>0</v>
      </c>
      <c r="BD326" s="6"/>
      <c r="BF326" s="5">
        <f t="shared" ca="1" si="257"/>
        <v>0</v>
      </c>
      <c r="BG326">
        <f t="shared" ca="1" si="258"/>
        <v>0</v>
      </c>
      <c r="BH326">
        <f t="shared" ca="1" si="237"/>
        <v>0</v>
      </c>
      <c r="BI326">
        <f t="shared" ca="1" si="238"/>
        <v>85963</v>
      </c>
      <c r="BJ326">
        <f t="shared" ca="1" si="239"/>
        <v>0</v>
      </c>
      <c r="BK326">
        <f t="shared" ca="1" si="240"/>
        <v>0</v>
      </c>
      <c r="BL326">
        <f t="shared" ca="1" si="241"/>
        <v>0</v>
      </c>
      <c r="BM326">
        <f t="shared" ca="1" si="242"/>
        <v>0</v>
      </c>
      <c r="BN326">
        <f t="shared" ca="1" si="243"/>
        <v>0</v>
      </c>
      <c r="BO326">
        <f t="shared" ca="1" si="244"/>
        <v>0</v>
      </c>
      <c r="BP326">
        <f t="shared" ca="1" si="245"/>
        <v>0</v>
      </c>
      <c r="BR326" s="6"/>
      <c r="BT326" s="5">
        <f t="shared" ca="1" si="259"/>
        <v>85963</v>
      </c>
      <c r="BU326">
        <f t="shared" ca="1" si="260"/>
        <v>0</v>
      </c>
      <c r="BV326">
        <f t="shared" ca="1" si="261"/>
        <v>0</v>
      </c>
      <c r="BW326">
        <f t="shared" ca="1" si="262"/>
        <v>0</v>
      </c>
      <c r="BX326">
        <f t="shared" ca="1" si="263"/>
        <v>0</v>
      </c>
      <c r="BY326">
        <f t="shared" ca="1" si="264"/>
        <v>0</v>
      </c>
      <c r="CA326" s="6"/>
      <c r="CD326" s="5">
        <f ca="1">IF(Table1[[#This Row],[Total Debt Value]]&gt;Table1[[#This Row],[Income]],1,0)</f>
        <v>1</v>
      </c>
      <c r="CK326" s="6"/>
      <c r="CM326" s="5">
        <f ca="1">IF(Table1[[#This Row],[Total  Net Worth]]&gt;$CN$3,Table1[[#This Row],[Age]],0)</f>
        <v>30</v>
      </c>
      <c r="CN326" s="6"/>
    </row>
    <row r="327" spans="2:92" x14ac:dyDescent="0.25">
      <c r="B327">
        <f t="shared" ca="1" si="265"/>
        <v>2</v>
      </c>
      <c r="C327" t="str">
        <f t="shared" ca="1" si="266"/>
        <v>Female</v>
      </c>
      <c r="D327">
        <f t="shared" ca="1" si="267"/>
        <v>36</v>
      </c>
      <c r="E327">
        <f t="shared" ca="1" si="268"/>
        <v>1</v>
      </c>
      <c r="F327" t="str">
        <f t="shared" ca="1" si="252"/>
        <v>Health</v>
      </c>
      <c r="G327">
        <f t="shared" ca="1" si="269"/>
        <v>4</v>
      </c>
      <c r="H327" t="str">
        <f t="shared" ca="1" si="253"/>
        <v>Technical</v>
      </c>
      <c r="I327">
        <f t="shared" ca="1" si="270"/>
        <v>0</v>
      </c>
      <c r="J327">
        <f t="shared" ca="1" si="271"/>
        <v>0</v>
      </c>
      <c r="K327">
        <f t="shared" ca="1" si="272"/>
        <v>85963</v>
      </c>
      <c r="L327">
        <f t="shared" ca="1" si="273"/>
        <v>3</v>
      </c>
      <c r="M327" t="str">
        <f t="shared" ca="1" si="254"/>
        <v>Pokhara</v>
      </c>
      <c r="N327">
        <f t="shared" ca="1" si="230"/>
        <v>1633297</v>
      </c>
      <c r="O327" s="1">
        <f t="shared" ca="1" si="274"/>
        <v>1290094.5153841949</v>
      </c>
      <c r="P327" s="1">
        <f t="shared" ca="1" si="231"/>
        <v>0</v>
      </c>
      <c r="Q327">
        <f t="shared" ca="1" si="275"/>
        <v>0</v>
      </c>
      <c r="R327">
        <f t="shared" ca="1" si="232"/>
        <v>0</v>
      </c>
      <c r="S327" s="1">
        <f t="shared" ca="1" si="233"/>
        <v>19149.831747040975</v>
      </c>
      <c r="T327" s="1">
        <f t="shared" ca="1" si="234"/>
        <v>1652446.8317470411</v>
      </c>
      <c r="U327" s="1">
        <f t="shared" ca="1" si="235"/>
        <v>1290094.5153841949</v>
      </c>
      <c r="V327" s="1">
        <f t="shared" ca="1" si="236"/>
        <v>362352.31636284618</v>
      </c>
      <c r="Y327" s="5">
        <f ca="1">IF(Table1[[#This Row],[Gender]]="Male",1,0)</f>
        <v>0</v>
      </c>
      <c r="Z327">
        <f ca="1">IF(Table1[[#This Row],[Gender]]="Female",1,0)</f>
        <v>1</v>
      </c>
      <c r="AB327" s="6"/>
      <c r="AF327" s="5">
        <f t="shared" ca="1" si="246"/>
        <v>0</v>
      </c>
      <c r="AM327">
        <f t="shared" ca="1" si="247"/>
        <v>0</v>
      </c>
      <c r="AN327">
        <f t="shared" ca="1" si="248"/>
        <v>0</v>
      </c>
      <c r="AO327">
        <f t="shared" ca="1" si="249"/>
        <v>1</v>
      </c>
      <c r="AP327">
        <f t="shared" ca="1" si="250"/>
        <v>0</v>
      </c>
      <c r="AQ327">
        <f t="shared" ca="1" si="251"/>
        <v>0</v>
      </c>
      <c r="AS327" s="6"/>
      <c r="AV327" s="5">
        <f ca="1">IF(Table1[[#This Row],[Total Debt Value]]&gt;$AW$3,1,0)</f>
        <v>1</v>
      </c>
      <c r="AZ327" s="6"/>
      <c r="BA327" s="5"/>
      <c r="BB327" s="17">
        <f t="shared" ca="1" si="255"/>
        <v>0.76093629639993987</v>
      </c>
      <c r="BC327">
        <f t="shared" ca="1" si="256"/>
        <v>0</v>
      </c>
      <c r="BD327" s="6"/>
      <c r="BF327" s="5">
        <f t="shared" ca="1" si="257"/>
        <v>50542</v>
      </c>
      <c r="BG327">
        <f t="shared" ca="1" si="258"/>
        <v>0</v>
      </c>
      <c r="BH327">
        <f t="shared" ca="1" si="237"/>
        <v>0</v>
      </c>
      <c r="BI327">
        <f t="shared" ca="1" si="238"/>
        <v>0</v>
      </c>
      <c r="BJ327">
        <f t="shared" ca="1" si="239"/>
        <v>0</v>
      </c>
      <c r="BK327">
        <f t="shared" ca="1" si="240"/>
        <v>0</v>
      </c>
      <c r="BL327">
        <f t="shared" ca="1" si="241"/>
        <v>0</v>
      </c>
      <c r="BM327">
        <f t="shared" ca="1" si="242"/>
        <v>0</v>
      </c>
      <c r="BN327">
        <f t="shared" ca="1" si="243"/>
        <v>0</v>
      </c>
      <c r="BO327">
        <f t="shared" ca="1" si="244"/>
        <v>0</v>
      </c>
      <c r="BP327">
        <f t="shared" ca="1" si="245"/>
        <v>0</v>
      </c>
      <c r="BR327" s="6"/>
      <c r="BT327" s="5">
        <f t="shared" ca="1" si="259"/>
        <v>0</v>
      </c>
      <c r="BU327">
        <f t="shared" ca="1" si="260"/>
        <v>0</v>
      </c>
      <c r="BV327">
        <f t="shared" ca="1" si="261"/>
        <v>0</v>
      </c>
      <c r="BW327">
        <f t="shared" ca="1" si="262"/>
        <v>50542</v>
      </c>
      <c r="BX327">
        <f t="shared" ca="1" si="263"/>
        <v>0</v>
      </c>
      <c r="BY327">
        <f t="shared" ca="1" si="264"/>
        <v>0</v>
      </c>
      <c r="CA327" s="6"/>
      <c r="CD327" s="5">
        <f ca="1">IF(Table1[[#This Row],[Total Debt Value]]&gt;Table1[[#This Row],[Income]],1,0)</f>
        <v>1</v>
      </c>
      <c r="CK327" s="6"/>
      <c r="CM327" s="5">
        <f ca="1">IF(Table1[[#This Row],[Total  Net Worth]]&gt;$CN$3,Table1[[#This Row],[Age]],0)</f>
        <v>0</v>
      </c>
      <c r="CN327" s="6"/>
    </row>
    <row r="328" spans="2:92" x14ac:dyDescent="0.25">
      <c r="B328">
        <f t="shared" ca="1" si="265"/>
        <v>1</v>
      </c>
      <c r="C328" t="str">
        <f t="shared" ca="1" si="266"/>
        <v>Male</v>
      </c>
      <c r="D328">
        <f t="shared" ca="1" si="267"/>
        <v>36</v>
      </c>
      <c r="E328">
        <f t="shared" ca="1" si="268"/>
        <v>2</v>
      </c>
      <c r="F328" t="str">
        <f t="shared" ca="1" si="252"/>
        <v>Construction</v>
      </c>
      <c r="G328">
        <f t="shared" ca="1" si="269"/>
        <v>2</v>
      </c>
      <c r="H328" t="str">
        <f t="shared" ca="1" si="253"/>
        <v>College</v>
      </c>
      <c r="I328">
        <f t="shared" ca="1" si="270"/>
        <v>2</v>
      </c>
      <c r="J328">
        <f t="shared" ca="1" si="271"/>
        <v>0</v>
      </c>
      <c r="K328">
        <f t="shared" ca="1" si="272"/>
        <v>50542</v>
      </c>
      <c r="L328">
        <f t="shared" ca="1" si="273"/>
        <v>1</v>
      </c>
      <c r="M328" t="str">
        <f t="shared" ca="1" si="254"/>
        <v>Kathmandu</v>
      </c>
      <c r="N328">
        <f t="shared" ca="1" si="230"/>
        <v>960298</v>
      </c>
      <c r="O328" s="1">
        <f t="shared" ca="1" si="274"/>
        <v>730725.60356026946</v>
      </c>
      <c r="P328" s="1">
        <f t="shared" ca="1" si="231"/>
        <v>0</v>
      </c>
      <c r="Q328">
        <f t="shared" ca="1" si="275"/>
        <v>0</v>
      </c>
      <c r="R328">
        <f t="shared" ca="1" si="232"/>
        <v>101084</v>
      </c>
      <c r="S328" s="1">
        <f t="shared" ca="1" si="233"/>
        <v>74054.27936257211</v>
      </c>
      <c r="T328" s="1">
        <f t="shared" ca="1" si="234"/>
        <v>1034352.2793625721</v>
      </c>
      <c r="U328" s="1">
        <f t="shared" ca="1" si="235"/>
        <v>831809.60356026946</v>
      </c>
      <c r="V328" s="1">
        <f t="shared" ca="1" si="236"/>
        <v>202542.67580230266</v>
      </c>
      <c r="Y328" s="5">
        <f ca="1">IF(Table1[[#This Row],[Gender]]="Male",1,0)</f>
        <v>1</v>
      </c>
      <c r="Z328">
        <f ca="1">IF(Table1[[#This Row],[Gender]]="Female",1,0)</f>
        <v>0</v>
      </c>
      <c r="AB328" s="6"/>
      <c r="AF328" s="5">
        <f t="shared" ca="1" si="246"/>
        <v>0</v>
      </c>
      <c r="AM328">
        <f t="shared" ca="1" si="247"/>
        <v>0</v>
      </c>
      <c r="AN328">
        <f t="shared" ca="1" si="248"/>
        <v>0</v>
      </c>
      <c r="AO328">
        <f t="shared" ca="1" si="249"/>
        <v>0</v>
      </c>
      <c r="AP328">
        <f t="shared" ca="1" si="250"/>
        <v>0</v>
      </c>
      <c r="AQ328">
        <f t="shared" ca="1" si="251"/>
        <v>1</v>
      </c>
      <c r="AS328" s="6"/>
      <c r="AV328" s="5">
        <f ca="1">IF(Table1[[#This Row],[Total Debt Value]]&gt;$AW$3,1,0)</f>
        <v>1</v>
      </c>
      <c r="AZ328" s="6"/>
      <c r="BA328" s="5"/>
      <c r="BB328" s="17">
        <f t="shared" ca="1" si="255"/>
        <v>0.90945544025576541</v>
      </c>
      <c r="BC328">
        <f t="shared" ca="1" si="256"/>
        <v>0</v>
      </c>
      <c r="BD328" s="6"/>
      <c r="BF328" s="5">
        <f t="shared" ca="1" si="257"/>
        <v>0</v>
      </c>
      <c r="BG328">
        <f t="shared" ca="1" si="258"/>
        <v>0</v>
      </c>
      <c r="BH328">
        <f t="shared" ca="1" si="237"/>
        <v>0</v>
      </c>
      <c r="BI328">
        <f t="shared" ca="1" si="238"/>
        <v>56280</v>
      </c>
      <c r="BJ328">
        <f t="shared" ca="1" si="239"/>
        <v>0</v>
      </c>
      <c r="BK328">
        <f t="shared" ca="1" si="240"/>
        <v>0</v>
      </c>
      <c r="BL328">
        <f t="shared" ca="1" si="241"/>
        <v>0</v>
      </c>
      <c r="BM328">
        <f t="shared" ca="1" si="242"/>
        <v>0</v>
      </c>
      <c r="BN328">
        <f t="shared" ca="1" si="243"/>
        <v>0</v>
      </c>
      <c r="BO328">
        <f t="shared" ca="1" si="244"/>
        <v>0</v>
      </c>
      <c r="BP328">
        <f t="shared" ca="1" si="245"/>
        <v>0</v>
      </c>
      <c r="BR328" s="6"/>
      <c r="BT328" s="5">
        <f t="shared" ca="1" si="259"/>
        <v>0</v>
      </c>
      <c r="BU328">
        <f t="shared" ca="1" si="260"/>
        <v>56280</v>
      </c>
      <c r="BV328">
        <f t="shared" ca="1" si="261"/>
        <v>0</v>
      </c>
      <c r="BW328">
        <f t="shared" ca="1" si="262"/>
        <v>0</v>
      </c>
      <c r="BX328">
        <f t="shared" ca="1" si="263"/>
        <v>0</v>
      </c>
      <c r="BY328">
        <f t="shared" ca="1" si="264"/>
        <v>0</v>
      </c>
      <c r="CA328" s="6"/>
      <c r="CD328" s="5">
        <f ca="1">IF(Table1[[#This Row],[Total Debt Value]]&gt;Table1[[#This Row],[Income]],1,0)</f>
        <v>1</v>
      </c>
      <c r="CK328" s="6"/>
      <c r="CM328" s="5">
        <f ca="1">IF(Table1[[#This Row],[Total  Net Worth]]&gt;$CN$3,Table1[[#This Row],[Age]],0)</f>
        <v>0</v>
      </c>
      <c r="CN328" s="6"/>
    </row>
    <row r="329" spans="2:92" x14ac:dyDescent="0.25">
      <c r="B329">
        <f t="shared" ca="1" si="265"/>
        <v>1</v>
      </c>
      <c r="C329" t="str">
        <f t="shared" ca="1" si="266"/>
        <v>Male</v>
      </c>
      <c r="D329">
        <f t="shared" ca="1" si="267"/>
        <v>42</v>
      </c>
      <c r="E329">
        <f t="shared" ca="1" si="268"/>
        <v>6</v>
      </c>
      <c r="F329" t="str">
        <f t="shared" ca="1" si="252"/>
        <v>Agriculture</v>
      </c>
      <c r="G329">
        <f t="shared" ca="1" si="269"/>
        <v>3</v>
      </c>
      <c r="H329" t="str">
        <f t="shared" ca="1" si="253"/>
        <v>University</v>
      </c>
      <c r="I329">
        <f t="shared" ca="1" si="270"/>
        <v>0</v>
      </c>
      <c r="J329">
        <f t="shared" ca="1" si="271"/>
        <v>0</v>
      </c>
      <c r="K329">
        <f t="shared" ca="1" si="272"/>
        <v>56280</v>
      </c>
      <c r="L329">
        <f t="shared" ca="1" si="273"/>
        <v>3</v>
      </c>
      <c r="M329" t="str">
        <f t="shared" ca="1" si="254"/>
        <v>Pokhara</v>
      </c>
      <c r="N329">
        <f t="shared" ca="1" si="230"/>
        <v>1013040</v>
      </c>
      <c r="O329" s="1">
        <f t="shared" ca="1" si="274"/>
        <v>921314.73919670063</v>
      </c>
      <c r="P329" s="1">
        <f t="shared" ca="1" si="231"/>
        <v>0</v>
      </c>
      <c r="Q329">
        <f t="shared" ca="1" si="275"/>
        <v>0</v>
      </c>
      <c r="R329">
        <f t="shared" ca="1" si="232"/>
        <v>0</v>
      </c>
      <c r="S329" s="1">
        <f t="shared" ca="1" si="233"/>
        <v>23516.065856335354</v>
      </c>
      <c r="T329" s="1">
        <f t="shared" ca="1" si="234"/>
        <v>1036556.0658563353</v>
      </c>
      <c r="U329" s="1">
        <f t="shared" ca="1" si="235"/>
        <v>921314.73919670063</v>
      </c>
      <c r="V329" s="1">
        <f t="shared" ca="1" si="236"/>
        <v>115241.32665963471</v>
      </c>
      <c r="Y329" s="5">
        <f ca="1">IF(Table1[[#This Row],[Gender]]="Male",1,0)</f>
        <v>1</v>
      </c>
      <c r="Z329">
        <f ca="1">IF(Table1[[#This Row],[Gender]]="Female",1,0)</f>
        <v>0</v>
      </c>
      <c r="AB329" s="6"/>
      <c r="AF329" s="5">
        <f t="shared" ca="1" si="246"/>
        <v>0</v>
      </c>
      <c r="AM329">
        <f t="shared" ca="1" si="247"/>
        <v>0</v>
      </c>
      <c r="AN329">
        <f t="shared" ca="1" si="248"/>
        <v>0</v>
      </c>
      <c r="AO329">
        <f t="shared" ca="1" si="249"/>
        <v>0</v>
      </c>
      <c r="AP329">
        <f t="shared" ca="1" si="250"/>
        <v>1</v>
      </c>
      <c r="AQ329">
        <f t="shared" ca="1" si="251"/>
        <v>0</v>
      </c>
      <c r="AS329" s="6"/>
      <c r="AV329" s="5">
        <f ca="1">IF(Table1[[#This Row],[Total Debt Value]]&gt;$AW$3,1,0)</f>
        <v>1</v>
      </c>
      <c r="AZ329" s="6"/>
      <c r="BA329" s="5"/>
      <c r="BB329" s="17">
        <f t="shared" ca="1" si="255"/>
        <v>0.87138850954648228</v>
      </c>
      <c r="BC329">
        <f t="shared" ca="1" si="256"/>
        <v>0</v>
      </c>
      <c r="BD329" s="6"/>
      <c r="BF329" s="5">
        <f t="shared" ca="1" si="257"/>
        <v>0</v>
      </c>
      <c r="BG329">
        <f t="shared" ca="1" si="258"/>
        <v>0</v>
      </c>
      <c r="BH329">
        <f t="shared" ca="1" si="237"/>
        <v>0</v>
      </c>
      <c r="BI329">
        <f t="shared" ca="1" si="238"/>
        <v>0</v>
      </c>
      <c r="BJ329">
        <f t="shared" ca="1" si="239"/>
        <v>60161</v>
      </c>
      <c r="BK329">
        <f t="shared" ca="1" si="240"/>
        <v>0</v>
      </c>
      <c r="BL329">
        <f t="shared" ca="1" si="241"/>
        <v>0</v>
      </c>
      <c r="BM329">
        <f t="shared" ca="1" si="242"/>
        <v>0</v>
      </c>
      <c r="BN329">
        <f t="shared" ca="1" si="243"/>
        <v>0</v>
      </c>
      <c r="BO329">
        <f t="shared" ca="1" si="244"/>
        <v>0</v>
      </c>
      <c r="BP329">
        <f t="shared" ca="1" si="245"/>
        <v>0</v>
      </c>
      <c r="BR329" s="6"/>
      <c r="BT329" s="5">
        <f t="shared" ca="1" si="259"/>
        <v>0</v>
      </c>
      <c r="BU329">
        <f t="shared" ca="1" si="260"/>
        <v>0</v>
      </c>
      <c r="BV329">
        <f t="shared" ca="1" si="261"/>
        <v>0</v>
      </c>
      <c r="BW329">
        <f t="shared" ca="1" si="262"/>
        <v>0</v>
      </c>
      <c r="BX329">
        <f t="shared" ca="1" si="263"/>
        <v>60161</v>
      </c>
      <c r="BY329">
        <f t="shared" ca="1" si="264"/>
        <v>0</v>
      </c>
      <c r="CA329" s="6"/>
      <c r="CD329" s="5">
        <f ca="1">IF(Table1[[#This Row],[Total Debt Value]]&gt;Table1[[#This Row],[Income]],1,0)</f>
        <v>1</v>
      </c>
      <c r="CK329" s="6"/>
      <c r="CM329" s="5">
        <f ca="1">IF(Table1[[#This Row],[Total  Net Worth]]&gt;$CN$3,Table1[[#This Row],[Age]],0)</f>
        <v>0</v>
      </c>
      <c r="CN329" s="6"/>
    </row>
    <row r="330" spans="2:92" x14ac:dyDescent="0.25">
      <c r="B330">
        <f t="shared" ca="1" si="265"/>
        <v>2</v>
      </c>
      <c r="C330" t="str">
        <f t="shared" ca="1" si="266"/>
        <v>Female</v>
      </c>
      <c r="D330">
        <f t="shared" ca="1" si="267"/>
        <v>26</v>
      </c>
      <c r="E330">
        <f t="shared" ca="1" si="268"/>
        <v>5</v>
      </c>
      <c r="F330" t="str">
        <f t="shared" ca="1" si="252"/>
        <v>Genral Work</v>
      </c>
      <c r="G330">
        <f t="shared" ca="1" si="269"/>
        <v>1</v>
      </c>
      <c r="H330" t="str">
        <f t="shared" ca="1" si="253"/>
        <v>High School</v>
      </c>
      <c r="I330">
        <f t="shared" ca="1" si="270"/>
        <v>2</v>
      </c>
      <c r="J330">
        <f t="shared" ca="1" si="271"/>
        <v>1</v>
      </c>
      <c r="K330">
        <f t="shared" ca="1" si="272"/>
        <v>60161</v>
      </c>
      <c r="L330">
        <f t="shared" ca="1" si="273"/>
        <v>6</v>
      </c>
      <c r="M330" t="str">
        <f t="shared" ca="1" si="254"/>
        <v>Dharan</v>
      </c>
      <c r="N330">
        <f t="shared" ca="1" si="230"/>
        <v>1203220</v>
      </c>
      <c r="O330" s="1">
        <f t="shared" ca="1" si="274"/>
        <v>1048472.0824565184</v>
      </c>
      <c r="P330" s="1">
        <f t="shared" ca="1" si="231"/>
        <v>9054.0629669802092</v>
      </c>
      <c r="Q330">
        <f t="shared" ca="1" si="275"/>
        <v>3866</v>
      </c>
      <c r="R330">
        <f t="shared" ca="1" si="232"/>
        <v>0</v>
      </c>
      <c r="S330" s="1">
        <f t="shared" ca="1" si="233"/>
        <v>77716.635694565528</v>
      </c>
      <c r="T330" s="1">
        <f t="shared" ca="1" si="234"/>
        <v>1289990.6986615458</v>
      </c>
      <c r="U330" s="1">
        <f t="shared" ca="1" si="235"/>
        <v>1052338.0824565184</v>
      </c>
      <c r="V330" s="1">
        <f t="shared" ca="1" si="236"/>
        <v>237652.61620502733</v>
      </c>
      <c r="Y330" s="5">
        <f ca="1">IF(Table1[[#This Row],[Gender]]="Male",1,0)</f>
        <v>0</v>
      </c>
      <c r="Z330">
        <f ca="1">IF(Table1[[#This Row],[Gender]]="Female",1,0)</f>
        <v>1</v>
      </c>
      <c r="AB330" s="6"/>
      <c r="AF330" s="5">
        <f t="shared" ca="1" si="246"/>
        <v>1</v>
      </c>
      <c r="AM330">
        <f t="shared" ca="1" si="247"/>
        <v>0</v>
      </c>
      <c r="AN330">
        <f t="shared" ca="1" si="248"/>
        <v>0</v>
      </c>
      <c r="AO330">
        <f t="shared" ca="1" si="249"/>
        <v>0</v>
      </c>
      <c r="AP330">
        <f t="shared" ca="1" si="250"/>
        <v>0</v>
      </c>
      <c r="AQ330">
        <f t="shared" ca="1" si="251"/>
        <v>0</v>
      </c>
      <c r="AS330" s="6"/>
      <c r="AV330" s="5">
        <f ca="1">IF(Table1[[#This Row],[Total Debt Value]]&gt;$AW$3,1,0)</f>
        <v>1</v>
      </c>
      <c r="AZ330" s="6"/>
      <c r="BA330" s="5"/>
      <c r="BB330" s="17">
        <f t="shared" ca="1" si="255"/>
        <v>0.64796207345323908</v>
      </c>
      <c r="BC330">
        <f t="shared" ca="1" si="256"/>
        <v>0</v>
      </c>
      <c r="BD330" s="6"/>
      <c r="BF330" s="5">
        <f t="shared" ca="1" si="257"/>
        <v>0</v>
      </c>
      <c r="BG330">
        <f t="shared" ca="1" si="258"/>
        <v>0</v>
      </c>
      <c r="BH330">
        <f t="shared" ca="1" si="237"/>
        <v>0</v>
      </c>
      <c r="BI330">
        <f t="shared" ca="1" si="238"/>
        <v>0</v>
      </c>
      <c r="BJ330">
        <f t="shared" ca="1" si="239"/>
        <v>0</v>
      </c>
      <c r="BK330">
        <f t="shared" ca="1" si="240"/>
        <v>0</v>
      </c>
      <c r="BL330">
        <f t="shared" ca="1" si="241"/>
        <v>0</v>
      </c>
      <c r="BM330">
        <f t="shared" ca="1" si="242"/>
        <v>45503</v>
      </c>
      <c r="BN330">
        <f t="shared" ca="1" si="243"/>
        <v>0</v>
      </c>
      <c r="BO330">
        <f t="shared" ca="1" si="244"/>
        <v>0</v>
      </c>
      <c r="BP330">
        <f t="shared" ca="1" si="245"/>
        <v>0</v>
      </c>
      <c r="BR330" s="6"/>
      <c r="BT330" s="5">
        <f t="shared" ca="1" si="259"/>
        <v>45503</v>
      </c>
      <c r="BU330">
        <f t="shared" ca="1" si="260"/>
        <v>0</v>
      </c>
      <c r="BV330">
        <f t="shared" ca="1" si="261"/>
        <v>0</v>
      </c>
      <c r="BW330">
        <f t="shared" ca="1" si="262"/>
        <v>0</v>
      </c>
      <c r="BX330">
        <f t="shared" ca="1" si="263"/>
        <v>0</v>
      </c>
      <c r="BY330">
        <f t="shared" ca="1" si="264"/>
        <v>0</v>
      </c>
      <c r="CA330" s="6"/>
      <c r="CD330" s="5">
        <f ca="1">IF(Table1[[#This Row],[Total Debt Value]]&gt;Table1[[#This Row],[Income]],1,0)</f>
        <v>1</v>
      </c>
      <c r="CK330" s="6"/>
      <c r="CM330" s="5">
        <f ca="1">IF(Table1[[#This Row],[Total  Net Worth]]&gt;$CN$3,Table1[[#This Row],[Age]],0)</f>
        <v>0</v>
      </c>
      <c r="CN330" s="6"/>
    </row>
    <row r="331" spans="2:92" x14ac:dyDescent="0.25">
      <c r="B331">
        <f t="shared" ca="1" si="265"/>
        <v>2</v>
      </c>
      <c r="C331" t="str">
        <f t="shared" ca="1" si="266"/>
        <v>Female</v>
      </c>
      <c r="D331">
        <f t="shared" ca="1" si="267"/>
        <v>30</v>
      </c>
      <c r="E331">
        <f t="shared" ca="1" si="268"/>
        <v>1</v>
      </c>
      <c r="F331" t="str">
        <f t="shared" ca="1" si="252"/>
        <v>Health</v>
      </c>
      <c r="G331">
        <f t="shared" ca="1" si="269"/>
        <v>3</v>
      </c>
      <c r="H331" t="str">
        <f t="shared" ca="1" si="253"/>
        <v>University</v>
      </c>
      <c r="I331">
        <f t="shared" ca="1" si="270"/>
        <v>1</v>
      </c>
      <c r="J331">
        <f t="shared" ca="1" si="271"/>
        <v>1</v>
      </c>
      <c r="K331">
        <f t="shared" ca="1" si="272"/>
        <v>45503</v>
      </c>
      <c r="L331">
        <f t="shared" ca="1" si="273"/>
        <v>10</v>
      </c>
      <c r="M331" t="str">
        <f t="shared" ca="1" si="254"/>
        <v>Lalitpur</v>
      </c>
      <c r="N331">
        <f t="shared" ca="1" si="230"/>
        <v>910060</v>
      </c>
      <c r="O331" s="1">
        <f t="shared" ca="1" si="274"/>
        <v>589684.36456685478</v>
      </c>
      <c r="P331" s="1">
        <f t="shared" ca="1" si="231"/>
        <v>35836.946047954181</v>
      </c>
      <c r="Q331">
        <f t="shared" ca="1" si="275"/>
        <v>32021</v>
      </c>
      <c r="R331">
        <f t="shared" ca="1" si="232"/>
        <v>0</v>
      </c>
      <c r="S331" s="1">
        <f t="shared" ca="1" si="233"/>
        <v>33430.124400522822</v>
      </c>
      <c r="T331" s="1">
        <f t="shared" ca="1" si="234"/>
        <v>979327.07044847694</v>
      </c>
      <c r="U331" s="1">
        <f t="shared" ca="1" si="235"/>
        <v>621705.36456685478</v>
      </c>
      <c r="V331" s="1">
        <f t="shared" ca="1" si="236"/>
        <v>357621.70588162215</v>
      </c>
      <c r="Y331" s="5">
        <f ca="1">IF(Table1[[#This Row],[Gender]]="Male",1,0)</f>
        <v>0</v>
      </c>
      <c r="Z331">
        <f ca="1">IF(Table1[[#This Row],[Gender]]="Female",1,0)</f>
        <v>1</v>
      </c>
      <c r="AB331" s="6"/>
      <c r="AF331" s="5">
        <f t="shared" ca="1" si="246"/>
        <v>1</v>
      </c>
      <c r="AM331">
        <f t="shared" ca="1" si="247"/>
        <v>0</v>
      </c>
      <c r="AN331">
        <f t="shared" ca="1" si="248"/>
        <v>0</v>
      </c>
      <c r="AO331">
        <f t="shared" ca="1" si="249"/>
        <v>0</v>
      </c>
      <c r="AP331">
        <f t="shared" ca="1" si="250"/>
        <v>0</v>
      </c>
      <c r="AQ331">
        <f t="shared" ca="1" si="251"/>
        <v>0</v>
      </c>
      <c r="AS331" s="6"/>
      <c r="AV331" s="5">
        <f ca="1">IF(Table1[[#This Row],[Total Debt Value]]&gt;$AW$3,1,0)</f>
        <v>1</v>
      </c>
      <c r="AZ331" s="6"/>
      <c r="BA331" s="5"/>
      <c r="BB331" s="17">
        <f t="shared" ca="1" si="255"/>
        <v>0.57058196615985002</v>
      </c>
      <c r="BC331">
        <f t="shared" ca="1" si="256"/>
        <v>0</v>
      </c>
      <c r="BD331" s="6"/>
      <c r="BF331" s="5">
        <f t="shared" ca="1" si="257"/>
        <v>0</v>
      </c>
      <c r="BG331">
        <f t="shared" ca="1" si="258"/>
        <v>0</v>
      </c>
      <c r="BH331">
        <f t="shared" ca="1" si="237"/>
        <v>0</v>
      </c>
      <c r="BI331">
        <f t="shared" ca="1" si="238"/>
        <v>0</v>
      </c>
      <c r="BJ331">
        <f t="shared" ca="1" si="239"/>
        <v>0</v>
      </c>
      <c r="BK331">
        <f t="shared" ca="1" si="240"/>
        <v>0</v>
      </c>
      <c r="BL331">
        <f t="shared" ca="1" si="241"/>
        <v>0</v>
      </c>
      <c r="BM331">
        <f t="shared" ca="1" si="242"/>
        <v>25182</v>
      </c>
      <c r="BN331">
        <f t="shared" ca="1" si="243"/>
        <v>0</v>
      </c>
      <c r="BO331">
        <f t="shared" ca="1" si="244"/>
        <v>0</v>
      </c>
      <c r="BP331">
        <f t="shared" ca="1" si="245"/>
        <v>0</v>
      </c>
      <c r="BR331" s="6"/>
      <c r="BT331" s="5">
        <f t="shared" ca="1" si="259"/>
        <v>25182</v>
      </c>
      <c r="BU331">
        <f t="shared" ca="1" si="260"/>
        <v>0</v>
      </c>
      <c r="BV331">
        <f t="shared" ca="1" si="261"/>
        <v>0</v>
      </c>
      <c r="BW331">
        <f t="shared" ca="1" si="262"/>
        <v>0</v>
      </c>
      <c r="BX331">
        <f t="shared" ca="1" si="263"/>
        <v>0</v>
      </c>
      <c r="BY331">
        <f t="shared" ca="1" si="264"/>
        <v>0</v>
      </c>
      <c r="CA331" s="6"/>
      <c r="CD331" s="5">
        <f ca="1">IF(Table1[[#This Row],[Total Debt Value]]&gt;Table1[[#This Row],[Income]],1,0)</f>
        <v>1</v>
      </c>
      <c r="CK331" s="6"/>
      <c r="CM331" s="5">
        <f ca="1">IF(Table1[[#This Row],[Total  Net Worth]]&gt;$CN$3,Table1[[#This Row],[Age]],0)</f>
        <v>0</v>
      </c>
      <c r="CN331" s="6"/>
    </row>
    <row r="332" spans="2:92" x14ac:dyDescent="0.25">
      <c r="B332">
        <f t="shared" ca="1" si="265"/>
        <v>2</v>
      </c>
      <c r="C332" t="str">
        <f t="shared" ca="1" si="266"/>
        <v>Female</v>
      </c>
      <c r="D332">
        <f t="shared" ca="1" si="267"/>
        <v>37</v>
      </c>
      <c r="E332">
        <f t="shared" ca="1" si="268"/>
        <v>1</v>
      </c>
      <c r="F332" t="str">
        <f t="shared" ca="1" si="252"/>
        <v>Health</v>
      </c>
      <c r="G332">
        <f t="shared" ca="1" si="269"/>
        <v>5</v>
      </c>
      <c r="H332" t="str">
        <f t="shared" ca="1" si="253"/>
        <v>Others</v>
      </c>
      <c r="I332">
        <f t="shared" ca="1" si="270"/>
        <v>0</v>
      </c>
      <c r="J332">
        <f t="shared" ca="1" si="271"/>
        <v>1</v>
      </c>
      <c r="K332">
        <f t="shared" ca="1" si="272"/>
        <v>25182</v>
      </c>
      <c r="L332">
        <f t="shared" ca="1" si="273"/>
        <v>10</v>
      </c>
      <c r="M332" t="str">
        <f t="shared" ca="1" si="254"/>
        <v>Lalitpur</v>
      </c>
      <c r="N332">
        <f t="shared" ca="1" si="230"/>
        <v>503640</v>
      </c>
      <c r="O332" s="1">
        <f t="shared" ca="1" si="274"/>
        <v>287367.90143674688</v>
      </c>
      <c r="P332" s="1">
        <f t="shared" ca="1" si="231"/>
        <v>337.49086345644332</v>
      </c>
      <c r="Q332">
        <f t="shared" ca="1" si="275"/>
        <v>334</v>
      </c>
      <c r="R332">
        <f t="shared" ca="1" si="232"/>
        <v>0</v>
      </c>
      <c r="S332" s="1">
        <f t="shared" ca="1" si="233"/>
        <v>30657.105716478254</v>
      </c>
      <c r="T332" s="1">
        <f t="shared" ca="1" si="234"/>
        <v>534634.5965799347</v>
      </c>
      <c r="U332" s="1">
        <f t="shared" ca="1" si="235"/>
        <v>287701.90143674688</v>
      </c>
      <c r="V332" s="1">
        <f t="shared" ca="1" si="236"/>
        <v>246932.69514318783</v>
      </c>
      <c r="Y332" s="5">
        <f ca="1">IF(Table1[[#This Row],[Gender]]="Male",1,0)</f>
        <v>0</v>
      </c>
      <c r="Z332">
        <f ca="1">IF(Table1[[#This Row],[Gender]]="Female",1,0)</f>
        <v>1</v>
      </c>
      <c r="AB332" s="6"/>
      <c r="AF332" s="5">
        <f t="shared" ca="1" si="246"/>
        <v>0</v>
      </c>
      <c r="AM332">
        <f t="shared" ca="1" si="247"/>
        <v>0</v>
      </c>
      <c r="AN332">
        <f t="shared" ca="1" si="248"/>
        <v>0</v>
      </c>
      <c r="AO332">
        <f t="shared" ca="1" si="249"/>
        <v>0</v>
      </c>
      <c r="AP332">
        <f t="shared" ca="1" si="250"/>
        <v>1</v>
      </c>
      <c r="AQ332">
        <f t="shared" ca="1" si="251"/>
        <v>0</v>
      </c>
      <c r="AS332" s="6"/>
      <c r="AV332" s="5">
        <f ca="1">IF(Table1[[#This Row],[Total Debt Value]]&gt;$AW$3,1,0)</f>
        <v>0</v>
      </c>
      <c r="AZ332" s="6"/>
      <c r="BA332" s="5"/>
      <c r="BB332" s="17">
        <f t="shared" ca="1" si="255"/>
        <v>0.77050356679628396</v>
      </c>
      <c r="BC332">
        <f t="shared" ca="1" si="256"/>
        <v>0</v>
      </c>
      <c r="BD332" s="6"/>
      <c r="BF332" s="5">
        <f t="shared" ca="1" si="257"/>
        <v>0</v>
      </c>
      <c r="BG332">
        <f t="shared" ca="1" si="258"/>
        <v>0</v>
      </c>
      <c r="BH332">
        <f t="shared" ca="1" si="237"/>
        <v>0</v>
      </c>
      <c r="BI332">
        <f t="shared" ca="1" si="238"/>
        <v>0</v>
      </c>
      <c r="BJ332">
        <f t="shared" ca="1" si="239"/>
        <v>72628</v>
      </c>
      <c r="BK332">
        <f t="shared" ca="1" si="240"/>
        <v>0</v>
      </c>
      <c r="BL332">
        <f t="shared" ca="1" si="241"/>
        <v>0</v>
      </c>
      <c r="BM332">
        <f t="shared" ca="1" si="242"/>
        <v>0</v>
      </c>
      <c r="BN332">
        <f t="shared" ca="1" si="243"/>
        <v>0</v>
      </c>
      <c r="BO332">
        <f t="shared" ca="1" si="244"/>
        <v>0</v>
      </c>
      <c r="BP332">
        <f t="shared" ca="1" si="245"/>
        <v>0</v>
      </c>
      <c r="BR332" s="6"/>
      <c r="BT332" s="5">
        <f t="shared" ca="1" si="259"/>
        <v>0</v>
      </c>
      <c r="BU332">
        <f t="shared" ca="1" si="260"/>
        <v>0</v>
      </c>
      <c r="BV332">
        <f t="shared" ca="1" si="261"/>
        <v>0</v>
      </c>
      <c r="BW332">
        <f t="shared" ca="1" si="262"/>
        <v>0</v>
      </c>
      <c r="BX332">
        <f t="shared" ca="1" si="263"/>
        <v>72628</v>
      </c>
      <c r="BY332">
        <f t="shared" ca="1" si="264"/>
        <v>0</v>
      </c>
      <c r="CA332" s="6"/>
      <c r="CD332" s="5">
        <f ca="1">IF(Table1[[#This Row],[Total Debt Value]]&gt;Table1[[#This Row],[Income]],1,0)</f>
        <v>1</v>
      </c>
      <c r="CK332" s="6"/>
      <c r="CM332" s="5">
        <f ca="1">IF(Table1[[#This Row],[Total  Net Worth]]&gt;$CN$3,Table1[[#This Row],[Age]],0)</f>
        <v>0</v>
      </c>
      <c r="CN332" s="6"/>
    </row>
    <row r="333" spans="2:92" x14ac:dyDescent="0.25">
      <c r="B333">
        <f t="shared" ca="1" si="265"/>
        <v>2</v>
      </c>
      <c r="C333" t="str">
        <f t="shared" ca="1" si="266"/>
        <v>Female</v>
      </c>
      <c r="D333">
        <f t="shared" ca="1" si="267"/>
        <v>37</v>
      </c>
      <c r="E333">
        <f t="shared" ca="1" si="268"/>
        <v>5</v>
      </c>
      <c r="F333" t="str">
        <f t="shared" ca="1" si="252"/>
        <v>Genral Work</v>
      </c>
      <c r="G333">
        <f t="shared" ca="1" si="269"/>
        <v>2</v>
      </c>
      <c r="H333" t="str">
        <f t="shared" ca="1" si="253"/>
        <v>College</v>
      </c>
      <c r="I333">
        <f t="shared" ca="1" si="270"/>
        <v>1</v>
      </c>
      <c r="J333">
        <f t="shared" ca="1" si="271"/>
        <v>2</v>
      </c>
      <c r="K333">
        <f t="shared" ca="1" si="272"/>
        <v>72628</v>
      </c>
      <c r="L333">
        <f t="shared" ca="1" si="273"/>
        <v>6</v>
      </c>
      <c r="M333" t="str">
        <f t="shared" ca="1" si="254"/>
        <v>Dharan</v>
      </c>
      <c r="N333">
        <f t="shared" ca="1" si="230"/>
        <v>1234676</v>
      </c>
      <c r="O333" s="1">
        <f t="shared" ca="1" si="274"/>
        <v>951322.26183776872</v>
      </c>
      <c r="P333" s="1">
        <f t="shared" ca="1" si="231"/>
        <v>16077.721205274336</v>
      </c>
      <c r="Q333">
        <f t="shared" ca="1" si="275"/>
        <v>15518</v>
      </c>
      <c r="R333">
        <f t="shared" ca="1" si="232"/>
        <v>0</v>
      </c>
      <c r="S333" s="1">
        <f t="shared" ca="1" si="233"/>
        <v>15293.961382000116</v>
      </c>
      <c r="T333" s="1">
        <f t="shared" ca="1" si="234"/>
        <v>1266047.6825872744</v>
      </c>
      <c r="U333" s="1">
        <f t="shared" ca="1" si="235"/>
        <v>966840.26183776872</v>
      </c>
      <c r="V333" s="1">
        <f t="shared" ca="1" si="236"/>
        <v>299207.42074950563</v>
      </c>
      <c r="Y333" s="5">
        <f ca="1">IF(Table1[[#This Row],[Gender]]="Male",1,0)</f>
        <v>0</v>
      </c>
      <c r="Z333">
        <f ca="1">IF(Table1[[#This Row],[Gender]]="Female",1,0)</f>
        <v>1</v>
      </c>
      <c r="AB333" s="6"/>
      <c r="AF333" s="5">
        <f t="shared" ca="1" si="246"/>
        <v>1</v>
      </c>
      <c r="AM333">
        <f t="shared" ca="1" si="247"/>
        <v>0</v>
      </c>
      <c r="AN333">
        <f t="shared" ca="1" si="248"/>
        <v>0</v>
      </c>
      <c r="AO333">
        <f t="shared" ca="1" si="249"/>
        <v>0</v>
      </c>
      <c r="AP333">
        <f t="shared" ca="1" si="250"/>
        <v>0</v>
      </c>
      <c r="AQ333">
        <f t="shared" ca="1" si="251"/>
        <v>0</v>
      </c>
      <c r="AS333" s="6"/>
      <c r="AV333" s="5">
        <f ca="1">IF(Table1[[#This Row],[Total Debt Value]]&gt;$AW$3,1,0)</f>
        <v>1</v>
      </c>
      <c r="AZ333" s="6"/>
      <c r="BA333" s="5"/>
      <c r="BB333" s="17">
        <f t="shared" ca="1" si="255"/>
        <v>0.12268216722759651</v>
      </c>
      <c r="BC333">
        <f t="shared" ca="1" si="256"/>
        <v>1</v>
      </c>
      <c r="BD333" s="6"/>
      <c r="BF333" s="5">
        <f t="shared" ca="1" si="257"/>
        <v>0</v>
      </c>
      <c r="BG333">
        <f t="shared" ca="1" si="258"/>
        <v>0</v>
      </c>
      <c r="BH333">
        <f t="shared" ca="1" si="237"/>
        <v>0</v>
      </c>
      <c r="BI333">
        <f t="shared" ca="1" si="238"/>
        <v>0</v>
      </c>
      <c r="BJ333">
        <f t="shared" ca="1" si="239"/>
        <v>0</v>
      </c>
      <c r="BK333">
        <f t="shared" ca="1" si="240"/>
        <v>0</v>
      </c>
      <c r="BL333">
        <f t="shared" ca="1" si="241"/>
        <v>0</v>
      </c>
      <c r="BM333">
        <f t="shared" ca="1" si="242"/>
        <v>0</v>
      </c>
      <c r="BN333">
        <f t="shared" ca="1" si="243"/>
        <v>0</v>
      </c>
      <c r="BO333">
        <f t="shared" ca="1" si="244"/>
        <v>0</v>
      </c>
      <c r="BP333">
        <f t="shared" ca="1" si="245"/>
        <v>55594</v>
      </c>
      <c r="BR333" s="6"/>
      <c r="BT333" s="5">
        <f t="shared" ca="1" si="259"/>
        <v>55594</v>
      </c>
      <c r="BU333">
        <f t="shared" ca="1" si="260"/>
        <v>0</v>
      </c>
      <c r="BV333">
        <f t="shared" ca="1" si="261"/>
        <v>0</v>
      </c>
      <c r="BW333">
        <f t="shared" ca="1" si="262"/>
        <v>0</v>
      </c>
      <c r="BX333">
        <f t="shared" ca="1" si="263"/>
        <v>0</v>
      </c>
      <c r="BY333">
        <f t="shared" ca="1" si="264"/>
        <v>0</v>
      </c>
      <c r="CA333" s="6"/>
      <c r="CD333" s="5">
        <f ca="1">IF(Table1[[#This Row],[Total Debt Value]]&gt;Table1[[#This Row],[Income]],1,0)</f>
        <v>1</v>
      </c>
      <c r="CK333" s="6"/>
      <c r="CM333" s="5">
        <f ca="1">IF(Table1[[#This Row],[Total  Net Worth]]&gt;$CN$3,Table1[[#This Row],[Age]],0)</f>
        <v>0</v>
      </c>
      <c r="CN333" s="6"/>
    </row>
    <row r="334" spans="2:92" x14ac:dyDescent="0.25">
      <c r="B334">
        <f t="shared" ca="1" si="265"/>
        <v>1</v>
      </c>
      <c r="C334" t="str">
        <f t="shared" ca="1" si="266"/>
        <v>Male</v>
      </c>
      <c r="D334">
        <f t="shared" ca="1" si="267"/>
        <v>36</v>
      </c>
      <c r="E334">
        <f t="shared" ca="1" si="268"/>
        <v>1</v>
      </c>
      <c r="F334" t="str">
        <f t="shared" ca="1" si="252"/>
        <v>Health</v>
      </c>
      <c r="G334">
        <f t="shared" ca="1" si="269"/>
        <v>3</v>
      </c>
      <c r="H334" t="str">
        <f t="shared" ca="1" si="253"/>
        <v>University</v>
      </c>
      <c r="I334">
        <f t="shared" ca="1" si="270"/>
        <v>3</v>
      </c>
      <c r="J334">
        <f t="shared" ca="1" si="271"/>
        <v>1</v>
      </c>
      <c r="K334">
        <f t="shared" ca="1" si="272"/>
        <v>55594</v>
      </c>
      <c r="L334">
        <f t="shared" ca="1" si="273"/>
        <v>2</v>
      </c>
      <c r="M334" t="str">
        <f t="shared" ca="1" si="254"/>
        <v>Birgunj</v>
      </c>
      <c r="N334">
        <f t="shared" ca="1" si="230"/>
        <v>1111880</v>
      </c>
      <c r="O334" s="1">
        <f t="shared" ca="1" si="274"/>
        <v>136407.84809702</v>
      </c>
      <c r="P334" s="1">
        <f t="shared" ca="1" si="231"/>
        <v>7268.4148327437624</v>
      </c>
      <c r="Q334">
        <f t="shared" ca="1" si="275"/>
        <v>2524</v>
      </c>
      <c r="R334">
        <f t="shared" ca="1" si="232"/>
        <v>111188</v>
      </c>
      <c r="S334" s="1">
        <f t="shared" ca="1" si="233"/>
        <v>5876.8523948037218</v>
      </c>
      <c r="T334" s="1">
        <f t="shared" ca="1" si="234"/>
        <v>1125025.2672275475</v>
      </c>
      <c r="U334" s="1">
        <f t="shared" ca="1" si="235"/>
        <v>250119.84809702</v>
      </c>
      <c r="V334" s="1">
        <f t="shared" ca="1" si="236"/>
        <v>874905.41913052741</v>
      </c>
      <c r="Y334" s="5">
        <f ca="1">IF(Table1[[#This Row],[Gender]]="Male",1,0)</f>
        <v>1</v>
      </c>
      <c r="Z334">
        <f ca="1">IF(Table1[[#This Row],[Gender]]="Female",1,0)</f>
        <v>0</v>
      </c>
      <c r="AB334" s="6"/>
      <c r="AF334" s="5">
        <f t="shared" ca="1" si="246"/>
        <v>0</v>
      </c>
      <c r="AM334">
        <f t="shared" ca="1" si="247"/>
        <v>0</v>
      </c>
      <c r="AN334">
        <f t="shared" ca="1" si="248"/>
        <v>0</v>
      </c>
      <c r="AO334">
        <f t="shared" ca="1" si="249"/>
        <v>1</v>
      </c>
      <c r="AP334">
        <f t="shared" ca="1" si="250"/>
        <v>0</v>
      </c>
      <c r="AQ334">
        <f t="shared" ca="1" si="251"/>
        <v>0</v>
      </c>
      <c r="AS334" s="6"/>
      <c r="AV334" s="5">
        <f ca="1">IF(Table1[[#This Row],[Total Debt Value]]&gt;$AW$3,1,0)</f>
        <v>0</v>
      </c>
      <c r="AZ334" s="6"/>
      <c r="BA334" s="5"/>
      <c r="BB334" s="17">
        <f t="shared" ca="1" si="255"/>
        <v>0.72459973677478595</v>
      </c>
      <c r="BC334">
        <f t="shared" ca="1" si="256"/>
        <v>0</v>
      </c>
      <c r="BD334" s="6"/>
      <c r="BF334" s="5">
        <f t="shared" ca="1" si="257"/>
        <v>0</v>
      </c>
      <c r="BG334">
        <f t="shared" ca="1" si="258"/>
        <v>0</v>
      </c>
      <c r="BH334">
        <f t="shared" ca="1" si="237"/>
        <v>0</v>
      </c>
      <c r="BI334">
        <f t="shared" ca="1" si="238"/>
        <v>0</v>
      </c>
      <c r="BJ334">
        <f t="shared" ca="1" si="239"/>
        <v>0</v>
      </c>
      <c r="BK334">
        <f t="shared" ca="1" si="240"/>
        <v>48990</v>
      </c>
      <c r="BL334">
        <f t="shared" ca="1" si="241"/>
        <v>0</v>
      </c>
      <c r="BM334">
        <f t="shared" ca="1" si="242"/>
        <v>0</v>
      </c>
      <c r="BN334">
        <f t="shared" ca="1" si="243"/>
        <v>0</v>
      </c>
      <c r="BO334">
        <f t="shared" ca="1" si="244"/>
        <v>0</v>
      </c>
      <c r="BP334">
        <f t="shared" ca="1" si="245"/>
        <v>0</v>
      </c>
      <c r="BR334" s="6"/>
      <c r="BT334" s="5">
        <f t="shared" ca="1" si="259"/>
        <v>0</v>
      </c>
      <c r="BU334">
        <f t="shared" ca="1" si="260"/>
        <v>0</v>
      </c>
      <c r="BV334">
        <f t="shared" ca="1" si="261"/>
        <v>0</v>
      </c>
      <c r="BW334">
        <f t="shared" ca="1" si="262"/>
        <v>48990</v>
      </c>
      <c r="BX334">
        <f t="shared" ca="1" si="263"/>
        <v>0</v>
      </c>
      <c r="BY334">
        <f t="shared" ca="1" si="264"/>
        <v>0</v>
      </c>
      <c r="CA334" s="6"/>
      <c r="CD334" s="5">
        <f ca="1">IF(Table1[[#This Row],[Total Debt Value]]&gt;Table1[[#This Row],[Income]],1,0)</f>
        <v>1</v>
      </c>
      <c r="CK334" s="6"/>
      <c r="CM334" s="5">
        <f ca="1">IF(Table1[[#This Row],[Total  Net Worth]]&gt;$CN$3,Table1[[#This Row],[Age]],0)</f>
        <v>36</v>
      </c>
      <c r="CN334" s="6"/>
    </row>
    <row r="335" spans="2:92" x14ac:dyDescent="0.25">
      <c r="B335">
        <f t="shared" ca="1" si="265"/>
        <v>1</v>
      </c>
      <c r="C335" t="str">
        <f t="shared" ca="1" si="266"/>
        <v>Male</v>
      </c>
      <c r="D335">
        <f t="shared" ca="1" si="267"/>
        <v>45</v>
      </c>
      <c r="E335">
        <f t="shared" ca="1" si="268"/>
        <v>2</v>
      </c>
      <c r="F335" t="str">
        <f t="shared" ca="1" si="252"/>
        <v>Construction</v>
      </c>
      <c r="G335">
        <f t="shared" ca="1" si="269"/>
        <v>2</v>
      </c>
      <c r="H335" t="str">
        <f t="shared" ca="1" si="253"/>
        <v>College</v>
      </c>
      <c r="I335">
        <f t="shared" ca="1" si="270"/>
        <v>0</v>
      </c>
      <c r="J335">
        <f t="shared" ca="1" si="271"/>
        <v>1</v>
      </c>
      <c r="K335">
        <f t="shared" ca="1" si="272"/>
        <v>48990</v>
      </c>
      <c r="L335">
        <f t="shared" ca="1" si="273"/>
        <v>11</v>
      </c>
      <c r="M335" t="str">
        <f t="shared" ca="1" si="254"/>
        <v>Kavre</v>
      </c>
      <c r="N335">
        <f t="shared" ca="1" si="230"/>
        <v>979800</v>
      </c>
      <c r="O335" s="1">
        <f t="shared" ca="1" si="274"/>
        <v>709962.82209193532</v>
      </c>
      <c r="P335" s="1">
        <f t="shared" ca="1" si="231"/>
        <v>5747.7716438517691</v>
      </c>
      <c r="Q335">
        <f t="shared" ca="1" si="275"/>
        <v>3937</v>
      </c>
      <c r="R335">
        <f t="shared" ca="1" si="232"/>
        <v>0</v>
      </c>
      <c r="S335" s="1">
        <f t="shared" ca="1" si="233"/>
        <v>33262.271660421582</v>
      </c>
      <c r="T335" s="1">
        <f t="shared" ca="1" si="234"/>
        <v>1018810.0433042734</v>
      </c>
      <c r="U335" s="1">
        <f t="shared" ca="1" si="235"/>
        <v>713899.82209193532</v>
      </c>
      <c r="V335" s="1">
        <f t="shared" ca="1" si="236"/>
        <v>304910.22121233807</v>
      </c>
      <c r="Y335" s="5">
        <f ca="1">IF(Table1[[#This Row],[Gender]]="Male",1,0)</f>
        <v>1</v>
      </c>
      <c r="Z335">
        <f ca="1">IF(Table1[[#This Row],[Gender]]="Female",1,0)</f>
        <v>0</v>
      </c>
      <c r="AB335" s="6"/>
      <c r="AF335" s="5">
        <f t="shared" ca="1" si="246"/>
        <v>1</v>
      </c>
      <c r="AM335">
        <f t="shared" ca="1" si="247"/>
        <v>0</v>
      </c>
      <c r="AN335">
        <f t="shared" ca="1" si="248"/>
        <v>0</v>
      </c>
      <c r="AO335">
        <f t="shared" ca="1" si="249"/>
        <v>0</v>
      </c>
      <c r="AP335">
        <f t="shared" ca="1" si="250"/>
        <v>0</v>
      </c>
      <c r="AQ335">
        <f t="shared" ca="1" si="251"/>
        <v>0</v>
      </c>
      <c r="AS335" s="6"/>
      <c r="AV335" s="5">
        <f ca="1">IF(Table1[[#This Row],[Total Debt Value]]&gt;$AW$3,1,0)</f>
        <v>1</v>
      </c>
      <c r="AZ335" s="6"/>
      <c r="BA335" s="5"/>
      <c r="BB335" s="17">
        <f t="shared" ca="1" si="255"/>
        <v>0.83973468775731963</v>
      </c>
      <c r="BC335">
        <f t="shared" ca="1" si="256"/>
        <v>0</v>
      </c>
      <c r="BD335" s="6"/>
      <c r="BF335" s="5">
        <f t="shared" ca="1" si="257"/>
        <v>0</v>
      </c>
      <c r="BG335">
        <f t="shared" ca="1" si="258"/>
        <v>0</v>
      </c>
      <c r="BH335">
        <f t="shared" ca="1" si="237"/>
        <v>0</v>
      </c>
      <c r="BI335">
        <f t="shared" ca="1" si="238"/>
        <v>0</v>
      </c>
      <c r="BJ335">
        <f t="shared" ca="1" si="239"/>
        <v>0</v>
      </c>
      <c r="BK335">
        <f t="shared" ca="1" si="240"/>
        <v>61189</v>
      </c>
      <c r="BL335">
        <f t="shared" ca="1" si="241"/>
        <v>0</v>
      </c>
      <c r="BM335">
        <f t="shared" ca="1" si="242"/>
        <v>0</v>
      </c>
      <c r="BN335">
        <f t="shared" ca="1" si="243"/>
        <v>0</v>
      </c>
      <c r="BO335">
        <f t="shared" ca="1" si="244"/>
        <v>0</v>
      </c>
      <c r="BP335">
        <f t="shared" ca="1" si="245"/>
        <v>0</v>
      </c>
      <c r="BR335" s="6"/>
      <c r="BT335" s="5">
        <f t="shared" ca="1" si="259"/>
        <v>61189</v>
      </c>
      <c r="BU335">
        <f t="shared" ca="1" si="260"/>
        <v>0</v>
      </c>
      <c r="BV335">
        <f t="shared" ca="1" si="261"/>
        <v>0</v>
      </c>
      <c r="BW335">
        <f t="shared" ca="1" si="262"/>
        <v>0</v>
      </c>
      <c r="BX335">
        <f t="shared" ca="1" si="263"/>
        <v>0</v>
      </c>
      <c r="BY335">
        <f t="shared" ca="1" si="264"/>
        <v>0</v>
      </c>
      <c r="CA335" s="6"/>
      <c r="CD335" s="5">
        <f ca="1">IF(Table1[[#This Row],[Total Debt Value]]&gt;Table1[[#This Row],[Income]],1,0)</f>
        <v>1</v>
      </c>
      <c r="CK335" s="6"/>
      <c r="CM335" s="5">
        <f ca="1">IF(Table1[[#This Row],[Total  Net Worth]]&gt;$CN$3,Table1[[#This Row],[Age]],0)</f>
        <v>0</v>
      </c>
      <c r="CN335" s="6"/>
    </row>
    <row r="336" spans="2:92" x14ac:dyDescent="0.25">
      <c r="B336">
        <f t="shared" ca="1" si="265"/>
        <v>2</v>
      </c>
      <c r="C336" t="str">
        <f t="shared" ca="1" si="266"/>
        <v>Female</v>
      </c>
      <c r="D336">
        <f t="shared" ca="1" si="267"/>
        <v>41</v>
      </c>
      <c r="E336">
        <f t="shared" ca="1" si="268"/>
        <v>1</v>
      </c>
      <c r="F336" t="str">
        <f t="shared" ca="1" si="252"/>
        <v>Health</v>
      </c>
      <c r="G336">
        <f t="shared" ca="1" si="269"/>
        <v>5</v>
      </c>
      <c r="H336" t="str">
        <f t="shared" ca="1" si="253"/>
        <v>Others</v>
      </c>
      <c r="I336">
        <f t="shared" ca="1" si="270"/>
        <v>0</v>
      </c>
      <c r="J336">
        <f t="shared" ca="1" si="271"/>
        <v>0</v>
      </c>
      <c r="K336">
        <f t="shared" ca="1" si="272"/>
        <v>61189</v>
      </c>
      <c r="L336">
        <f t="shared" ca="1" si="273"/>
        <v>11</v>
      </c>
      <c r="M336" t="str">
        <f t="shared" ca="1" si="254"/>
        <v>Kavre</v>
      </c>
      <c r="N336">
        <f t="shared" ca="1" si="230"/>
        <v>1040213</v>
      </c>
      <c r="O336" s="1">
        <f t="shared" ca="1" si="274"/>
        <v>873502.93875610468</v>
      </c>
      <c r="P336" s="1">
        <f t="shared" ca="1" si="231"/>
        <v>0</v>
      </c>
      <c r="Q336">
        <f t="shared" ca="1" si="275"/>
        <v>0</v>
      </c>
      <c r="R336">
        <f t="shared" ca="1" si="232"/>
        <v>122378</v>
      </c>
      <c r="S336" s="1">
        <f t="shared" ca="1" si="233"/>
        <v>87021.345173851252</v>
      </c>
      <c r="T336" s="1">
        <f t="shared" ca="1" si="234"/>
        <v>1127234.3451738514</v>
      </c>
      <c r="U336" s="1">
        <f t="shared" ca="1" si="235"/>
        <v>995880.93875610468</v>
      </c>
      <c r="V336" s="1">
        <f t="shared" ca="1" si="236"/>
        <v>131353.40641774668</v>
      </c>
      <c r="Y336" s="5">
        <f ca="1">IF(Table1[[#This Row],[Gender]]="Male",1,0)</f>
        <v>0</v>
      </c>
      <c r="Z336">
        <f ca="1">IF(Table1[[#This Row],[Gender]]="Female",1,0)</f>
        <v>1</v>
      </c>
      <c r="AB336" s="6"/>
      <c r="AF336" s="5">
        <f t="shared" ca="1" si="246"/>
        <v>0</v>
      </c>
      <c r="AM336">
        <f t="shared" ca="1" si="247"/>
        <v>1</v>
      </c>
      <c r="AN336">
        <f t="shared" ca="1" si="248"/>
        <v>0</v>
      </c>
      <c r="AO336">
        <f t="shared" ca="1" si="249"/>
        <v>0</v>
      </c>
      <c r="AP336">
        <f t="shared" ca="1" si="250"/>
        <v>0</v>
      </c>
      <c r="AQ336">
        <f t="shared" ca="1" si="251"/>
        <v>0</v>
      </c>
      <c r="AS336" s="6"/>
      <c r="AV336" s="5">
        <f ca="1">IF(Table1[[#This Row],[Total Debt Value]]&gt;$AW$3,1,0)</f>
        <v>1</v>
      </c>
      <c r="AZ336" s="6"/>
      <c r="BA336" s="5"/>
      <c r="BB336" s="17">
        <f t="shared" ca="1" si="255"/>
        <v>0.84614915146495617</v>
      </c>
      <c r="BC336">
        <f t="shared" ca="1" si="256"/>
        <v>0</v>
      </c>
      <c r="BD336" s="6"/>
      <c r="BF336" s="5">
        <f t="shared" ca="1" si="257"/>
        <v>0</v>
      </c>
      <c r="BG336">
        <f t="shared" ca="1" si="258"/>
        <v>0</v>
      </c>
      <c r="BH336">
        <f t="shared" ca="1" si="237"/>
        <v>0</v>
      </c>
      <c r="BI336">
        <f t="shared" ca="1" si="238"/>
        <v>0</v>
      </c>
      <c r="BJ336">
        <f t="shared" ca="1" si="239"/>
        <v>0</v>
      </c>
      <c r="BK336">
        <f t="shared" ca="1" si="240"/>
        <v>42225</v>
      </c>
      <c r="BL336">
        <f t="shared" ca="1" si="241"/>
        <v>0</v>
      </c>
      <c r="BM336">
        <f t="shared" ca="1" si="242"/>
        <v>0</v>
      </c>
      <c r="BN336">
        <f t="shared" ca="1" si="243"/>
        <v>0</v>
      </c>
      <c r="BO336">
        <f t="shared" ca="1" si="244"/>
        <v>0</v>
      </c>
      <c r="BP336">
        <f t="shared" ca="1" si="245"/>
        <v>0</v>
      </c>
      <c r="BR336" s="6"/>
      <c r="BT336" s="5">
        <f t="shared" ca="1" si="259"/>
        <v>0</v>
      </c>
      <c r="BU336">
        <f t="shared" ca="1" si="260"/>
        <v>0</v>
      </c>
      <c r="BV336">
        <f t="shared" ca="1" si="261"/>
        <v>0</v>
      </c>
      <c r="BW336">
        <f t="shared" ca="1" si="262"/>
        <v>0</v>
      </c>
      <c r="BX336">
        <f t="shared" ca="1" si="263"/>
        <v>0</v>
      </c>
      <c r="BY336">
        <f t="shared" ca="1" si="264"/>
        <v>42225</v>
      </c>
      <c r="CA336" s="6"/>
      <c r="CD336" s="5">
        <f ca="1">IF(Table1[[#This Row],[Total Debt Value]]&gt;Table1[[#This Row],[Income]],1,0)</f>
        <v>1</v>
      </c>
      <c r="CK336" s="6"/>
      <c r="CM336" s="5">
        <f ca="1">IF(Table1[[#This Row],[Total  Net Worth]]&gt;$CN$3,Table1[[#This Row],[Age]],0)</f>
        <v>0</v>
      </c>
      <c r="CN336" s="6"/>
    </row>
    <row r="337" spans="2:92" x14ac:dyDescent="0.25">
      <c r="B337">
        <f t="shared" ca="1" si="265"/>
        <v>1</v>
      </c>
      <c r="C337" t="str">
        <f t="shared" ca="1" si="266"/>
        <v>Male</v>
      </c>
      <c r="D337">
        <f t="shared" ca="1" si="267"/>
        <v>26</v>
      </c>
      <c r="E337">
        <f t="shared" ca="1" si="268"/>
        <v>3</v>
      </c>
      <c r="F337" t="str">
        <f t="shared" ca="1" si="252"/>
        <v>Teaching</v>
      </c>
      <c r="G337">
        <f t="shared" ca="1" si="269"/>
        <v>2</v>
      </c>
      <c r="H337" t="str">
        <f t="shared" ca="1" si="253"/>
        <v>College</v>
      </c>
      <c r="I337">
        <f t="shared" ca="1" si="270"/>
        <v>2</v>
      </c>
      <c r="J337">
        <f t="shared" ca="1" si="271"/>
        <v>2</v>
      </c>
      <c r="K337">
        <f t="shared" ca="1" si="272"/>
        <v>42225</v>
      </c>
      <c r="L337">
        <f t="shared" ca="1" si="273"/>
        <v>11</v>
      </c>
      <c r="M337" t="str">
        <f t="shared" ca="1" si="254"/>
        <v>Kavre</v>
      </c>
      <c r="N337">
        <f t="shared" ca="1" si="230"/>
        <v>760050</v>
      </c>
      <c r="O337" s="1">
        <f t="shared" ca="1" si="274"/>
        <v>643115.66257093998</v>
      </c>
      <c r="P337" s="1">
        <f t="shared" ca="1" si="231"/>
        <v>54359.497179914542</v>
      </c>
      <c r="Q337">
        <f t="shared" ca="1" si="275"/>
        <v>41080</v>
      </c>
      <c r="R337">
        <f t="shared" ca="1" si="232"/>
        <v>84450</v>
      </c>
      <c r="S337" s="1">
        <f t="shared" ca="1" si="233"/>
        <v>12720.63931308145</v>
      </c>
      <c r="T337" s="1">
        <f t="shared" ca="1" si="234"/>
        <v>827130.13649299589</v>
      </c>
      <c r="U337" s="1">
        <f t="shared" ca="1" si="235"/>
        <v>768645.66257093998</v>
      </c>
      <c r="V337" s="1">
        <f t="shared" ca="1" si="236"/>
        <v>58484.473922055913</v>
      </c>
      <c r="Y337" s="5">
        <f ca="1">IF(Table1[[#This Row],[Gender]]="Male",1,0)</f>
        <v>1</v>
      </c>
      <c r="Z337">
        <f ca="1">IF(Table1[[#This Row],[Gender]]="Female",1,0)</f>
        <v>0</v>
      </c>
      <c r="AB337" s="6"/>
      <c r="AF337" s="5">
        <f t="shared" ca="1" si="246"/>
        <v>0</v>
      </c>
      <c r="AM337">
        <f t="shared" ca="1" si="247"/>
        <v>0</v>
      </c>
      <c r="AN337">
        <f t="shared" ca="1" si="248"/>
        <v>0</v>
      </c>
      <c r="AO337">
        <f t="shared" ca="1" si="249"/>
        <v>0</v>
      </c>
      <c r="AP337">
        <f t="shared" ca="1" si="250"/>
        <v>1</v>
      </c>
      <c r="AQ337">
        <f t="shared" ca="1" si="251"/>
        <v>0</v>
      </c>
      <c r="AS337" s="6"/>
      <c r="AV337" s="5">
        <f ca="1">IF(Table1[[#This Row],[Total Debt Value]]&gt;$AW$3,1,0)</f>
        <v>1</v>
      </c>
      <c r="AZ337" s="6"/>
      <c r="BA337" s="5"/>
      <c r="BB337" s="17">
        <f t="shared" ca="1" si="255"/>
        <v>0.23976237759251939</v>
      </c>
      <c r="BC337">
        <f t="shared" ca="1" si="256"/>
        <v>1</v>
      </c>
      <c r="BD337" s="6"/>
      <c r="BF337" s="5">
        <f t="shared" ca="1" si="257"/>
        <v>0</v>
      </c>
      <c r="BG337">
        <f t="shared" ca="1" si="258"/>
        <v>41395</v>
      </c>
      <c r="BH337">
        <f t="shared" ca="1" si="237"/>
        <v>0</v>
      </c>
      <c r="BI337">
        <f t="shared" ca="1" si="238"/>
        <v>0</v>
      </c>
      <c r="BJ337">
        <f t="shared" ca="1" si="239"/>
        <v>0</v>
      </c>
      <c r="BK337">
        <f t="shared" ca="1" si="240"/>
        <v>0</v>
      </c>
      <c r="BL337">
        <f t="shared" ca="1" si="241"/>
        <v>0</v>
      </c>
      <c r="BM337">
        <f t="shared" ca="1" si="242"/>
        <v>0</v>
      </c>
      <c r="BN337">
        <f t="shared" ca="1" si="243"/>
        <v>0</v>
      </c>
      <c r="BO337">
        <f t="shared" ca="1" si="244"/>
        <v>0</v>
      </c>
      <c r="BP337">
        <f t="shared" ca="1" si="245"/>
        <v>0</v>
      </c>
      <c r="BR337" s="6"/>
      <c r="BT337" s="5">
        <f t="shared" ca="1" si="259"/>
        <v>0</v>
      </c>
      <c r="BU337">
        <f t="shared" ca="1" si="260"/>
        <v>0</v>
      </c>
      <c r="BV337">
        <f t="shared" ca="1" si="261"/>
        <v>0</v>
      </c>
      <c r="BW337">
        <f t="shared" ca="1" si="262"/>
        <v>0</v>
      </c>
      <c r="BX337">
        <f t="shared" ca="1" si="263"/>
        <v>41395</v>
      </c>
      <c r="BY337">
        <f t="shared" ca="1" si="264"/>
        <v>0</v>
      </c>
      <c r="CA337" s="6"/>
      <c r="CD337" s="5">
        <f ca="1">IF(Table1[[#This Row],[Total Debt Value]]&gt;Table1[[#This Row],[Income]],1,0)</f>
        <v>1</v>
      </c>
      <c r="CK337" s="6"/>
      <c r="CM337" s="5">
        <f ca="1">IF(Table1[[#This Row],[Total  Net Worth]]&gt;$CN$3,Table1[[#This Row],[Age]],0)</f>
        <v>0</v>
      </c>
      <c r="CN337" s="6"/>
    </row>
    <row r="338" spans="2:92" x14ac:dyDescent="0.25">
      <c r="B338">
        <f t="shared" ca="1" si="265"/>
        <v>2</v>
      </c>
      <c r="C338" t="str">
        <f t="shared" ca="1" si="266"/>
        <v>Female</v>
      </c>
      <c r="D338">
        <f t="shared" ca="1" si="267"/>
        <v>28</v>
      </c>
      <c r="E338">
        <f t="shared" ca="1" si="268"/>
        <v>5</v>
      </c>
      <c r="F338" t="str">
        <f t="shared" ca="1" si="252"/>
        <v>Genral Work</v>
      </c>
      <c r="G338">
        <f t="shared" ca="1" si="269"/>
        <v>1</v>
      </c>
      <c r="H338" t="str">
        <f t="shared" ca="1" si="253"/>
        <v>High School</v>
      </c>
      <c r="I338">
        <f t="shared" ca="1" si="270"/>
        <v>3</v>
      </c>
      <c r="J338">
        <f t="shared" ca="1" si="271"/>
        <v>0</v>
      </c>
      <c r="K338">
        <f t="shared" ca="1" si="272"/>
        <v>41395</v>
      </c>
      <c r="L338">
        <f t="shared" ca="1" si="273"/>
        <v>8</v>
      </c>
      <c r="M338" t="str">
        <f t="shared" ca="1" si="254"/>
        <v>Itahari</v>
      </c>
      <c r="N338">
        <f t="shared" ca="1" si="230"/>
        <v>827900</v>
      </c>
      <c r="O338" s="1">
        <f t="shared" ca="1" si="274"/>
        <v>198499.27240884679</v>
      </c>
      <c r="P338" s="1">
        <f t="shared" ca="1" si="231"/>
        <v>0</v>
      </c>
      <c r="Q338">
        <f t="shared" ca="1" si="275"/>
        <v>0</v>
      </c>
      <c r="R338">
        <f t="shared" ca="1" si="232"/>
        <v>82790</v>
      </c>
      <c r="S338" s="1">
        <f t="shared" ca="1" si="233"/>
        <v>39277.746043225212</v>
      </c>
      <c r="T338" s="1">
        <f t="shared" ca="1" si="234"/>
        <v>867177.74604322517</v>
      </c>
      <c r="U338" s="1">
        <f t="shared" ca="1" si="235"/>
        <v>281289.27240884677</v>
      </c>
      <c r="V338" s="1">
        <f t="shared" ca="1" si="236"/>
        <v>585888.4736343784</v>
      </c>
      <c r="Y338" s="5">
        <f ca="1">IF(Table1[[#This Row],[Gender]]="Male",1,0)</f>
        <v>0</v>
      </c>
      <c r="Z338">
        <f ca="1">IF(Table1[[#This Row],[Gender]]="Female",1,0)</f>
        <v>1</v>
      </c>
      <c r="AB338" s="6"/>
      <c r="AF338" s="5">
        <f t="shared" ca="1" si="246"/>
        <v>0</v>
      </c>
      <c r="AM338">
        <f t="shared" ca="1" si="247"/>
        <v>0</v>
      </c>
      <c r="AN338">
        <f t="shared" ca="1" si="248"/>
        <v>0</v>
      </c>
      <c r="AO338">
        <f t="shared" ca="1" si="249"/>
        <v>1</v>
      </c>
      <c r="AP338">
        <f t="shared" ca="1" si="250"/>
        <v>0</v>
      </c>
      <c r="AQ338">
        <f t="shared" ca="1" si="251"/>
        <v>0</v>
      </c>
      <c r="AS338" s="6"/>
      <c r="AV338" s="5">
        <f ca="1">IF(Table1[[#This Row],[Total Debt Value]]&gt;$AW$3,1,0)</f>
        <v>0</v>
      </c>
      <c r="AZ338" s="6"/>
      <c r="BA338" s="5"/>
      <c r="BB338" s="17">
        <f t="shared" ca="1" si="255"/>
        <v>0.57961558101680055</v>
      </c>
      <c r="BC338">
        <f t="shared" ca="1" si="256"/>
        <v>0</v>
      </c>
      <c r="BD338" s="6"/>
      <c r="BF338" s="5">
        <f t="shared" ca="1" si="257"/>
        <v>0</v>
      </c>
      <c r="BG338">
        <f t="shared" ca="1" si="258"/>
        <v>0</v>
      </c>
      <c r="BH338">
        <f t="shared" ca="1" si="237"/>
        <v>0</v>
      </c>
      <c r="BI338">
        <f t="shared" ca="1" si="238"/>
        <v>0</v>
      </c>
      <c r="BJ338">
        <f t="shared" ca="1" si="239"/>
        <v>0</v>
      </c>
      <c r="BK338">
        <f t="shared" ca="1" si="240"/>
        <v>71219</v>
      </c>
      <c r="BL338">
        <f t="shared" ca="1" si="241"/>
        <v>0</v>
      </c>
      <c r="BM338">
        <f t="shared" ca="1" si="242"/>
        <v>0</v>
      </c>
      <c r="BN338">
        <f t="shared" ca="1" si="243"/>
        <v>0</v>
      </c>
      <c r="BO338">
        <f t="shared" ca="1" si="244"/>
        <v>0</v>
      </c>
      <c r="BP338">
        <f t="shared" ca="1" si="245"/>
        <v>0</v>
      </c>
      <c r="BR338" s="6"/>
      <c r="BT338" s="5">
        <f t="shared" ca="1" si="259"/>
        <v>0</v>
      </c>
      <c r="BU338">
        <f t="shared" ca="1" si="260"/>
        <v>0</v>
      </c>
      <c r="BV338">
        <f t="shared" ca="1" si="261"/>
        <v>0</v>
      </c>
      <c r="BW338">
        <f t="shared" ca="1" si="262"/>
        <v>71219</v>
      </c>
      <c r="BX338">
        <f t="shared" ca="1" si="263"/>
        <v>0</v>
      </c>
      <c r="BY338">
        <f t="shared" ca="1" si="264"/>
        <v>0</v>
      </c>
      <c r="CA338" s="6"/>
      <c r="CD338" s="5">
        <f ca="1">IF(Table1[[#This Row],[Total Debt Value]]&gt;Table1[[#This Row],[Income]],1,0)</f>
        <v>1</v>
      </c>
      <c r="CK338" s="6"/>
      <c r="CM338" s="5">
        <f ca="1">IF(Table1[[#This Row],[Total  Net Worth]]&gt;$CN$3,Table1[[#This Row],[Age]],0)</f>
        <v>28</v>
      </c>
      <c r="CN338" s="6"/>
    </row>
    <row r="339" spans="2:92" x14ac:dyDescent="0.25">
      <c r="B339">
        <f t="shared" ca="1" si="265"/>
        <v>2</v>
      </c>
      <c r="C339" t="str">
        <f t="shared" ca="1" si="266"/>
        <v>Female</v>
      </c>
      <c r="D339">
        <f t="shared" ca="1" si="267"/>
        <v>38</v>
      </c>
      <c r="E339">
        <f t="shared" ca="1" si="268"/>
        <v>2</v>
      </c>
      <c r="F339" t="str">
        <f t="shared" ca="1" si="252"/>
        <v>Construction</v>
      </c>
      <c r="G339">
        <f t="shared" ca="1" si="269"/>
        <v>3</v>
      </c>
      <c r="H339" t="str">
        <f t="shared" ca="1" si="253"/>
        <v>University</v>
      </c>
      <c r="I339">
        <f t="shared" ca="1" si="270"/>
        <v>2</v>
      </c>
      <c r="J339">
        <f t="shared" ca="1" si="271"/>
        <v>0</v>
      </c>
      <c r="K339">
        <f t="shared" ca="1" si="272"/>
        <v>71219</v>
      </c>
      <c r="L339">
        <f t="shared" ca="1" si="273"/>
        <v>11</v>
      </c>
      <c r="M339" t="str">
        <f t="shared" ca="1" si="254"/>
        <v>Kavre</v>
      </c>
      <c r="N339">
        <f t="shared" ref="N339:N402" ca="1" si="276">K339*RANDBETWEEN(17,22)</f>
        <v>1353161</v>
      </c>
      <c r="O339" s="1">
        <f t="shared" ca="1" si="274"/>
        <v>784313.19922427484</v>
      </c>
      <c r="P339" s="1">
        <f t="shared" ref="P339:P402" ca="1" si="277">J339*RAND()*K339</f>
        <v>0</v>
      </c>
      <c r="Q339">
        <f t="shared" ca="1" si="275"/>
        <v>0</v>
      </c>
      <c r="R339">
        <f t="shared" ref="R339:R402" ca="1" si="278">RANDBETWEEN(0,1)*K339*2</f>
        <v>0</v>
      </c>
      <c r="S339" s="1">
        <f t="shared" ref="S339:S402" ca="1" si="279">RAND()*K339*1.5</f>
        <v>17739.980071208676</v>
      </c>
      <c r="T339" s="1">
        <f t="shared" ref="T339:T402" ca="1" si="280">N339+P339+S339</f>
        <v>1370900.9800712087</v>
      </c>
      <c r="U339" s="1">
        <f t="shared" ref="U339:U402" ca="1" si="281">O339+Q339+R339</f>
        <v>784313.19922427484</v>
      </c>
      <c r="V339" s="1">
        <f t="shared" ref="V339:V402" ca="1" si="282">T339-U339</f>
        <v>586587.78084693383</v>
      </c>
      <c r="Y339" s="5">
        <f ca="1">IF(Table1[[#This Row],[Gender]]="Male",1,0)</f>
        <v>0</v>
      </c>
      <c r="Z339">
        <f ca="1">IF(Table1[[#This Row],[Gender]]="Female",1,0)</f>
        <v>1</v>
      </c>
      <c r="AB339" s="6"/>
      <c r="AF339" s="5">
        <f t="shared" ca="1" si="246"/>
        <v>0</v>
      </c>
      <c r="AM339">
        <f t="shared" ca="1" si="247"/>
        <v>1</v>
      </c>
      <c r="AN339">
        <f t="shared" ca="1" si="248"/>
        <v>0</v>
      </c>
      <c r="AO339">
        <f t="shared" ca="1" si="249"/>
        <v>0</v>
      </c>
      <c r="AP339">
        <f t="shared" ca="1" si="250"/>
        <v>0</v>
      </c>
      <c r="AQ339">
        <f t="shared" ca="1" si="251"/>
        <v>0</v>
      </c>
      <c r="AS339" s="6"/>
      <c r="AV339" s="5">
        <f ca="1">IF(Table1[[#This Row],[Total Debt Value]]&gt;$AW$3,1,0)</f>
        <v>1</v>
      </c>
      <c r="AZ339" s="6"/>
      <c r="BA339" s="5"/>
      <c r="BB339" s="17">
        <f t="shared" ca="1" si="255"/>
        <v>0.98917179190741311</v>
      </c>
      <c r="BC339">
        <f t="shared" ca="1" si="256"/>
        <v>0</v>
      </c>
      <c r="BD339" s="6"/>
      <c r="BF339" s="5">
        <f t="shared" ca="1" si="257"/>
        <v>0</v>
      </c>
      <c r="BG339">
        <f t="shared" ca="1" si="258"/>
        <v>0</v>
      </c>
      <c r="BH339">
        <f t="shared" ref="BH339:BH402" ca="1" si="283">IF(M340="Biratnagar",K340,0)</f>
        <v>0</v>
      </c>
      <c r="BI339">
        <f t="shared" ref="BI339:BI402" ca="1" si="284">IF(M340="Pokhara",K340,0)</f>
        <v>0</v>
      </c>
      <c r="BJ339">
        <f t="shared" ref="BJ339:BJ402" ca="1" si="285">IF(M340="Dharan",K340,0)</f>
        <v>96161</v>
      </c>
      <c r="BK339">
        <f t="shared" ref="BK339:BK402" ca="1" si="286">IF(M340="Kavre",K340,0)</f>
        <v>0</v>
      </c>
      <c r="BL339">
        <f t="shared" ref="BL339:BL402" ca="1" si="287">IF(M340="Bhaktapur",K340,0)</f>
        <v>0</v>
      </c>
      <c r="BM339">
        <f t="shared" ref="BM339:BM402" ca="1" si="288">IF(M340="Lalitpur",K340,0)</f>
        <v>0</v>
      </c>
      <c r="BN339">
        <f t="shared" ref="BN339:BN402" ca="1" si="289">IF(M340="Chitwan",K340,0)</f>
        <v>0</v>
      </c>
      <c r="BO339">
        <f t="shared" ref="BO339:BO402" ca="1" si="290">IF(M340="Butwal",K340,0)</f>
        <v>0</v>
      </c>
      <c r="BP339">
        <f t="shared" ref="BP339:BP402" ca="1" si="291">IF(M340="Birgunj",K340,0)</f>
        <v>0</v>
      </c>
      <c r="BR339" s="6"/>
      <c r="BT339" s="5">
        <f t="shared" ca="1" si="259"/>
        <v>0</v>
      </c>
      <c r="BU339">
        <f t="shared" ca="1" si="260"/>
        <v>0</v>
      </c>
      <c r="BV339">
        <f t="shared" ca="1" si="261"/>
        <v>0</v>
      </c>
      <c r="BW339">
        <f t="shared" ca="1" si="262"/>
        <v>0</v>
      </c>
      <c r="BX339">
        <f t="shared" ca="1" si="263"/>
        <v>0</v>
      </c>
      <c r="BY339">
        <f t="shared" ca="1" si="264"/>
        <v>96161</v>
      </c>
      <c r="CA339" s="6"/>
      <c r="CD339" s="5">
        <f ca="1">IF(Table1[[#This Row],[Total Debt Value]]&gt;Table1[[#This Row],[Income]],1,0)</f>
        <v>1</v>
      </c>
      <c r="CK339" s="6"/>
      <c r="CM339" s="5">
        <f ca="1">IF(Table1[[#This Row],[Total  Net Worth]]&gt;$CN$3,Table1[[#This Row],[Age]],0)</f>
        <v>38</v>
      </c>
      <c r="CN339" s="6"/>
    </row>
    <row r="340" spans="2:92" x14ac:dyDescent="0.25">
      <c r="B340">
        <f t="shared" ca="1" si="265"/>
        <v>1</v>
      </c>
      <c r="C340" t="str">
        <f t="shared" ca="1" si="266"/>
        <v>Male</v>
      </c>
      <c r="D340">
        <f t="shared" ca="1" si="267"/>
        <v>39</v>
      </c>
      <c r="E340">
        <f t="shared" ca="1" si="268"/>
        <v>3</v>
      </c>
      <c r="F340" t="str">
        <f t="shared" ca="1" si="252"/>
        <v>Teaching</v>
      </c>
      <c r="G340">
        <f t="shared" ca="1" si="269"/>
        <v>5</v>
      </c>
      <c r="H340" t="str">
        <f t="shared" ca="1" si="253"/>
        <v>Others</v>
      </c>
      <c r="I340">
        <f t="shared" ca="1" si="270"/>
        <v>0</v>
      </c>
      <c r="J340">
        <f t="shared" ca="1" si="271"/>
        <v>0</v>
      </c>
      <c r="K340">
        <f t="shared" ca="1" si="272"/>
        <v>96161</v>
      </c>
      <c r="L340">
        <f t="shared" ca="1" si="273"/>
        <v>6</v>
      </c>
      <c r="M340" t="str">
        <f t="shared" ca="1" si="254"/>
        <v>Dharan</v>
      </c>
      <c r="N340">
        <f t="shared" ca="1" si="276"/>
        <v>1634737</v>
      </c>
      <c r="O340" s="1">
        <f t="shared" ca="1" si="274"/>
        <v>1617035.7275873488</v>
      </c>
      <c r="P340" s="1">
        <f t="shared" ca="1" si="277"/>
        <v>0</v>
      </c>
      <c r="Q340">
        <f t="shared" ca="1" si="275"/>
        <v>0</v>
      </c>
      <c r="R340">
        <f t="shared" ca="1" si="278"/>
        <v>0</v>
      </c>
      <c r="S340" s="1">
        <f t="shared" ca="1" si="279"/>
        <v>119481.04415193327</v>
      </c>
      <c r="T340" s="1">
        <f t="shared" ca="1" si="280"/>
        <v>1754218.0441519332</v>
      </c>
      <c r="U340" s="1">
        <f t="shared" ca="1" si="281"/>
        <v>1617035.7275873488</v>
      </c>
      <c r="V340" s="1">
        <f t="shared" ca="1" si="282"/>
        <v>137182.31656458438</v>
      </c>
      <c r="Y340" s="5">
        <f ca="1">IF(Table1[[#This Row],[Gender]]="Male",1,0)</f>
        <v>1</v>
      </c>
      <c r="Z340">
        <f ca="1">IF(Table1[[#This Row],[Gender]]="Female",1,0)</f>
        <v>0</v>
      </c>
      <c r="AB340" s="6"/>
      <c r="AF340" s="5">
        <f t="shared" ca="1" si="246"/>
        <v>0</v>
      </c>
      <c r="AM340">
        <f t="shared" ca="1" si="247"/>
        <v>0</v>
      </c>
      <c r="AN340">
        <f t="shared" ca="1" si="248"/>
        <v>0</v>
      </c>
      <c r="AO340">
        <f t="shared" ca="1" si="249"/>
        <v>0</v>
      </c>
      <c r="AP340">
        <f t="shared" ca="1" si="250"/>
        <v>0</v>
      </c>
      <c r="AQ340">
        <f t="shared" ca="1" si="251"/>
        <v>1</v>
      </c>
      <c r="AS340" s="6"/>
      <c r="AV340" s="5">
        <f ca="1">IF(Table1[[#This Row],[Total Debt Value]]&gt;$AW$3,1,0)</f>
        <v>1</v>
      </c>
      <c r="AZ340" s="6"/>
      <c r="BA340" s="5"/>
      <c r="BB340" s="17">
        <f t="shared" ca="1" si="255"/>
        <v>0.35144633824682092</v>
      </c>
      <c r="BC340">
        <f t="shared" ca="1" si="256"/>
        <v>0</v>
      </c>
      <c r="BD340" s="6"/>
      <c r="BF340" s="5">
        <f t="shared" ca="1" si="257"/>
        <v>48156</v>
      </c>
      <c r="BG340">
        <f t="shared" ca="1" si="258"/>
        <v>0</v>
      </c>
      <c r="BH340">
        <f t="shared" ca="1" si="283"/>
        <v>0</v>
      </c>
      <c r="BI340">
        <f t="shared" ca="1" si="284"/>
        <v>0</v>
      </c>
      <c r="BJ340">
        <f t="shared" ca="1" si="285"/>
        <v>0</v>
      </c>
      <c r="BK340">
        <f t="shared" ca="1" si="286"/>
        <v>0</v>
      </c>
      <c r="BL340">
        <f t="shared" ca="1" si="287"/>
        <v>0</v>
      </c>
      <c r="BM340">
        <f t="shared" ca="1" si="288"/>
        <v>0</v>
      </c>
      <c r="BN340">
        <f t="shared" ca="1" si="289"/>
        <v>0</v>
      </c>
      <c r="BO340">
        <f t="shared" ca="1" si="290"/>
        <v>0</v>
      </c>
      <c r="BP340">
        <f t="shared" ca="1" si="291"/>
        <v>0</v>
      </c>
      <c r="BR340" s="6"/>
      <c r="BT340" s="5">
        <f t="shared" ca="1" si="259"/>
        <v>0</v>
      </c>
      <c r="BU340">
        <f t="shared" ca="1" si="260"/>
        <v>48156</v>
      </c>
      <c r="BV340">
        <f t="shared" ca="1" si="261"/>
        <v>0</v>
      </c>
      <c r="BW340">
        <f t="shared" ca="1" si="262"/>
        <v>0</v>
      </c>
      <c r="BX340">
        <f t="shared" ca="1" si="263"/>
        <v>0</v>
      </c>
      <c r="BY340">
        <f t="shared" ca="1" si="264"/>
        <v>0</v>
      </c>
      <c r="CA340" s="6"/>
      <c r="CD340" s="5">
        <f ca="1">IF(Table1[[#This Row],[Total Debt Value]]&gt;Table1[[#This Row],[Income]],1,0)</f>
        <v>1</v>
      </c>
      <c r="CK340" s="6"/>
      <c r="CM340" s="5">
        <f ca="1">IF(Table1[[#This Row],[Total  Net Worth]]&gt;$CN$3,Table1[[#This Row],[Age]],0)</f>
        <v>0</v>
      </c>
      <c r="CN340" s="6"/>
    </row>
    <row r="341" spans="2:92" x14ac:dyDescent="0.25">
      <c r="B341">
        <f t="shared" ca="1" si="265"/>
        <v>2</v>
      </c>
      <c r="C341" t="str">
        <f t="shared" ca="1" si="266"/>
        <v>Female</v>
      </c>
      <c r="D341">
        <f t="shared" ca="1" si="267"/>
        <v>34</v>
      </c>
      <c r="E341">
        <f t="shared" ca="1" si="268"/>
        <v>6</v>
      </c>
      <c r="F341" t="str">
        <f t="shared" ca="1" si="252"/>
        <v>Agriculture</v>
      </c>
      <c r="G341">
        <f t="shared" ca="1" si="269"/>
        <v>5</v>
      </c>
      <c r="H341" t="str">
        <f t="shared" ca="1" si="253"/>
        <v>Others</v>
      </c>
      <c r="I341">
        <f t="shared" ca="1" si="270"/>
        <v>1</v>
      </c>
      <c r="J341">
        <f t="shared" ca="1" si="271"/>
        <v>2</v>
      </c>
      <c r="K341">
        <f t="shared" ca="1" si="272"/>
        <v>48156</v>
      </c>
      <c r="L341">
        <f t="shared" ca="1" si="273"/>
        <v>1</v>
      </c>
      <c r="M341" t="str">
        <f t="shared" ca="1" si="254"/>
        <v>Kathmandu</v>
      </c>
      <c r="N341">
        <f t="shared" ca="1" si="276"/>
        <v>866808</v>
      </c>
      <c r="O341" s="1">
        <f t="shared" ca="1" si="274"/>
        <v>304636.49756305036</v>
      </c>
      <c r="P341" s="1">
        <f t="shared" ca="1" si="277"/>
        <v>69801.231516591768</v>
      </c>
      <c r="Q341">
        <f t="shared" ca="1" si="275"/>
        <v>69638</v>
      </c>
      <c r="R341">
        <f t="shared" ca="1" si="278"/>
        <v>0</v>
      </c>
      <c r="S341" s="1">
        <f t="shared" ca="1" si="279"/>
        <v>47179.017311462383</v>
      </c>
      <c r="T341" s="1">
        <f t="shared" ca="1" si="280"/>
        <v>983788.24882805417</v>
      </c>
      <c r="U341" s="1">
        <f t="shared" ca="1" si="281"/>
        <v>374274.49756305036</v>
      </c>
      <c r="V341" s="1">
        <f t="shared" ca="1" si="282"/>
        <v>609513.75126500381</v>
      </c>
      <c r="Y341" s="5">
        <f ca="1">IF(Table1[[#This Row],[Gender]]="Male",1,0)</f>
        <v>0</v>
      </c>
      <c r="Z341">
        <f ca="1">IF(Table1[[#This Row],[Gender]]="Female",1,0)</f>
        <v>1</v>
      </c>
      <c r="AB341" s="6"/>
      <c r="AF341" s="5">
        <f t="shared" ca="1" si="246"/>
        <v>0</v>
      </c>
      <c r="AM341">
        <f t="shared" ca="1" si="247"/>
        <v>0</v>
      </c>
      <c r="AN341">
        <f t="shared" ca="1" si="248"/>
        <v>1</v>
      </c>
      <c r="AO341">
        <f t="shared" ca="1" si="249"/>
        <v>0</v>
      </c>
      <c r="AP341">
        <f t="shared" ca="1" si="250"/>
        <v>0</v>
      </c>
      <c r="AQ341">
        <f t="shared" ca="1" si="251"/>
        <v>0</v>
      </c>
      <c r="AS341" s="6"/>
      <c r="AV341" s="5">
        <f ca="1">IF(Table1[[#This Row],[Total Debt Value]]&gt;$AW$3,1,0)</f>
        <v>0</v>
      </c>
      <c r="AZ341" s="6"/>
      <c r="BA341" s="5"/>
      <c r="BB341" s="17">
        <f t="shared" ca="1" si="255"/>
        <v>0.92216475160827938</v>
      </c>
      <c r="BC341">
        <f t="shared" ca="1" si="256"/>
        <v>0</v>
      </c>
      <c r="BD341" s="6"/>
      <c r="BF341" s="5">
        <f t="shared" ca="1" si="257"/>
        <v>0</v>
      </c>
      <c r="BG341">
        <f t="shared" ca="1" si="258"/>
        <v>0</v>
      </c>
      <c r="BH341">
        <f t="shared" ca="1" si="283"/>
        <v>0</v>
      </c>
      <c r="BI341">
        <f t="shared" ca="1" si="284"/>
        <v>0</v>
      </c>
      <c r="BJ341">
        <f t="shared" ca="1" si="285"/>
        <v>0</v>
      </c>
      <c r="BK341">
        <f t="shared" ca="1" si="286"/>
        <v>0</v>
      </c>
      <c r="BL341">
        <f t="shared" ca="1" si="287"/>
        <v>0</v>
      </c>
      <c r="BM341">
        <f t="shared" ca="1" si="288"/>
        <v>0</v>
      </c>
      <c r="BN341">
        <f t="shared" ca="1" si="289"/>
        <v>68478</v>
      </c>
      <c r="BO341">
        <f t="shared" ca="1" si="290"/>
        <v>0</v>
      </c>
      <c r="BP341">
        <f t="shared" ca="1" si="291"/>
        <v>0</v>
      </c>
      <c r="BR341" s="6"/>
      <c r="BT341" s="5">
        <f t="shared" ca="1" si="259"/>
        <v>0</v>
      </c>
      <c r="BU341">
        <f t="shared" ca="1" si="260"/>
        <v>0</v>
      </c>
      <c r="BV341">
        <f t="shared" ca="1" si="261"/>
        <v>68478</v>
      </c>
      <c r="BW341">
        <f t="shared" ca="1" si="262"/>
        <v>0</v>
      </c>
      <c r="BX341">
        <f t="shared" ca="1" si="263"/>
        <v>0</v>
      </c>
      <c r="BY341">
        <f t="shared" ca="1" si="264"/>
        <v>0</v>
      </c>
      <c r="CA341" s="6"/>
      <c r="CD341" s="5">
        <f ca="1">IF(Table1[[#This Row],[Total Debt Value]]&gt;Table1[[#This Row],[Income]],1,0)</f>
        <v>1</v>
      </c>
      <c r="CK341" s="6"/>
      <c r="CM341" s="5">
        <f ca="1">IF(Table1[[#This Row],[Total  Net Worth]]&gt;$CN$3,Table1[[#This Row],[Age]],0)</f>
        <v>34</v>
      </c>
      <c r="CN341" s="6"/>
    </row>
    <row r="342" spans="2:92" x14ac:dyDescent="0.25">
      <c r="B342">
        <f t="shared" ca="1" si="265"/>
        <v>2</v>
      </c>
      <c r="C342" t="str">
        <f t="shared" ca="1" si="266"/>
        <v>Female</v>
      </c>
      <c r="D342">
        <f t="shared" ca="1" si="267"/>
        <v>32</v>
      </c>
      <c r="E342">
        <f t="shared" ca="1" si="268"/>
        <v>4</v>
      </c>
      <c r="F342" t="str">
        <f t="shared" ca="1" si="252"/>
        <v>IT</v>
      </c>
      <c r="G342">
        <f t="shared" ca="1" si="269"/>
        <v>5</v>
      </c>
      <c r="H342" t="str">
        <f t="shared" ca="1" si="253"/>
        <v>Others</v>
      </c>
      <c r="I342">
        <f t="shared" ca="1" si="270"/>
        <v>1</v>
      </c>
      <c r="J342">
        <f t="shared" ca="1" si="271"/>
        <v>0</v>
      </c>
      <c r="K342">
        <f t="shared" ca="1" si="272"/>
        <v>68478</v>
      </c>
      <c r="L342">
        <f t="shared" ca="1" si="273"/>
        <v>5</v>
      </c>
      <c r="M342" t="str">
        <f t="shared" ca="1" si="254"/>
        <v>Chitwan</v>
      </c>
      <c r="N342">
        <f t="shared" ca="1" si="276"/>
        <v>1301082</v>
      </c>
      <c r="O342" s="1">
        <f t="shared" ca="1" si="274"/>
        <v>1199811.9593520034</v>
      </c>
      <c r="P342" s="1">
        <f t="shared" ca="1" si="277"/>
        <v>0</v>
      </c>
      <c r="Q342">
        <f t="shared" ca="1" si="275"/>
        <v>0</v>
      </c>
      <c r="R342">
        <f t="shared" ca="1" si="278"/>
        <v>136956</v>
      </c>
      <c r="S342" s="1">
        <f t="shared" ca="1" si="279"/>
        <v>79062.720826894219</v>
      </c>
      <c r="T342" s="1">
        <f t="shared" ca="1" si="280"/>
        <v>1380144.7208268943</v>
      </c>
      <c r="U342" s="1">
        <f t="shared" ca="1" si="281"/>
        <v>1336767.9593520034</v>
      </c>
      <c r="V342" s="1">
        <f t="shared" ca="1" si="282"/>
        <v>43376.761474890867</v>
      </c>
      <c r="Y342" s="5">
        <f ca="1">IF(Table1[[#This Row],[Gender]]="Male",1,0)</f>
        <v>0</v>
      </c>
      <c r="Z342">
        <f ca="1">IF(Table1[[#This Row],[Gender]]="Female",1,0)</f>
        <v>1</v>
      </c>
      <c r="AB342" s="6"/>
      <c r="AF342" s="5">
        <f t="shared" ca="1" si="246"/>
        <v>0</v>
      </c>
      <c r="AM342">
        <f t="shared" ca="1" si="247"/>
        <v>0</v>
      </c>
      <c r="AN342">
        <f t="shared" ca="1" si="248"/>
        <v>0</v>
      </c>
      <c r="AO342">
        <f t="shared" ca="1" si="249"/>
        <v>0</v>
      </c>
      <c r="AP342">
        <f t="shared" ca="1" si="250"/>
        <v>1</v>
      </c>
      <c r="AQ342">
        <f t="shared" ca="1" si="251"/>
        <v>0</v>
      </c>
      <c r="AS342" s="6"/>
      <c r="AV342" s="5">
        <f ca="1">IF(Table1[[#This Row],[Total Debt Value]]&gt;$AW$3,1,0)</f>
        <v>1</v>
      </c>
      <c r="AZ342" s="6"/>
      <c r="BA342" s="5"/>
      <c r="BB342" s="17">
        <f t="shared" ca="1" si="255"/>
        <v>0.70560639192861518</v>
      </c>
      <c r="BC342">
        <f t="shared" ca="1" si="256"/>
        <v>0</v>
      </c>
      <c r="BD342" s="6"/>
      <c r="BF342" s="5">
        <f t="shared" ca="1" si="257"/>
        <v>0</v>
      </c>
      <c r="BG342">
        <f t="shared" ca="1" si="258"/>
        <v>0</v>
      </c>
      <c r="BH342">
        <f t="shared" ca="1" si="283"/>
        <v>0</v>
      </c>
      <c r="BI342">
        <f t="shared" ca="1" si="284"/>
        <v>0</v>
      </c>
      <c r="BJ342">
        <f t="shared" ca="1" si="285"/>
        <v>0</v>
      </c>
      <c r="BK342">
        <f t="shared" ca="1" si="286"/>
        <v>0</v>
      </c>
      <c r="BL342">
        <f t="shared" ca="1" si="287"/>
        <v>0</v>
      </c>
      <c r="BM342">
        <f t="shared" ca="1" si="288"/>
        <v>54896</v>
      </c>
      <c r="BN342">
        <f t="shared" ca="1" si="289"/>
        <v>0</v>
      </c>
      <c r="BO342">
        <f t="shared" ca="1" si="290"/>
        <v>0</v>
      </c>
      <c r="BP342">
        <f t="shared" ca="1" si="291"/>
        <v>0</v>
      </c>
      <c r="BR342" s="6"/>
      <c r="BT342" s="5">
        <f t="shared" ca="1" si="259"/>
        <v>0</v>
      </c>
      <c r="BU342">
        <f t="shared" ca="1" si="260"/>
        <v>0</v>
      </c>
      <c r="BV342">
        <f t="shared" ca="1" si="261"/>
        <v>0</v>
      </c>
      <c r="BW342">
        <f t="shared" ca="1" si="262"/>
        <v>0</v>
      </c>
      <c r="BX342">
        <f t="shared" ca="1" si="263"/>
        <v>54896</v>
      </c>
      <c r="BY342">
        <f t="shared" ca="1" si="264"/>
        <v>0</v>
      </c>
      <c r="CA342" s="6"/>
      <c r="CD342" s="5">
        <f ca="1">IF(Table1[[#This Row],[Total Debt Value]]&gt;Table1[[#This Row],[Income]],1,0)</f>
        <v>1</v>
      </c>
      <c r="CK342" s="6"/>
      <c r="CM342" s="5">
        <f ca="1">IF(Table1[[#This Row],[Total  Net Worth]]&gt;$CN$3,Table1[[#This Row],[Age]],0)</f>
        <v>0</v>
      </c>
      <c r="CN342" s="6"/>
    </row>
    <row r="343" spans="2:92" x14ac:dyDescent="0.25">
      <c r="B343">
        <f t="shared" ca="1" si="265"/>
        <v>2</v>
      </c>
      <c r="C343" t="str">
        <f t="shared" ca="1" si="266"/>
        <v>Female</v>
      </c>
      <c r="D343">
        <f t="shared" ca="1" si="267"/>
        <v>31</v>
      </c>
      <c r="E343">
        <f t="shared" ca="1" si="268"/>
        <v>5</v>
      </c>
      <c r="F343" t="str">
        <f t="shared" ca="1" si="252"/>
        <v>Genral Work</v>
      </c>
      <c r="G343">
        <f t="shared" ca="1" si="269"/>
        <v>4</v>
      </c>
      <c r="H343" t="str">
        <f t="shared" ca="1" si="253"/>
        <v>Technical</v>
      </c>
      <c r="I343">
        <f t="shared" ca="1" si="270"/>
        <v>0</v>
      </c>
      <c r="J343">
        <f t="shared" ca="1" si="271"/>
        <v>2</v>
      </c>
      <c r="K343">
        <f t="shared" ca="1" si="272"/>
        <v>54896</v>
      </c>
      <c r="L343">
        <f t="shared" ca="1" si="273"/>
        <v>10</v>
      </c>
      <c r="M343" t="str">
        <f t="shared" ca="1" si="254"/>
        <v>Lalitpur</v>
      </c>
      <c r="N343">
        <f t="shared" ca="1" si="276"/>
        <v>988128</v>
      </c>
      <c r="O343" s="1">
        <f t="shared" ca="1" si="274"/>
        <v>697229.4328436387</v>
      </c>
      <c r="P343" s="1">
        <f t="shared" ca="1" si="277"/>
        <v>15452.562205920305</v>
      </c>
      <c r="Q343">
        <f t="shared" ca="1" si="275"/>
        <v>12573</v>
      </c>
      <c r="R343">
        <f t="shared" ca="1" si="278"/>
        <v>0</v>
      </c>
      <c r="S343" s="1">
        <f t="shared" ca="1" si="279"/>
        <v>23945.044838373004</v>
      </c>
      <c r="T343" s="1">
        <f t="shared" ca="1" si="280"/>
        <v>1027525.6070442933</v>
      </c>
      <c r="U343" s="1">
        <f t="shared" ca="1" si="281"/>
        <v>709802.4328436387</v>
      </c>
      <c r="V343" s="1">
        <f t="shared" ca="1" si="282"/>
        <v>317723.17420065461</v>
      </c>
      <c r="Y343" s="5">
        <f ca="1">IF(Table1[[#This Row],[Gender]]="Male",1,0)</f>
        <v>0</v>
      </c>
      <c r="Z343">
        <f ca="1">IF(Table1[[#This Row],[Gender]]="Female",1,0)</f>
        <v>1</v>
      </c>
      <c r="AB343" s="6"/>
      <c r="AF343" s="5">
        <f t="shared" ca="1" si="246"/>
        <v>0</v>
      </c>
      <c r="AM343">
        <f t="shared" ca="1" si="247"/>
        <v>0</v>
      </c>
      <c r="AN343">
        <f t="shared" ca="1" si="248"/>
        <v>0</v>
      </c>
      <c r="AO343">
        <f t="shared" ca="1" si="249"/>
        <v>0</v>
      </c>
      <c r="AP343">
        <f t="shared" ca="1" si="250"/>
        <v>0</v>
      </c>
      <c r="AQ343">
        <f t="shared" ca="1" si="251"/>
        <v>1</v>
      </c>
      <c r="AS343" s="6"/>
      <c r="AV343" s="5">
        <f ca="1">IF(Table1[[#This Row],[Total Debt Value]]&gt;$AW$3,1,0)</f>
        <v>1</v>
      </c>
      <c r="AZ343" s="6"/>
      <c r="BA343" s="5"/>
      <c r="BB343" s="17">
        <f t="shared" ca="1" si="255"/>
        <v>0.38078599095553201</v>
      </c>
      <c r="BC343">
        <f t="shared" ca="1" si="256"/>
        <v>0</v>
      </c>
      <c r="BD343" s="6"/>
      <c r="BF343" s="5">
        <f t="shared" ca="1" si="257"/>
        <v>0</v>
      </c>
      <c r="BG343">
        <f t="shared" ca="1" si="258"/>
        <v>0</v>
      </c>
      <c r="BH343">
        <f t="shared" ca="1" si="283"/>
        <v>0</v>
      </c>
      <c r="BI343">
        <f t="shared" ca="1" si="284"/>
        <v>0</v>
      </c>
      <c r="BJ343">
        <f t="shared" ca="1" si="285"/>
        <v>0</v>
      </c>
      <c r="BK343">
        <f t="shared" ca="1" si="286"/>
        <v>81416</v>
      </c>
      <c r="BL343">
        <f t="shared" ca="1" si="287"/>
        <v>0</v>
      </c>
      <c r="BM343">
        <f t="shared" ca="1" si="288"/>
        <v>0</v>
      </c>
      <c r="BN343">
        <f t="shared" ca="1" si="289"/>
        <v>0</v>
      </c>
      <c r="BO343">
        <f t="shared" ca="1" si="290"/>
        <v>0</v>
      </c>
      <c r="BP343">
        <f t="shared" ca="1" si="291"/>
        <v>0</v>
      </c>
      <c r="BR343" s="6"/>
      <c r="BT343" s="5">
        <f t="shared" ca="1" si="259"/>
        <v>0</v>
      </c>
      <c r="BU343">
        <f t="shared" ca="1" si="260"/>
        <v>81416</v>
      </c>
      <c r="BV343">
        <f t="shared" ca="1" si="261"/>
        <v>0</v>
      </c>
      <c r="BW343">
        <f t="shared" ca="1" si="262"/>
        <v>0</v>
      </c>
      <c r="BX343">
        <f t="shared" ca="1" si="263"/>
        <v>0</v>
      </c>
      <c r="BY343">
        <f t="shared" ca="1" si="264"/>
        <v>0</v>
      </c>
      <c r="CA343" s="6"/>
      <c r="CD343" s="5">
        <f ca="1">IF(Table1[[#This Row],[Total Debt Value]]&gt;Table1[[#This Row],[Income]],1,0)</f>
        <v>1</v>
      </c>
      <c r="CK343" s="6"/>
      <c r="CM343" s="5">
        <f ca="1">IF(Table1[[#This Row],[Total  Net Worth]]&gt;$CN$3,Table1[[#This Row],[Age]],0)</f>
        <v>0</v>
      </c>
      <c r="CN343" s="6"/>
    </row>
    <row r="344" spans="2:92" x14ac:dyDescent="0.25">
      <c r="B344">
        <f t="shared" ca="1" si="265"/>
        <v>1</v>
      </c>
      <c r="C344" t="str">
        <f t="shared" ca="1" si="266"/>
        <v>Male</v>
      </c>
      <c r="D344">
        <f t="shared" ca="1" si="267"/>
        <v>42</v>
      </c>
      <c r="E344">
        <f t="shared" ca="1" si="268"/>
        <v>6</v>
      </c>
      <c r="F344" t="str">
        <f t="shared" ca="1" si="252"/>
        <v>Agriculture</v>
      </c>
      <c r="G344">
        <f t="shared" ca="1" si="269"/>
        <v>2</v>
      </c>
      <c r="H344" t="str">
        <f t="shared" ca="1" si="253"/>
        <v>College</v>
      </c>
      <c r="I344">
        <f t="shared" ca="1" si="270"/>
        <v>0</v>
      </c>
      <c r="J344">
        <f t="shared" ca="1" si="271"/>
        <v>2</v>
      </c>
      <c r="K344">
        <f t="shared" ca="1" si="272"/>
        <v>81416</v>
      </c>
      <c r="L344">
        <f t="shared" ca="1" si="273"/>
        <v>11</v>
      </c>
      <c r="M344" t="str">
        <f t="shared" ca="1" si="254"/>
        <v>Kavre</v>
      </c>
      <c r="N344">
        <f t="shared" ca="1" si="276"/>
        <v>1628320</v>
      </c>
      <c r="O344" s="1">
        <f t="shared" ca="1" si="274"/>
        <v>620041.44479271187</v>
      </c>
      <c r="P344" s="1">
        <f t="shared" ca="1" si="277"/>
        <v>62018.228106626637</v>
      </c>
      <c r="Q344">
        <f t="shared" ca="1" si="275"/>
        <v>44729</v>
      </c>
      <c r="R344">
        <f t="shared" ca="1" si="278"/>
        <v>0</v>
      </c>
      <c r="S344" s="1">
        <f t="shared" ca="1" si="279"/>
        <v>48438.11200282137</v>
      </c>
      <c r="T344" s="1">
        <f t="shared" ca="1" si="280"/>
        <v>1738776.3401094479</v>
      </c>
      <c r="U344" s="1">
        <f t="shared" ca="1" si="281"/>
        <v>664770.44479271187</v>
      </c>
      <c r="V344" s="1">
        <f t="shared" ca="1" si="282"/>
        <v>1074005.8953167361</v>
      </c>
      <c r="Y344" s="5">
        <f ca="1">IF(Table1[[#This Row],[Gender]]="Male",1,0)</f>
        <v>1</v>
      </c>
      <c r="Z344">
        <f ca="1">IF(Table1[[#This Row],[Gender]]="Female",1,0)</f>
        <v>0</v>
      </c>
      <c r="AB344" s="6"/>
      <c r="AF344" s="5">
        <f t="shared" ca="1" si="246"/>
        <v>0</v>
      </c>
      <c r="AM344">
        <f t="shared" ca="1" si="247"/>
        <v>0</v>
      </c>
      <c r="AN344">
        <f t="shared" ca="1" si="248"/>
        <v>0</v>
      </c>
      <c r="AO344">
        <f t="shared" ca="1" si="249"/>
        <v>0</v>
      </c>
      <c r="AP344">
        <f t="shared" ca="1" si="250"/>
        <v>0</v>
      </c>
      <c r="AQ344">
        <f t="shared" ca="1" si="251"/>
        <v>1</v>
      </c>
      <c r="AS344" s="6"/>
      <c r="AV344" s="5">
        <f ca="1">IF(Table1[[#This Row],[Total Debt Value]]&gt;$AW$3,1,0)</f>
        <v>1</v>
      </c>
      <c r="AZ344" s="6"/>
      <c r="BA344" s="5"/>
      <c r="BB344" s="17">
        <f t="shared" ca="1" si="255"/>
        <v>0.74551274657501976</v>
      </c>
      <c r="BC344">
        <f t="shared" ca="1" si="256"/>
        <v>0</v>
      </c>
      <c r="BD344" s="6"/>
      <c r="BF344" s="5">
        <f t="shared" ca="1" si="257"/>
        <v>0</v>
      </c>
      <c r="BG344">
        <f t="shared" ca="1" si="258"/>
        <v>0</v>
      </c>
      <c r="BH344">
        <f t="shared" ca="1" si="283"/>
        <v>0</v>
      </c>
      <c r="BI344">
        <f t="shared" ca="1" si="284"/>
        <v>0</v>
      </c>
      <c r="BJ344">
        <f t="shared" ca="1" si="285"/>
        <v>0</v>
      </c>
      <c r="BK344">
        <f t="shared" ca="1" si="286"/>
        <v>0</v>
      </c>
      <c r="BL344">
        <f t="shared" ca="1" si="287"/>
        <v>0</v>
      </c>
      <c r="BM344">
        <f t="shared" ca="1" si="288"/>
        <v>0</v>
      </c>
      <c r="BN344">
        <f t="shared" ca="1" si="289"/>
        <v>0</v>
      </c>
      <c r="BO344">
        <f t="shared" ca="1" si="290"/>
        <v>0</v>
      </c>
      <c r="BP344">
        <f t="shared" ca="1" si="291"/>
        <v>79032</v>
      </c>
      <c r="BR344" s="6"/>
      <c r="BT344" s="5">
        <f t="shared" ca="1" si="259"/>
        <v>0</v>
      </c>
      <c r="BU344">
        <f t="shared" ca="1" si="260"/>
        <v>79032</v>
      </c>
      <c r="BV344">
        <f t="shared" ca="1" si="261"/>
        <v>0</v>
      </c>
      <c r="BW344">
        <f t="shared" ca="1" si="262"/>
        <v>0</v>
      </c>
      <c r="BX344">
        <f t="shared" ca="1" si="263"/>
        <v>0</v>
      </c>
      <c r="BY344">
        <f t="shared" ca="1" si="264"/>
        <v>0</v>
      </c>
      <c r="CA344" s="6"/>
      <c r="CD344" s="5">
        <f ca="1">IF(Table1[[#This Row],[Total Debt Value]]&gt;Table1[[#This Row],[Income]],1,0)</f>
        <v>1</v>
      </c>
      <c r="CK344" s="6"/>
      <c r="CM344" s="5">
        <f ca="1">IF(Table1[[#This Row],[Total  Net Worth]]&gt;$CN$3,Table1[[#This Row],[Age]],0)</f>
        <v>42</v>
      </c>
      <c r="CN344" s="6"/>
    </row>
    <row r="345" spans="2:92" x14ac:dyDescent="0.25">
      <c r="B345">
        <f t="shared" ca="1" si="265"/>
        <v>2</v>
      </c>
      <c r="C345" t="str">
        <f t="shared" ca="1" si="266"/>
        <v>Female</v>
      </c>
      <c r="D345">
        <f t="shared" ca="1" si="267"/>
        <v>26</v>
      </c>
      <c r="E345">
        <f t="shared" ca="1" si="268"/>
        <v>6</v>
      </c>
      <c r="F345" t="str">
        <f t="shared" ca="1" si="252"/>
        <v>Agriculture</v>
      </c>
      <c r="G345">
        <f t="shared" ca="1" si="269"/>
        <v>2</v>
      </c>
      <c r="H345" t="str">
        <f t="shared" ca="1" si="253"/>
        <v>College</v>
      </c>
      <c r="I345">
        <f t="shared" ca="1" si="270"/>
        <v>2</v>
      </c>
      <c r="J345">
        <f t="shared" ca="1" si="271"/>
        <v>2</v>
      </c>
      <c r="K345">
        <f t="shared" ca="1" si="272"/>
        <v>79032</v>
      </c>
      <c r="L345">
        <f t="shared" ca="1" si="273"/>
        <v>2</v>
      </c>
      <c r="M345" t="str">
        <f t="shared" ca="1" si="254"/>
        <v>Birgunj</v>
      </c>
      <c r="N345">
        <f t="shared" ca="1" si="276"/>
        <v>1343544</v>
      </c>
      <c r="O345" s="1">
        <f t="shared" ca="1" si="274"/>
        <v>1001629.1775843883</v>
      </c>
      <c r="P345" s="1">
        <f t="shared" ca="1" si="277"/>
        <v>153074.91446617874</v>
      </c>
      <c r="Q345">
        <f t="shared" ca="1" si="275"/>
        <v>14913</v>
      </c>
      <c r="R345">
        <f t="shared" ca="1" si="278"/>
        <v>0</v>
      </c>
      <c r="S345" s="1">
        <f t="shared" ca="1" si="279"/>
        <v>16533.447289332733</v>
      </c>
      <c r="T345" s="1">
        <f t="shared" ca="1" si="280"/>
        <v>1513152.3617555115</v>
      </c>
      <c r="U345" s="1">
        <f t="shared" ca="1" si="281"/>
        <v>1016542.1775843883</v>
      </c>
      <c r="V345" s="1">
        <f t="shared" ca="1" si="282"/>
        <v>496610.1841711232</v>
      </c>
      <c r="Y345" s="5">
        <f ca="1">IF(Table1[[#This Row],[Gender]]="Male",1,0)</f>
        <v>0</v>
      </c>
      <c r="Z345">
        <f ca="1">IF(Table1[[#This Row],[Gender]]="Female",1,0)</f>
        <v>1</v>
      </c>
      <c r="AB345" s="6"/>
      <c r="AF345" s="5">
        <f t="shared" ca="1" si="246"/>
        <v>0</v>
      </c>
      <c r="AM345">
        <f t="shared" ca="1" si="247"/>
        <v>1</v>
      </c>
      <c r="AN345">
        <f t="shared" ca="1" si="248"/>
        <v>0</v>
      </c>
      <c r="AO345">
        <f t="shared" ca="1" si="249"/>
        <v>0</v>
      </c>
      <c r="AP345">
        <f t="shared" ca="1" si="250"/>
        <v>0</v>
      </c>
      <c r="AQ345">
        <f t="shared" ca="1" si="251"/>
        <v>0</v>
      </c>
      <c r="AS345" s="6"/>
      <c r="AV345" s="5">
        <f ca="1">IF(Table1[[#This Row],[Total Debt Value]]&gt;$AW$3,1,0)</f>
        <v>1</v>
      </c>
      <c r="AZ345" s="6"/>
      <c r="BA345" s="5"/>
      <c r="BB345" s="17">
        <f t="shared" ca="1" si="255"/>
        <v>0.13935037765297253</v>
      </c>
      <c r="BC345">
        <f t="shared" ca="1" si="256"/>
        <v>1</v>
      </c>
      <c r="BD345" s="6"/>
      <c r="BF345" s="5">
        <f t="shared" ca="1" si="257"/>
        <v>0</v>
      </c>
      <c r="BG345">
        <f t="shared" ca="1" si="258"/>
        <v>0</v>
      </c>
      <c r="BH345">
        <f t="shared" ca="1" si="283"/>
        <v>0</v>
      </c>
      <c r="BI345">
        <f t="shared" ca="1" si="284"/>
        <v>0</v>
      </c>
      <c r="BJ345">
        <f t="shared" ca="1" si="285"/>
        <v>53880</v>
      </c>
      <c r="BK345">
        <f t="shared" ca="1" si="286"/>
        <v>0</v>
      </c>
      <c r="BL345">
        <f t="shared" ca="1" si="287"/>
        <v>0</v>
      </c>
      <c r="BM345">
        <f t="shared" ca="1" si="288"/>
        <v>0</v>
      </c>
      <c r="BN345">
        <f t="shared" ca="1" si="289"/>
        <v>0</v>
      </c>
      <c r="BO345">
        <f t="shared" ca="1" si="290"/>
        <v>0</v>
      </c>
      <c r="BP345">
        <f t="shared" ca="1" si="291"/>
        <v>0</v>
      </c>
      <c r="BR345" s="6"/>
      <c r="BT345" s="5">
        <f t="shared" ca="1" si="259"/>
        <v>0</v>
      </c>
      <c r="BU345">
        <f t="shared" ca="1" si="260"/>
        <v>0</v>
      </c>
      <c r="BV345">
        <f t="shared" ca="1" si="261"/>
        <v>0</v>
      </c>
      <c r="BW345">
        <f t="shared" ca="1" si="262"/>
        <v>0</v>
      </c>
      <c r="BX345">
        <f t="shared" ca="1" si="263"/>
        <v>0</v>
      </c>
      <c r="BY345">
        <f t="shared" ca="1" si="264"/>
        <v>53880</v>
      </c>
      <c r="CA345" s="6"/>
      <c r="CD345" s="5">
        <f ca="1">IF(Table1[[#This Row],[Total Debt Value]]&gt;Table1[[#This Row],[Income]],1,0)</f>
        <v>1</v>
      </c>
      <c r="CK345" s="6"/>
      <c r="CM345" s="5">
        <f ca="1">IF(Table1[[#This Row],[Total  Net Worth]]&gt;$CN$3,Table1[[#This Row],[Age]],0)</f>
        <v>0</v>
      </c>
      <c r="CN345" s="6"/>
    </row>
    <row r="346" spans="2:92" x14ac:dyDescent="0.25">
      <c r="B346">
        <f t="shared" ca="1" si="265"/>
        <v>2</v>
      </c>
      <c r="C346" t="str">
        <f t="shared" ca="1" si="266"/>
        <v>Female</v>
      </c>
      <c r="D346">
        <f t="shared" ca="1" si="267"/>
        <v>29</v>
      </c>
      <c r="E346">
        <f t="shared" ca="1" si="268"/>
        <v>3</v>
      </c>
      <c r="F346" t="str">
        <f t="shared" ca="1" si="252"/>
        <v>Teaching</v>
      </c>
      <c r="G346">
        <f t="shared" ca="1" si="269"/>
        <v>1</v>
      </c>
      <c r="H346" t="str">
        <f t="shared" ca="1" si="253"/>
        <v>High School</v>
      </c>
      <c r="I346">
        <f t="shared" ca="1" si="270"/>
        <v>3</v>
      </c>
      <c r="J346">
        <f t="shared" ca="1" si="271"/>
        <v>0</v>
      </c>
      <c r="K346">
        <f t="shared" ca="1" si="272"/>
        <v>53880</v>
      </c>
      <c r="L346">
        <f t="shared" ca="1" si="273"/>
        <v>6</v>
      </c>
      <c r="M346" t="str">
        <f t="shared" ca="1" si="254"/>
        <v>Dharan</v>
      </c>
      <c r="N346">
        <f t="shared" ca="1" si="276"/>
        <v>915960</v>
      </c>
      <c r="O346" s="1">
        <f t="shared" ca="1" si="274"/>
        <v>127639.37191501672</v>
      </c>
      <c r="P346" s="1">
        <f t="shared" ca="1" si="277"/>
        <v>0</v>
      </c>
      <c r="Q346">
        <f t="shared" ca="1" si="275"/>
        <v>0</v>
      </c>
      <c r="R346">
        <f t="shared" ca="1" si="278"/>
        <v>107760</v>
      </c>
      <c r="S346" s="1">
        <f t="shared" ca="1" si="279"/>
        <v>54331.419507470513</v>
      </c>
      <c r="T346" s="1">
        <f t="shared" ca="1" si="280"/>
        <v>970291.41950747056</v>
      </c>
      <c r="U346" s="1">
        <f t="shared" ca="1" si="281"/>
        <v>235399.37191501673</v>
      </c>
      <c r="V346" s="1">
        <f t="shared" ca="1" si="282"/>
        <v>734892.04759245389</v>
      </c>
      <c r="Y346" s="5">
        <f ca="1">IF(Table1[[#This Row],[Gender]]="Male",1,0)</f>
        <v>0</v>
      </c>
      <c r="Z346">
        <f ca="1">IF(Table1[[#This Row],[Gender]]="Female",1,0)</f>
        <v>1</v>
      </c>
      <c r="AB346" s="6"/>
      <c r="AF346" s="5">
        <f t="shared" ca="1" si="246"/>
        <v>0</v>
      </c>
      <c r="AM346">
        <f t="shared" ca="1" si="247"/>
        <v>0</v>
      </c>
      <c r="AN346">
        <f t="shared" ca="1" si="248"/>
        <v>0</v>
      </c>
      <c r="AO346">
        <f t="shared" ca="1" si="249"/>
        <v>1</v>
      </c>
      <c r="AP346">
        <f t="shared" ca="1" si="250"/>
        <v>0</v>
      </c>
      <c r="AQ346">
        <f t="shared" ca="1" si="251"/>
        <v>0</v>
      </c>
      <c r="AS346" s="6"/>
      <c r="AV346" s="5">
        <f ca="1">IF(Table1[[#This Row],[Total Debt Value]]&gt;$AW$3,1,0)</f>
        <v>0</v>
      </c>
      <c r="AZ346" s="6"/>
      <c r="BA346" s="5"/>
      <c r="BB346" s="17">
        <f t="shared" ca="1" si="255"/>
        <v>0.86344254277886889</v>
      </c>
      <c r="BC346">
        <f t="shared" ca="1" si="256"/>
        <v>0</v>
      </c>
      <c r="BD346" s="6"/>
      <c r="BF346" s="5">
        <f t="shared" ca="1" si="257"/>
        <v>55761</v>
      </c>
      <c r="BG346">
        <f t="shared" ca="1" si="258"/>
        <v>0</v>
      </c>
      <c r="BH346">
        <f t="shared" ca="1" si="283"/>
        <v>0</v>
      </c>
      <c r="BI346">
        <f t="shared" ca="1" si="284"/>
        <v>0</v>
      </c>
      <c r="BJ346">
        <f t="shared" ca="1" si="285"/>
        <v>0</v>
      </c>
      <c r="BK346">
        <f t="shared" ca="1" si="286"/>
        <v>0</v>
      </c>
      <c r="BL346">
        <f t="shared" ca="1" si="287"/>
        <v>0</v>
      </c>
      <c r="BM346">
        <f t="shared" ca="1" si="288"/>
        <v>0</v>
      </c>
      <c r="BN346">
        <f t="shared" ca="1" si="289"/>
        <v>0</v>
      </c>
      <c r="BO346">
        <f t="shared" ca="1" si="290"/>
        <v>0</v>
      </c>
      <c r="BP346">
        <f t="shared" ca="1" si="291"/>
        <v>0</v>
      </c>
      <c r="BR346" s="6"/>
      <c r="BT346" s="5">
        <f t="shared" ca="1" si="259"/>
        <v>0</v>
      </c>
      <c r="BU346">
        <f t="shared" ca="1" si="260"/>
        <v>0</v>
      </c>
      <c r="BV346">
        <f t="shared" ca="1" si="261"/>
        <v>0</v>
      </c>
      <c r="BW346">
        <f t="shared" ca="1" si="262"/>
        <v>55761</v>
      </c>
      <c r="BX346">
        <f t="shared" ca="1" si="263"/>
        <v>0</v>
      </c>
      <c r="BY346">
        <f t="shared" ca="1" si="264"/>
        <v>0</v>
      </c>
      <c r="CA346" s="6"/>
      <c r="CD346" s="5">
        <f ca="1">IF(Table1[[#This Row],[Total Debt Value]]&gt;Table1[[#This Row],[Income]],1,0)</f>
        <v>1</v>
      </c>
      <c r="CK346" s="6"/>
      <c r="CM346" s="5">
        <f ca="1">IF(Table1[[#This Row],[Total  Net Worth]]&gt;$CN$3,Table1[[#This Row],[Age]],0)</f>
        <v>29</v>
      </c>
      <c r="CN346" s="6"/>
    </row>
    <row r="347" spans="2:92" x14ac:dyDescent="0.25">
      <c r="B347">
        <f t="shared" ca="1" si="265"/>
        <v>1</v>
      </c>
      <c r="C347" t="str">
        <f t="shared" ca="1" si="266"/>
        <v>Male</v>
      </c>
      <c r="D347">
        <f t="shared" ca="1" si="267"/>
        <v>34</v>
      </c>
      <c r="E347">
        <f t="shared" ca="1" si="268"/>
        <v>2</v>
      </c>
      <c r="F347" t="str">
        <f t="shared" ca="1" si="252"/>
        <v>Construction</v>
      </c>
      <c r="G347">
        <f t="shared" ca="1" si="269"/>
        <v>4</v>
      </c>
      <c r="H347" t="str">
        <f t="shared" ca="1" si="253"/>
        <v>Technical</v>
      </c>
      <c r="I347">
        <f t="shared" ca="1" si="270"/>
        <v>2</v>
      </c>
      <c r="J347">
        <f t="shared" ca="1" si="271"/>
        <v>2</v>
      </c>
      <c r="K347">
        <f t="shared" ca="1" si="272"/>
        <v>55761</v>
      </c>
      <c r="L347">
        <f t="shared" ca="1" si="273"/>
        <v>1</v>
      </c>
      <c r="M347" t="str">
        <f t="shared" ca="1" si="254"/>
        <v>Kathmandu</v>
      </c>
      <c r="N347">
        <f t="shared" ca="1" si="276"/>
        <v>947937</v>
      </c>
      <c r="O347" s="1">
        <f t="shared" ca="1" si="274"/>
        <v>818489.13367417268</v>
      </c>
      <c r="P347" s="1">
        <f t="shared" ca="1" si="277"/>
        <v>44708.349722444065</v>
      </c>
      <c r="Q347">
        <f t="shared" ca="1" si="275"/>
        <v>31487</v>
      </c>
      <c r="R347">
        <f t="shared" ca="1" si="278"/>
        <v>0</v>
      </c>
      <c r="S347" s="1">
        <f t="shared" ca="1" si="279"/>
        <v>1782.7980237309312</v>
      </c>
      <c r="T347" s="1">
        <f t="shared" ca="1" si="280"/>
        <v>994428.14774617506</v>
      </c>
      <c r="U347" s="1">
        <f t="shared" ca="1" si="281"/>
        <v>849976.13367417268</v>
      </c>
      <c r="V347" s="1">
        <f t="shared" ca="1" si="282"/>
        <v>144452.01407200238</v>
      </c>
      <c r="Y347" s="5">
        <f ca="1">IF(Table1[[#This Row],[Gender]]="Male",1,0)</f>
        <v>1</v>
      </c>
      <c r="Z347">
        <f ca="1">IF(Table1[[#This Row],[Gender]]="Female",1,0)</f>
        <v>0</v>
      </c>
      <c r="AB347" s="6"/>
      <c r="AF347" s="5">
        <f t="shared" ca="1" si="246"/>
        <v>0</v>
      </c>
      <c r="AM347">
        <f t="shared" ca="1" si="247"/>
        <v>0</v>
      </c>
      <c r="AN347">
        <f t="shared" ca="1" si="248"/>
        <v>1</v>
      </c>
      <c r="AO347">
        <f t="shared" ca="1" si="249"/>
        <v>0</v>
      </c>
      <c r="AP347">
        <f t="shared" ca="1" si="250"/>
        <v>0</v>
      </c>
      <c r="AQ347">
        <f t="shared" ca="1" si="251"/>
        <v>0</v>
      </c>
      <c r="AS347" s="6"/>
      <c r="AV347" s="5">
        <f ca="1">IF(Table1[[#This Row],[Total Debt Value]]&gt;$AW$3,1,0)</f>
        <v>1</v>
      </c>
      <c r="AZ347" s="6"/>
      <c r="BA347" s="5"/>
      <c r="BB347" s="17">
        <f t="shared" ca="1" si="255"/>
        <v>1.3621374409509834E-2</v>
      </c>
      <c r="BC347">
        <f t="shared" ca="1" si="256"/>
        <v>1</v>
      </c>
      <c r="BD347" s="6"/>
      <c r="BF347" s="5">
        <f t="shared" ca="1" si="257"/>
        <v>0</v>
      </c>
      <c r="BG347">
        <f t="shared" ca="1" si="258"/>
        <v>0</v>
      </c>
      <c r="BH347">
        <f t="shared" ca="1" si="283"/>
        <v>0</v>
      </c>
      <c r="BI347">
        <f t="shared" ca="1" si="284"/>
        <v>0</v>
      </c>
      <c r="BJ347">
        <f t="shared" ca="1" si="285"/>
        <v>39478</v>
      </c>
      <c r="BK347">
        <f t="shared" ca="1" si="286"/>
        <v>0</v>
      </c>
      <c r="BL347">
        <f t="shared" ca="1" si="287"/>
        <v>0</v>
      </c>
      <c r="BM347">
        <f t="shared" ca="1" si="288"/>
        <v>0</v>
      </c>
      <c r="BN347">
        <f t="shared" ca="1" si="289"/>
        <v>0</v>
      </c>
      <c r="BO347">
        <f t="shared" ca="1" si="290"/>
        <v>0</v>
      </c>
      <c r="BP347">
        <f t="shared" ca="1" si="291"/>
        <v>0</v>
      </c>
      <c r="BR347" s="6"/>
      <c r="BT347" s="5">
        <f t="shared" ca="1" si="259"/>
        <v>0</v>
      </c>
      <c r="BU347">
        <f t="shared" ca="1" si="260"/>
        <v>0</v>
      </c>
      <c r="BV347">
        <f t="shared" ca="1" si="261"/>
        <v>39478</v>
      </c>
      <c r="BW347">
        <f t="shared" ca="1" si="262"/>
        <v>0</v>
      </c>
      <c r="BX347">
        <f t="shared" ca="1" si="263"/>
        <v>0</v>
      </c>
      <c r="BY347">
        <f t="shared" ca="1" si="264"/>
        <v>0</v>
      </c>
      <c r="CA347" s="6"/>
      <c r="CD347" s="5">
        <f ca="1">IF(Table1[[#This Row],[Total Debt Value]]&gt;Table1[[#This Row],[Income]],1,0)</f>
        <v>1</v>
      </c>
      <c r="CK347" s="6"/>
      <c r="CM347" s="5">
        <f ca="1">IF(Table1[[#This Row],[Total  Net Worth]]&gt;$CN$3,Table1[[#This Row],[Age]],0)</f>
        <v>0</v>
      </c>
      <c r="CN347" s="6"/>
    </row>
    <row r="348" spans="2:92" x14ac:dyDescent="0.25">
      <c r="B348">
        <f t="shared" ca="1" si="265"/>
        <v>1</v>
      </c>
      <c r="C348" t="str">
        <f t="shared" ca="1" si="266"/>
        <v>Male</v>
      </c>
      <c r="D348">
        <f t="shared" ca="1" si="267"/>
        <v>27</v>
      </c>
      <c r="E348">
        <f t="shared" ca="1" si="268"/>
        <v>4</v>
      </c>
      <c r="F348" t="str">
        <f t="shared" ca="1" si="252"/>
        <v>IT</v>
      </c>
      <c r="G348">
        <f t="shared" ca="1" si="269"/>
        <v>5</v>
      </c>
      <c r="H348" t="str">
        <f t="shared" ca="1" si="253"/>
        <v>Others</v>
      </c>
      <c r="I348">
        <f t="shared" ca="1" si="270"/>
        <v>2</v>
      </c>
      <c r="J348">
        <f t="shared" ca="1" si="271"/>
        <v>0</v>
      </c>
      <c r="K348">
        <f t="shared" ca="1" si="272"/>
        <v>39478</v>
      </c>
      <c r="L348">
        <f t="shared" ca="1" si="273"/>
        <v>6</v>
      </c>
      <c r="M348" t="str">
        <f t="shared" ca="1" si="254"/>
        <v>Dharan</v>
      </c>
      <c r="N348">
        <f t="shared" ca="1" si="276"/>
        <v>671126</v>
      </c>
      <c r="O348" s="1">
        <f t="shared" ca="1" si="274"/>
        <v>9141.6585219566969</v>
      </c>
      <c r="P348" s="1">
        <f t="shared" ca="1" si="277"/>
        <v>0</v>
      </c>
      <c r="Q348">
        <f t="shared" ca="1" si="275"/>
        <v>0</v>
      </c>
      <c r="R348">
        <f t="shared" ca="1" si="278"/>
        <v>0</v>
      </c>
      <c r="S348" s="1">
        <f t="shared" ca="1" si="279"/>
        <v>15196.270093955429</v>
      </c>
      <c r="T348" s="1">
        <f t="shared" ca="1" si="280"/>
        <v>686322.27009395545</v>
      </c>
      <c r="U348" s="1">
        <f t="shared" ca="1" si="281"/>
        <v>9141.6585219566969</v>
      </c>
      <c r="V348" s="1">
        <f t="shared" ca="1" si="282"/>
        <v>677180.6115719988</v>
      </c>
      <c r="Y348" s="5">
        <f ca="1">IF(Table1[[#This Row],[Gender]]="Male",1,0)</f>
        <v>1</v>
      </c>
      <c r="Z348">
        <f ca="1">IF(Table1[[#This Row],[Gender]]="Female",1,0)</f>
        <v>0</v>
      </c>
      <c r="AB348" s="6"/>
      <c r="AF348" s="5">
        <f t="shared" ca="1" si="246"/>
        <v>0</v>
      </c>
      <c r="AM348">
        <f t="shared" ca="1" si="247"/>
        <v>0</v>
      </c>
      <c r="AN348">
        <f t="shared" ca="1" si="248"/>
        <v>0</v>
      </c>
      <c r="AO348">
        <f t="shared" ca="1" si="249"/>
        <v>0</v>
      </c>
      <c r="AP348">
        <f t="shared" ca="1" si="250"/>
        <v>1</v>
      </c>
      <c r="AQ348">
        <f t="shared" ca="1" si="251"/>
        <v>0</v>
      </c>
      <c r="AS348" s="6"/>
      <c r="AV348" s="5">
        <f ca="1">IF(Table1[[#This Row],[Total Debt Value]]&gt;$AW$3,1,0)</f>
        <v>0</v>
      </c>
      <c r="AZ348" s="6"/>
      <c r="BA348" s="5"/>
      <c r="BB348" s="17">
        <f t="shared" ca="1" si="255"/>
        <v>0.4408227523839135</v>
      </c>
      <c r="BC348">
        <f t="shared" ca="1" si="256"/>
        <v>0</v>
      </c>
      <c r="BD348" s="6"/>
      <c r="BF348" s="5">
        <f t="shared" ca="1" si="257"/>
        <v>0</v>
      </c>
      <c r="BG348">
        <f t="shared" ca="1" si="258"/>
        <v>0</v>
      </c>
      <c r="BH348">
        <f t="shared" ca="1" si="283"/>
        <v>0</v>
      </c>
      <c r="BI348">
        <f t="shared" ca="1" si="284"/>
        <v>0</v>
      </c>
      <c r="BJ348">
        <f t="shared" ca="1" si="285"/>
        <v>0</v>
      </c>
      <c r="BK348">
        <f t="shared" ca="1" si="286"/>
        <v>0</v>
      </c>
      <c r="BL348">
        <f t="shared" ca="1" si="287"/>
        <v>0</v>
      </c>
      <c r="BM348">
        <f t="shared" ca="1" si="288"/>
        <v>0</v>
      </c>
      <c r="BN348">
        <f t="shared" ca="1" si="289"/>
        <v>85225</v>
      </c>
      <c r="BO348">
        <f t="shared" ca="1" si="290"/>
        <v>0</v>
      </c>
      <c r="BP348">
        <f t="shared" ca="1" si="291"/>
        <v>0</v>
      </c>
      <c r="BR348" s="6"/>
      <c r="BT348" s="5">
        <f t="shared" ca="1" si="259"/>
        <v>0</v>
      </c>
      <c r="BU348">
        <f t="shared" ca="1" si="260"/>
        <v>0</v>
      </c>
      <c r="BV348">
        <f t="shared" ca="1" si="261"/>
        <v>0</v>
      </c>
      <c r="BW348">
        <f t="shared" ca="1" si="262"/>
        <v>0</v>
      </c>
      <c r="BX348">
        <f t="shared" ca="1" si="263"/>
        <v>85225</v>
      </c>
      <c r="BY348">
        <f t="shared" ca="1" si="264"/>
        <v>0</v>
      </c>
      <c r="CA348" s="6"/>
      <c r="CD348" s="5">
        <f ca="1">IF(Table1[[#This Row],[Total Debt Value]]&gt;Table1[[#This Row],[Income]],1,0)</f>
        <v>0</v>
      </c>
      <c r="CK348" s="6"/>
      <c r="CM348" s="5">
        <f ca="1">IF(Table1[[#This Row],[Total  Net Worth]]&gt;$CN$3,Table1[[#This Row],[Age]],0)</f>
        <v>27</v>
      </c>
      <c r="CN348" s="6"/>
    </row>
    <row r="349" spans="2:92" x14ac:dyDescent="0.25">
      <c r="B349">
        <f t="shared" ca="1" si="265"/>
        <v>2</v>
      </c>
      <c r="C349" t="str">
        <f t="shared" ca="1" si="266"/>
        <v>Female</v>
      </c>
      <c r="D349">
        <f t="shared" ca="1" si="267"/>
        <v>30</v>
      </c>
      <c r="E349">
        <f t="shared" ca="1" si="268"/>
        <v>5</v>
      </c>
      <c r="F349" t="str">
        <f t="shared" ca="1" si="252"/>
        <v>Genral Work</v>
      </c>
      <c r="G349">
        <f t="shared" ca="1" si="269"/>
        <v>5</v>
      </c>
      <c r="H349" t="str">
        <f t="shared" ca="1" si="253"/>
        <v>Others</v>
      </c>
      <c r="I349">
        <f t="shared" ca="1" si="270"/>
        <v>1</v>
      </c>
      <c r="J349">
        <f t="shared" ca="1" si="271"/>
        <v>1</v>
      </c>
      <c r="K349">
        <f t="shared" ca="1" si="272"/>
        <v>85225</v>
      </c>
      <c r="L349">
        <f t="shared" ca="1" si="273"/>
        <v>5</v>
      </c>
      <c r="M349" t="str">
        <f t="shared" ca="1" si="254"/>
        <v>Chitwan</v>
      </c>
      <c r="N349">
        <f t="shared" ca="1" si="276"/>
        <v>1448825</v>
      </c>
      <c r="O349" s="1">
        <f t="shared" ca="1" si="274"/>
        <v>638675.02422262344</v>
      </c>
      <c r="P349" s="1">
        <f t="shared" ca="1" si="277"/>
        <v>18630.821178826813</v>
      </c>
      <c r="Q349">
        <f t="shared" ca="1" si="275"/>
        <v>12689</v>
      </c>
      <c r="R349">
        <f t="shared" ca="1" si="278"/>
        <v>0</v>
      </c>
      <c r="S349" s="1">
        <f t="shared" ca="1" si="279"/>
        <v>77775.440332054292</v>
      </c>
      <c r="T349" s="1">
        <f t="shared" ca="1" si="280"/>
        <v>1545231.2615108811</v>
      </c>
      <c r="U349" s="1">
        <f t="shared" ca="1" si="281"/>
        <v>651364.02422262344</v>
      </c>
      <c r="V349" s="1">
        <f t="shared" ca="1" si="282"/>
        <v>893867.23728825769</v>
      </c>
      <c r="Y349" s="5">
        <f ca="1">IF(Table1[[#This Row],[Gender]]="Male",1,0)</f>
        <v>0</v>
      </c>
      <c r="Z349">
        <f ca="1">IF(Table1[[#This Row],[Gender]]="Female",1,0)</f>
        <v>1</v>
      </c>
      <c r="AB349" s="6"/>
      <c r="AF349" s="5">
        <f t="shared" ca="1" si="246"/>
        <v>0</v>
      </c>
      <c r="AM349">
        <f t="shared" ca="1" si="247"/>
        <v>0</v>
      </c>
      <c r="AN349">
        <f t="shared" ca="1" si="248"/>
        <v>0</v>
      </c>
      <c r="AO349">
        <f t="shared" ca="1" si="249"/>
        <v>1</v>
      </c>
      <c r="AP349">
        <f t="shared" ca="1" si="250"/>
        <v>0</v>
      </c>
      <c r="AQ349">
        <f t="shared" ca="1" si="251"/>
        <v>0</v>
      </c>
      <c r="AS349" s="6"/>
      <c r="AV349" s="5">
        <f ca="1">IF(Table1[[#This Row],[Total Debt Value]]&gt;$AW$3,1,0)</f>
        <v>1</v>
      </c>
      <c r="AZ349" s="6"/>
      <c r="BA349" s="5"/>
      <c r="BB349" s="17">
        <f t="shared" ca="1" si="255"/>
        <v>0.15733372332284801</v>
      </c>
      <c r="BC349">
        <f t="shared" ca="1" si="256"/>
        <v>1</v>
      </c>
      <c r="BD349" s="6"/>
      <c r="BF349" s="5">
        <f t="shared" ca="1" si="257"/>
        <v>0</v>
      </c>
      <c r="BG349">
        <f t="shared" ca="1" si="258"/>
        <v>0</v>
      </c>
      <c r="BH349">
        <f t="shared" ca="1" si="283"/>
        <v>0</v>
      </c>
      <c r="BI349">
        <f t="shared" ca="1" si="284"/>
        <v>0</v>
      </c>
      <c r="BJ349">
        <f t="shared" ca="1" si="285"/>
        <v>0</v>
      </c>
      <c r="BK349">
        <f t="shared" ca="1" si="286"/>
        <v>74723</v>
      </c>
      <c r="BL349">
        <f t="shared" ca="1" si="287"/>
        <v>0</v>
      </c>
      <c r="BM349">
        <f t="shared" ca="1" si="288"/>
        <v>0</v>
      </c>
      <c r="BN349">
        <f t="shared" ca="1" si="289"/>
        <v>0</v>
      </c>
      <c r="BO349">
        <f t="shared" ca="1" si="290"/>
        <v>0</v>
      </c>
      <c r="BP349">
        <f t="shared" ca="1" si="291"/>
        <v>0</v>
      </c>
      <c r="BR349" s="6"/>
      <c r="BT349" s="5">
        <f t="shared" ca="1" si="259"/>
        <v>0</v>
      </c>
      <c r="BU349">
        <f t="shared" ca="1" si="260"/>
        <v>0</v>
      </c>
      <c r="BV349">
        <f t="shared" ca="1" si="261"/>
        <v>0</v>
      </c>
      <c r="BW349">
        <f t="shared" ca="1" si="262"/>
        <v>74723</v>
      </c>
      <c r="BX349">
        <f t="shared" ca="1" si="263"/>
        <v>0</v>
      </c>
      <c r="BY349">
        <f t="shared" ca="1" si="264"/>
        <v>0</v>
      </c>
      <c r="CA349" s="6"/>
      <c r="CD349" s="5">
        <f ca="1">IF(Table1[[#This Row],[Total Debt Value]]&gt;Table1[[#This Row],[Income]],1,0)</f>
        <v>1</v>
      </c>
      <c r="CK349" s="6"/>
      <c r="CM349" s="5">
        <f ca="1">IF(Table1[[#This Row],[Total  Net Worth]]&gt;$CN$3,Table1[[#This Row],[Age]],0)</f>
        <v>30</v>
      </c>
      <c r="CN349" s="6"/>
    </row>
    <row r="350" spans="2:92" x14ac:dyDescent="0.25">
      <c r="B350">
        <f t="shared" ca="1" si="265"/>
        <v>2</v>
      </c>
      <c r="C350" t="str">
        <f t="shared" ca="1" si="266"/>
        <v>Female</v>
      </c>
      <c r="D350">
        <f t="shared" ca="1" si="267"/>
        <v>29</v>
      </c>
      <c r="E350">
        <f t="shared" ca="1" si="268"/>
        <v>2</v>
      </c>
      <c r="F350" t="str">
        <f t="shared" ca="1" si="252"/>
        <v>Construction</v>
      </c>
      <c r="G350">
        <f t="shared" ca="1" si="269"/>
        <v>5</v>
      </c>
      <c r="H350" t="str">
        <f t="shared" ca="1" si="253"/>
        <v>Others</v>
      </c>
      <c r="I350">
        <f t="shared" ca="1" si="270"/>
        <v>1</v>
      </c>
      <c r="J350">
        <f t="shared" ca="1" si="271"/>
        <v>1</v>
      </c>
      <c r="K350">
        <f t="shared" ca="1" si="272"/>
        <v>74723</v>
      </c>
      <c r="L350">
        <f t="shared" ca="1" si="273"/>
        <v>11</v>
      </c>
      <c r="M350" t="str">
        <f t="shared" ca="1" si="254"/>
        <v>Kavre</v>
      </c>
      <c r="N350">
        <f t="shared" ca="1" si="276"/>
        <v>1494460</v>
      </c>
      <c r="O350" s="1">
        <f t="shared" ca="1" si="274"/>
        <v>235128.95615706343</v>
      </c>
      <c r="P350" s="1">
        <f t="shared" ca="1" si="277"/>
        <v>14541.003851417658</v>
      </c>
      <c r="Q350">
        <f t="shared" ca="1" si="275"/>
        <v>1988</v>
      </c>
      <c r="R350">
        <f t="shared" ca="1" si="278"/>
        <v>0</v>
      </c>
      <c r="S350" s="1">
        <f t="shared" ca="1" si="279"/>
        <v>111874.65463949219</v>
      </c>
      <c r="T350" s="1">
        <f t="shared" ca="1" si="280"/>
        <v>1620875.65849091</v>
      </c>
      <c r="U350" s="1">
        <f t="shared" ca="1" si="281"/>
        <v>237116.95615706343</v>
      </c>
      <c r="V350" s="1">
        <f t="shared" ca="1" si="282"/>
        <v>1383758.7023338466</v>
      </c>
      <c r="Y350" s="5">
        <f ca="1">IF(Table1[[#This Row],[Gender]]="Male",1,0)</f>
        <v>0</v>
      </c>
      <c r="Z350">
        <f ca="1">IF(Table1[[#This Row],[Gender]]="Female",1,0)</f>
        <v>1</v>
      </c>
      <c r="AB350" s="6"/>
      <c r="AF350" s="5">
        <f t="shared" ca="1" si="246"/>
        <v>0</v>
      </c>
      <c r="AM350">
        <f t="shared" ca="1" si="247"/>
        <v>1</v>
      </c>
      <c r="AN350">
        <f t="shared" ca="1" si="248"/>
        <v>0</v>
      </c>
      <c r="AO350">
        <f t="shared" ca="1" si="249"/>
        <v>0</v>
      </c>
      <c r="AP350">
        <f t="shared" ca="1" si="250"/>
        <v>0</v>
      </c>
      <c r="AQ350">
        <f t="shared" ca="1" si="251"/>
        <v>0</v>
      </c>
      <c r="AS350" s="6"/>
      <c r="AV350" s="5">
        <f ca="1">IF(Table1[[#This Row],[Total Debt Value]]&gt;$AW$3,1,0)</f>
        <v>0</v>
      </c>
      <c r="AZ350" s="6"/>
      <c r="BA350" s="5"/>
      <c r="BB350" s="17">
        <f t="shared" ca="1" si="255"/>
        <v>2.2938033447492123E-2</v>
      </c>
      <c r="BC350">
        <f t="shared" ca="1" si="256"/>
        <v>1</v>
      </c>
      <c r="BD350" s="6"/>
      <c r="BF350" s="5">
        <f t="shared" ca="1" si="257"/>
        <v>0</v>
      </c>
      <c r="BG350">
        <f t="shared" ca="1" si="258"/>
        <v>0</v>
      </c>
      <c r="BH350">
        <f t="shared" ca="1" si="283"/>
        <v>0</v>
      </c>
      <c r="BI350">
        <f t="shared" ca="1" si="284"/>
        <v>0</v>
      </c>
      <c r="BJ350">
        <f t="shared" ca="1" si="285"/>
        <v>0</v>
      </c>
      <c r="BK350">
        <f t="shared" ca="1" si="286"/>
        <v>0</v>
      </c>
      <c r="BL350">
        <f t="shared" ca="1" si="287"/>
        <v>0</v>
      </c>
      <c r="BM350">
        <f t="shared" ca="1" si="288"/>
        <v>0</v>
      </c>
      <c r="BN350">
        <f t="shared" ca="1" si="289"/>
        <v>45276</v>
      </c>
      <c r="BO350">
        <f t="shared" ca="1" si="290"/>
        <v>0</v>
      </c>
      <c r="BP350">
        <f t="shared" ca="1" si="291"/>
        <v>0</v>
      </c>
      <c r="BR350" s="6"/>
      <c r="BT350" s="5">
        <f t="shared" ca="1" si="259"/>
        <v>0</v>
      </c>
      <c r="BU350">
        <f t="shared" ca="1" si="260"/>
        <v>0</v>
      </c>
      <c r="BV350">
        <f t="shared" ca="1" si="261"/>
        <v>0</v>
      </c>
      <c r="BW350">
        <f t="shared" ca="1" si="262"/>
        <v>0</v>
      </c>
      <c r="BX350">
        <f t="shared" ca="1" si="263"/>
        <v>0</v>
      </c>
      <c r="BY350">
        <f t="shared" ca="1" si="264"/>
        <v>45276</v>
      </c>
      <c r="CA350" s="6"/>
      <c r="CD350" s="5">
        <f ca="1">IF(Table1[[#This Row],[Total Debt Value]]&gt;Table1[[#This Row],[Income]],1,0)</f>
        <v>1</v>
      </c>
      <c r="CK350" s="6"/>
      <c r="CM350" s="5">
        <f ca="1">IF(Table1[[#This Row],[Total  Net Worth]]&gt;$CN$3,Table1[[#This Row],[Age]],0)</f>
        <v>29</v>
      </c>
      <c r="CN350" s="6"/>
    </row>
    <row r="351" spans="2:92" x14ac:dyDescent="0.25">
      <c r="B351">
        <f t="shared" ca="1" si="265"/>
        <v>2</v>
      </c>
      <c r="C351" t="str">
        <f t="shared" ca="1" si="266"/>
        <v>Female</v>
      </c>
      <c r="D351">
        <f t="shared" ca="1" si="267"/>
        <v>29</v>
      </c>
      <c r="E351">
        <f t="shared" ca="1" si="268"/>
        <v>3</v>
      </c>
      <c r="F351" t="str">
        <f t="shared" ca="1" si="252"/>
        <v>Teaching</v>
      </c>
      <c r="G351">
        <f t="shared" ca="1" si="269"/>
        <v>3</v>
      </c>
      <c r="H351" t="str">
        <f t="shared" ca="1" si="253"/>
        <v>University</v>
      </c>
      <c r="I351">
        <f t="shared" ca="1" si="270"/>
        <v>3</v>
      </c>
      <c r="J351">
        <f t="shared" ca="1" si="271"/>
        <v>1</v>
      </c>
      <c r="K351">
        <f t="shared" ca="1" si="272"/>
        <v>45276</v>
      </c>
      <c r="L351">
        <f t="shared" ca="1" si="273"/>
        <v>5</v>
      </c>
      <c r="M351" t="str">
        <f t="shared" ca="1" si="254"/>
        <v>Chitwan</v>
      </c>
      <c r="N351">
        <f t="shared" ca="1" si="276"/>
        <v>814968</v>
      </c>
      <c r="O351" s="1">
        <f t="shared" ca="1" si="274"/>
        <v>18693.76324263576</v>
      </c>
      <c r="P351" s="1">
        <f t="shared" ca="1" si="277"/>
        <v>21854.003131142985</v>
      </c>
      <c r="Q351">
        <f t="shared" ca="1" si="275"/>
        <v>5763</v>
      </c>
      <c r="R351">
        <f t="shared" ca="1" si="278"/>
        <v>0</v>
      </c>
      <c r="S351" s="1">
        <f t="shared" ca="1" si="279"/>
        <v>39864.666775529971</v>
      </c>
      <c r="T351" s="1">
        <f t="shared" ca="1" si="280"/>
        <v>876686.66990667291</v>
      </c>
      <c r="U351" s="1">
        <f t="shared" ca="1" si="281"/>
        <v>24456.76324263576</v>
      </c>
      <c r="V351" s="1">
        <f t="shared" ca="1" si="282"/>
        <v>852229.90666403715</v>
      </c>
      <c r="Y351" s="5">
        <f ca="1">IF(Table1[[#This Row],[Gender]]="Male",1,0)</f>
        <v>0</v>
      </c>
      <c r="Z351">
        <f ca="1">IF(Table1[[#This Row],[Gender]]="Female",1,0)</f>
        <v>1</v>
      </c>
      <c r="AB351" s="6"/>
      <c r="AF351" s="5">
        <f t="shared" ca="1" si="246"/>
        <v>0</v>
      </c>
      <c r="AM351">
        <f t="shared" ca="1" si="247"/>
        <v>1</v>
      </c>
      <c r="AN351">
        <f t="shared" ca="1" si="248"/>
        <v>0</v>
      </c>
      <c r="AO351">
        <f t="shared" ca="1" si="249"/>
        <v>0</v>
      </c>
      <c r="AP351">
        <f t="shared" ca="1" si="250"/>
        <v>0</v>
      </c>
      <c r="AQ351">
        <f t="shared" ca="1" si="251"/>
        <v>0</v>
      </c>
      <c r="AS351" s="6"/>
      <c r="AV351" s="5">
        <f ca="1">IF(Table1[[#This Row],[Total Debt Value]]&gt;$AW$3,1,0)</f>
        <v>0</v>
      </c>
      <c r="AZ351" s="6"/>
      <c r="BA351" s="5"/>
      <c r="BB351" s="17">
        <f t="shared" ca="1" si="255"/>
        <v>0.5546749612537536</v>
      </c>
      <c r="BC351">
        <f t="shared" ca="1" si="256"/>
        <v>0</v>
      </c>
      <c r="BD351" s="6"/>
      <c r="BF351" s="5">
        <f t="shared" ca="1" si="257"/>
        <v>0</v>
      </c>
      <c r="BG351">
        <f t="shared" ca="1" si="258"/>
        <v>0</v>
      </c>
      <c r="BH351">
        <f t="shared" ca="1" si="283"/>
        <v>83240</v>
      </c>
      <c r="BI351">
        <f t="shared" ca="1" si="284"/>
        <v>0</v>
      </c>
      <c r="BJ351">
        <f t="shared" ca="1" si="285"/>
        <v>0</v>
      </c>
      <c r="BK351">
        <f t="shared" ca="1" si="286"/>
        <v>0</v>
      </c>
      <c r="BL351">
        <f t="shared" ca="1" si="287"/>
        <v>0</v>
      </c>
      <c r="BM351">
        <f t="shared" ca="1" si="288"/>
        <v>0</v>
      </c>
      <c r="BN351">
        <f t="shared" ca="1" si="289"/>
        <v>0</v>
      </c>
      <c r="BO351">
        <f t="shared" ca="1" si="290"/>
        <v>0</v>
      </c>
      <c r="BP351">
        <f t="shared" ca="1" si="291"/>
        <v>0</v>
      </c>
      <c r="BR351" s="6"/>
      <c r="BT351" s="5">
        <f t="shared" ca="1" si="259"/>
        <v>0</v>
      </c>
      <c r="BU351">
        <f t="shared" ca="1" si="260"/>
        <v>0</v>
      </c>
      <c r="BV351">
        <f t="shared" ca="1" si="261"/>
        <v>0</v>
      </c>
      <c r="BW351">
        <f t="shared" ca="1" si="262"/>
        <v>0</v>
      </c>
      <c r="BX351">
        <f t="shared" ca="1" si="263"/>
        <v>0</v>
      </c>
      <c r="BY351">
        <f t="shared" ca="1" si="264"/>
        <v>83240</v>
      </c>
      <c r="CA351" s="6"/>
      <c r="CD351" s="5">
        <f ca="1">IF(Table1[[#This Row],[Total Debt Value]]&gt;Table1[[#This Row],[Income]],1,0)</f>
        <v>0</v>
      </c>
      <c r="CK351" s="6"/>
      <c r="CM351" s="5">
        <f ca="1">IF(Table1[[#This Row],[Total  Net Worth]]&gt;$CN$3,Table1[[#This Row],[Age]],0)</f>
        <v>29</v>
      </c>
      <c r="CN351" s="6"/>
    </row>
    <row r="352" spans="2:92" x14ac:dyDescent="0.25">
      <c r="B352">
        <f t="shared" ca="1" si="265"/>
        <v>2</v>
      </c>
      <c r="C352" t="str">
        <f t="shared" ca="1" si="266"/>
        <v>Female</v>
      </c>
      <c r="D352">
        <f t="shared" ca="1" si="267"/>
        <v>44</v>
      </c>
      <c r="E352">
        <f t="shared" ca="1" si="268"/>
        <v>3</v>
      </c>
      <c r="F352" t="str">
        <f t="shared" ca="1" si="252"/>
        <v>Teaching</v>
      </c>
      <c r="G352">
        <f t="shared" ca="1" si="269"/>
        <v>3</v>
      </c>
      <c r="H352" t="str">
        <f t="shared" ca="1" si="253"/>
        <v>University</v>
      </c>
      <c r="I352">
        <f t="shared" ca="1" si="270"/>
        <v>1</v>
      </c>
      <c r="J352">
        <f t="shared" ca="1" si="271"/>
        <v>0</v>
      </c>
      <c r="K352">
        <f t="shared" ca="1" si="272"/>
        <v>83240</v>
      </c>
      <c r="L352">
        <f t="shared" ca="1" si="273"/>
        <v>4</v>
      </c>
      <c r="M352" t="str">
        <f t="shared" ca="1" si="254"/>
        <v>Biratnagar</v>
      </c>
      <c r="N352">
        <f t="shared" ca="1" si="276"/>
        <v>1664800</v>
      </c>
      <c r="O352" s="1">
        <f t="shared" ca="1" si="274"/>
        <v>923422.87549524894</v>
      </c>
      <c r="P352" s="1">
        <f t="shared" ca="1" si="277"/>
        <v>0</v>
      </c>
      <c r="Q352">
        <f t="shared" ca="1" si="275"/>
        <v>0</v>
      </c>
      <c r="R352">
        <f t="shared" ca="1" si="278"/>
        <v>0</v>
      </c>
      <c r="S352" s="1">
        <f t="shared" ca="1" si="279"/>
        <v>85011.993070364842</v>
      </c>
      <c r="T352" s="1">
        <f t="shared" ca="1" si="280"/>
        <v>1749811.9930703649</v>
      </c>
      <c r="U352" s="1">
        <f t="shared" ca="1" si="281"/>
        <v>923422.87549524894</v>
      </c>
      <c r="V352" s="1">
        <f t="shared" ca="1" si="282"/>
        <v>826389.11757511599</v>
      </c>
      <c r="Y352" s="5">
        <f ca="1">IF(Table1[[#This Row],[Gender]]="Male",1,0)</f>
        <v>0</v>
      </c>
      <c r="Z352">
        <f ca="1">IF(Table1[[#This Row],[Gender]]="Female",1,0)</f>
        <v>1</v>
      </c>
      <c r="AB352" s="6"/>
      <c r="AF352" s="5">
        <f t="shared" ca="1" si="246"/>
        <v>1</v>
      </c>
      <c r="AM352">
        <f t="shared" ca="1" si="247"/>
        <v>0</v>
      </c>
      <c r="AN352">
        <f t="shared" ca="1" si="248"/>
        <v>0</v>
      </c>
      <c r="AO352">
        <f t="shared" ca="1" si="249"/>
        <v>0</v>
      </c>
      <c r="AP352">
        <f t="shared" ca="1" si="250"/>
        <v>0</v>
      </c>
      <c r="AQ352">
        <f t="shared" ca="1" si="251"/>
        <v>0</v>
      </c>
      <c r="AS352" s="6"/>
      <c r="AV352" s="5">
        <f ca="1">IF(Table1[[#This Row],[Total Debt Value]]&gt;$AW$3,1,0)</f>
        <v>1</v>
      </c>
      <c r="AZ352" s="6"/>
      <c r="BA352" s="5"/>
      <c r="BB352" s="17">
        <f t="shared" ca="1" si="255"/>
        <v>0.6995590634019172</v>
      </c>
      <c r="BC352">
        <f t="shared" ca="1" si="256"/>
        <v>0</v>
      </c>
      <c r="BD352" s="6"/>
      <c r="BF352" s="5">
        <f t="shared" ca="1" si="257"/>
        <v>0</v>
      </c>
      <c r="BG352">
        <f t="shared" ca="1" si="258"/>
        <v>0</v>
      </c>
      <c r="BH352">
        <f t="shared" ca="1" si="283"/>
        <v>0</v>
      </c>
      <c r="BI352">
        <f t="shared" ca="1" si="284"/>
        <v>0</v>
      </c>
      <c r="BJ352">
        <f t="shared" ca="1" si="285"/>
        <v>0</v>
      </c>
      <c r="BK352">
        <f t="shared" ca="1" si="286"/>
        <v>0</v>
      </c>
      <c r="BL352">
        <f t="shared" ca="1" si="287"/>
        <v>87586</v>
      </c>
      <c r="BM352">
        <f t="shared" ca="1" si="288"/>
        <v>0</v>
      </c>
      <c r="BN352">
        <f t="shared" ca="1" si="289"/>
        <v>0</v>
      </c>
      <c r="BO352">
        <f t="shared" ca="1" si="290"/>
        <v>0</v>
      </c>
      <c r="BP352">
        <f t="shared" ca="1" si="291"/>
        <v>0</v>
      </c>
      <c r="BR352" s="6"/>
      <c r="BT352" s="5">
        <f t="shared" ca="1" si="259"/>
        <v>87586</v>
      </c>
      <c r="BU352">
        <f t="shared" ca="1" si="260"/>
        <v>0</v>
      </c>
      <c r="BV352">
        <f t="shared" ca="1" si="261"/>
        <v>0</v>
      </c>
      <c r="BW352">
        <f t="shared" ca="1" si="262"/>
        <v>0</v>
      </c>
      <c r="BX352">
        <f t="shared" ca="1" si="263"/>
        <v>0</v>
      </c>
      <c r="BY352">
        <f t="shared" ca="1" si="264"/>
        <v>0</v>
      </c>
      <c r="CA352" s="6"/>
      <c r="CD352" s="5">
        <f ca="1">IF(Table1[[#This Row],[Total Debt Value]]&gt;Table1[[#This Row],[Income]],1,0)</f>
        <v>1</v>
      </c>
      <c r="CK352" s="6"/>
      <c r="CM352" s="5">
        <f ca="1">IF(Table1[[#This Row],[Total  Net Worth]]&gt;$CN$3,Table1[[#This Row],[Age]],0)</f>
        <v>44</v>
      </c>
      <c r="CN352" s="6"/>
    </row>
    <row r="353" spans="2:92" x14ac:dyDescent="0.25">
      <c r="B353">
        <f t="shared" ca="1" si="265"/>
        <v>1</v>
      </c>
      <c r="C353" t="str">
        <f t="shared" ca="1" si="266"/>
        <v>Male</v>
      </c>
      <c r="D353">
        <f t="shared" ca="1" si="267"/>
        <v>37</v>
      </c>
      <c r="E353">
        <f t="shared" ca="1" si="268"/>
        <v>1</v>
      </c>
      <c r="F353" t="str">
        <f t="shared" ca="1" si="252"/>
        <v>Health</v>
      </c>
      <c r="G353">
        <f t="shared" ca="1" si="269"/>
        <v>3</v>
      </c>
      <c r="H353" t="str">
        <f t="shared" ca="1" si="253"/>
        <v>University</v>
      </c>
      <c r="I353">
        <f t="shared" ca="1" si="270"/>
        <v>1</v>
      </c>
      <c r="J353">
        <f t="shared" ca="1" si="271"/>
        <v>1</v>
      </c>
      <c r="K353">
        <f t="shared" ca="1" si="272"/>
        <v>87586</v>
      </c>
      <c r="L353">
        <f t="shared" ca="1" si="273"/>
        <v>9</v>
      </c>
      <c r="M353" t="str">
        <f t="shared" ca="1" si="254"/>
        <v>Bhaktapur</v>
      </c>
      <c r="N353">
        <f t="shared" ca="1" si="276"/>
        <v>1926892</v>
      </c>
      <c r="O353" s="1">
        <f t="shared" ca="1" si="274"/>
        <v>1347974.7627966471</v>
      </c>
      <c r="P353" s="1">
        <f t="shared" ca="1" si="277"/>
        <v>63339.539927271246</v>
      </c>
      <c r="Q353">
        <f t="shared" ca="1" si="275"/>
        <v>57774</v>
      </c>
      <c r="R353">
        <f t="shared" ca="1" si="278"/>
        <v>175172</v>
      </c>
      <c r="S353" s="1">
        <f t="shared" ca="1" si="279"/>
        <v>51100.496588224385</v>
      </c>
      <c r="T353" s="1">
        <f t="shared" ca="1" si="280"/>
        <v>2041332.0365154955</v>
      </c>
      <c r="U353" s="1">
        <f t="shared" ca="1" si="281"/>
        <v>1580920.7627966471</v>
      </c>
      <c r="V353" s="1">
        <f t="shared" ca="1" si="282"/>
        <v>460411.27371884836</v>
      </c>
      <c r="Y353" s="5">
        <f ca="1">IF(Table1[[#This Row],[Gender]]="Male",1,0)</f>
        <v>1</v>
      </c>
      <c r="Z353">
        <f ca="1">IF(Table1[[#This Row],[Gender]]="Female",1,0)</f>
        <v>0</v>
      </c>
      <c r="AB353" s="6"/>
      <c r="AF353" s="5">
        <f t="shared" ca="1" si="246"/>
        <v>0</v>
      </c>
      <c r="AM353">
        <f t="shared" ca="1" si="247"/>
        <v>0</v>
      </c>
      <c r="AN353">
        <f t="shared" ca="1" si="248"/>
        <v>0</v>
      </c>
      <c r="AO353">
        <f t="shared" ca="1" si="249"/>
        <v>0</v>
      </c>
      <c r="AP353">
        <f t="shared" ca="1" si="250"/>
        <v>1</v>
      </c>
      <c r="AQ353">
        <f t="shared" ca="1" si="251"/>
        <v>0</v>
      </c>
      <c r="AS353" s="6"/>
      <c r="AV353" s="5">
        <f ca="1">IF(Table1[[#This Row],[Total Debt Value]]&gt;$AW$3,1,0)</f>
        <v>1</v>
      </c>
      <c r="AZ353" s="6"/>
      <c r="BA353" s="5"/>
      <c r="BB353" s="17">
        <f t="shared" ca="1" si="255"/>
        <v>0.95473663798476305</v>
      </c>
      <c r="BC353">
        <f t="shared" ca="1" si="256"/>
        <v>0</v>
      </c>
      <c r="BD353" s="6"/>
      <c r="BF353" s="5">
        <f t="shared" ca="1" si="257"/>
        <v>0</v>
      </c>
      <c r="BG353">
        <f t="shared" ca="1" si="258"/>
        <v>0</v>
      </c>
      <c r="BH353">
        <f t="shared" ca="1" si="283"/>
        <v>0</v>
      </c>
      <c r="BI353">
        <f t="shared" ca="1" si="284"/>
        <v>0</v>
      </c>
      <c r="BJ353">
        <f t="shared" ca="1" si="285"/>
        <v>0</v>
      </c>
      <c r="BK353">
        <f t="shared" ca="1" si="286"/>
        <v>0</v>
      </c>
      <c r="BL353">
        <f t="shared" ca="1" si="287"/>
        <v>0</v>
      </c>
      <c r="BM353">
        <f t="shared" ca="1" si="288"/>
        <v>0</v>
      </c>
      <c r="BN353">
        <f t="shared" ca="1" si="289"/>
        <v>0</v>
      </c>
      <c r="BO353">
        <f t="shared" ca="1" si="290"/>
        <v>82167</v>
      </c>
      <c r="BP353">
        <f t="shared" ca="1" si="291"/>
        <v>0</v>
      </c>
      <c r="BR353" s="6"/>
      <c r="BT353" s="5">
        <f t="shared" ca="1" si="259"/>
        <v>0</v>
      </c>
      <c r="BU353">
        <f t="shared" ca="1" si="260"/>
        <v>0</v>
      </c>
      <c r="BV353">
        <f t="shared" ca="1" si="261"/>
        <v>0</v>
      </c>
      <c r="BW353">
        <f t="shared" ca="1" si="262"/>
        <v>0</v>
      </c>
      <c r="BX353">
        <f t="shared" ca="1" si="263"/>
        <v>82167</v>
      </c>
      <c r="BY353">
        <f t="shared" ca="1" si="264"/>
        <v>0</v>
      </c>
      <c r="CA353" s="6"/>
      <c r="CD353" s="5">
        <f ca="1">IF(Table1[[#This Row],[Total Debt Value]]&gt;Table1[[#This Row],[Income]],1,0)</f>
        <v>1</v>
      </c>
      <c r="CK353" s="6"/>
      <c r="CM353" s="5">
        <f ca="1">IF(Table1[[#This Row],[Total  Net Worth]]&gt;$CN$3,Table1[[#This Row],[Age]],0)</f>
        <v>0</v>
      </c>
      <c r="CN353" s="6"/>
    </row>
    <row r="354" spans="2:92" x14ac:dyDescent="0.25">
      <c r="B354">
        <f t="shared" ca="1" si="265"/>
        <v>1</v>
      </c>
      <c r="C354" t="str">
        <f t="shared" ca="1" si="266"/>
        <v>Male</v>
      </c>
      <c r="D354">
        <f t="shared" ca="1" si="267"/>
        <v>41</v>
      </c>
      <c r="E354">
        <f t="shared" ca="1" si="268"/>
        <v>5</v>
      </c>
      <c r="F354" t="str">
        <f t="shared" ca="1" si="252"/>
        <v>Genral Work</v>
      </c>
      <c r="G354">
        <f t="shared" ca="1" si="269"/>
        <v>4</v>
      </c>
      <c r="H354" t="str">
        <f t="shared" ca="1" si="253"/>
        <v>Technical</v>
      </c>
      <c r="I354">
        <f t="shared" ca="1" si="270"/>
        <v>3</v>
      </c>
      <c r="J354">
        <f t="shared" ca="1" si="271"/>
        <v>2</v>
      </c>
      <c r="K354">
        <f t="shared" ca="1" si="272"/>
        <v>82167</v>
      </c>
      <c r="L354">
        <f t="shared" ca="1" si="273"/>
        <v>7</v>
      </c>
      <c r="M354" t="str">
        <f t="shared" ca="1" si="254"/>
        <v>Butwal</v>
      </c>
      <c r="N354">
        <f t="shared" ca="1" si="276"/>
        <v>1479006</v>
      </c>
      <c r="O354" s="1">
        <f t="shared" ca="1" si="274"/>
        <v>1412061.2159992924</v>
      </c>
      <c r="P354" s="1">
        <f t="shared" ca="1" si="277"/>
        <v>131593.26911183502</v>
      </c>
      <c r="Q354">
        <f t="shared" ca="1" si="275"/>
        <v>62192</v>
      </c>
      <c r="R354">
        <f t="shared" ca="1" si="278"/>
        <v>0</v>
      </c>
      <c r="S354" s="1">
        <f t="shared" ca="1" si="279"/>
        <v>102290.07445390883</v>
      </c>
      <c r="T354" s="1">
        <f t="shared" ca="1" si="280"/>
        <v>1712889.3435657439</v>
      </c>
      <c r="U354" s="1">
        <f t="shared" ca="1" si="281"/>
        <v>1474253.2159992924</v>
      </c>
      <c r="V354" s="1">
        <f t="shared" ca="1" si="282"/>
        <v>238636.12756645144</v>
      </c>
      <c r="Y354" s="5">
        <f ca="1">IF(Table1[[#This Row],[Gender]]="Male",1,0)</f>
        <v>1</v>
      </c>
      <c r="Z354">
        <f ca="1">IF(Table1[[#This Row],[Gender]]="Female",1,0)</f>
        <v>0</v>
      </c>
      <c r="AB354" s="6"/>
      <c r="AF354" s="5">
        <f t="shared" ca="1" si="246"/>
        <v>0</v>
      </c>
      <c r="AM354">
        <f t="shared" ca="1" si="247"/>
        <v>1</v>
      </c>
      <c r="AN354">
        <f t="shared" ca="1" si="248"/>
        <v>0</v>
      </c>
      <c r="AO354">
        <f t="shared" ca="1" si="249"/>
        <v>0</v>
      </c>
      <c r="AP354">
        <f t="shared" ca="1" si="250"/>
        <v>0</v>
      </c>
      <c r="AQ354">
        <f t="shared" ca="1" si="251"/>
        <v>0</v>
      </c>
      <c r="AS354" s="6"/>
      <c r="AV354" s="5">
        <f ca="1">IF(Table1[[#This Row],[Total Debt Value]]&gt;$AW$3,1,0)</f>
        <v>1</v>
      </c>
      <c r="AZ354" s="6"/>
      <c r="BA354" s="5"/>
      <c r="BB354" s="17">
        <f t="shared" ca="1" si="255"/>
        <v>0.26972883299782469</v>
      </c>
      <c r="BC354">
        <f t="shared" ca="1" si="256"/>
        <v>1</v>
      </c>
      <c r="BD354" s="6"/>
      <c r="BF354" s="5">
        <f t="shared" ca="1" si="257"/>
        <v>0</v>
      </c>
      <c r="BG354">
        <f t="shared" ca="1" si="258"/>
        <v>0</v>
      </c>
      <c r="BH354">
        <f t="shared" ca="1" si="283"/>
        <v>0</v>
      </c>
      <c r="BI354">
        <f t="shared" ca="1" si="284"/>
        <v>88615</v>
      </c>
      <c r="BJ354">
        <f t="shared" ca="1" si="285"/>
        <v>0</v>
      </c>
      <c r="BK354">
        <f t="shared" ca="1" si="286"/>
        <v>0</v>
      </c>
      <c r="BL354">
        <f t="shared" ca="1" si="287"/>
        <v>0</v>
      </c>
      <c r="BM354">
        <f t="shared" ca="1" si="288"/>
        <v>0</v>
      </c>
      <c r="BN354">
        <f t="shared" ca="1" si="289"/>
        <v>0</v>
      </c>
      <c r="BO354">
        <f t="shared" ca="1" si="290"/>
        <v>0</v>
      </c>
      <c r="BP354">
        <f t="shared" ca="1" si="291"/>
        <v>0</v>
      </c>
      <c r="BR354" s="6"/>
      <c r="BT354" s="5">
        <f t="shared" ca="1" si="259"/>
        <v>0</v>
      </c>
      <c r="BU354">
        <f t="shared" ca="1" si="260"/>
        <v>0</v>
      </c>
      <c r="BV354">
        <f t="shared" ca="1" si="261"/>
        <v>0</v>
      </c>
      <c r="BW354">
        <f t="shared" ca="1" si="262"/>
        <v>0</v>
      </c>
      <c r="BX354">
        <f t="shared" ca="1" si="263"/>
        <v>0</v>
      </c>
      <c r="BY354">
        <f t="shared" ca="1" si="264"/>
        <v>88615</v>
      </c>
      <c r="CA354" s="6"/>
      <c r="CD354" s="5">
        <f ca="1">IF(Table1[[#This Row],[Total Debt Value]]&gt;Table1[[#This Row],[Income]],1,0)</f>
        <v>1</v>
      </c>
      <c r="CK354" s="6"/>
      <c r="CM354" s="5">
        <f ca="1">IF(Table1[[#This Row],[Total  Net Worth]]&gt;$CN$3,Table1[[#This Row],[Age]],0)</f>
        <v>0</v>
      </c>
      <c r="CN354" s="6"/>
    </row>
    <row r="355" spans="2:92" x14ac:dyDescent="0.25">
      <c r="B355">
        <f t="shared" ca="1" si="265"/>
        <v>1</v>
      </c>
      <c r="C355" t="str">
        <f t="shared" ca="1" si="266"/>
        <v>Male</v>
      </c>
      <c r="D355">
        <f t="shared" ca="1" si="267"/>
        <v>41</v>
      </c>
      <c r="E355">
        <f t="shared" ca="1" si="268"/>
        <v>3</v>
      </c>
      <c r="F355" t="str">
        <f t="shared" ca="1" si="252"/>
        <v>Teaching</v>
      </c>
      <c r="G355">
        <f t="shared" ca="1" si="269"/>
        <v>2</v>
      </c>
      <c r="H355" t="str">
        <f t="shared" ca="1" si="253"/>
        <v>College</v>
      </c>
      <c r="I355">
        <f t="shared" ca="1" si="270"/>
        <v>3</v>
      </c>
      <c r="J355">
        <f t="shared" ca="1" si="271"/>
        <v>0</v>
      </c>
      <c r="K355">
        <f t="shared" ca="1" si="272"/>
        <v>88615</v>
      </c>
      <c r="L355">
        <f t="shared" ca="1" si="273"/>
        <v>3</v>
      </c>
      <c r="M355" t="str">
        <f t="shared" ca="1" si="254"/>
        <v>Pokhara</v>
      </c>
      <c r="N355">
        <f t="shared" ca="1" si="276"/>
        <v>1772300</v>
      </c>
      <c r="O355" s="1">
        <f t="shared" ca="1" si="274"/>
        <v>478040.4107220447</v>
      </c>
      <c r="P355" s="1">
        <f t="shared" ca="1" si="277"/>
        <v>0</v>
      </c>
      <c r="Q355">
        <f t="shared" ca="1" si="275"/>
        <v>0</v>
      </c>
      <c r="R355">
        <f t="shared" ca="1" si="278"/>
        <v>0</v>
      </c>
      <c r="S355" s="1">
        <f t="shared" ca="1" si="279"/>
        <v>99029.659404204402</v>
      </c>
      <c r="T355" s="1">
        <f t="shared" ca="1" si="280"/>
        <v>1871329.6594042045</v>
      </c>
      <c r="U355" s="1">
        <f t="shared" ca="1" si="281"/>
        <v>478040.4107220447</v>
      </c>
      <c r="V355" s="1">
        <f t="shared" ca="1" si="282"/>
        <v>1393289.2486821597</v>
      </c>
      <c r="Y355" s="5">
        <f ca="1">IF(Table1[[#This Row],[Gender]]="Male",1,0)</f>
        <v>1</v>
      </c>
      <c r="Z355">
        <f ca="1">IF(Table1[[#This Row],[Gender]]="Female",1,0)</f>
        <v>0</v>
      </c>
      <c r="AB355" s="6"/>
      <c r="AF355" s="5">
        <f t="shared" ca="1" si="246"/>
        <v>0</v>
      </c>
      <c r="AM355">
        <f t="shared" ca="1" si="247"/>
        <v>0</v>
      </c>
      <c r="AN355">
        <f t="shared" ca="1" si="248"/>
        <v>0</v>
      </c>
      <c r="AO355">
        <f t="shared" ca="1" si="249"/>
        <v>0</v>
      </c>
      <c r="AP355">
        <f t="shared" ca="1" si="250"/>
        <v>1</v>
      </c>
      <c r="AQ355">
        <f t="shared" ca="1" si="251"/>
        <v>0</v>
      </c>
      <c r="AS355" s="6"/>
      <c r="AV355" s="5">
        <f ca="1">IF(Table1[[#This Row],[Total Debt Value]]&gt;$AW$3,1,0)</f>
        <v>0</v>
      </c>
      <c r="AZ355" s="6"/>
      <c r="BA355" s="5"/>
      <c r="BB355" s="17">
        <f t="shared" ca="1" si="255"/>
        <v>0.63471575329183949</v>
      </c>
      <c r="BC355">
        <f t="shared" ca="1" si="256"/>
        <v>0</v>
      </c>
      <c r="BD355" s="6"/>
      <c r="BF355" s="5">
        <f t="shared" ca="1" si="257"/>
        <v>0</v>
      </c>
      <c r="BG355">
        <f t="shared" ca="1" si="258"/>
        <v>0</v>
      </c>
      <c r="BH355">
        <f t="shared" ca="1" si="283"/>
        <v>0</v>
      </c>
      <c r="BI355">
        <f t="shared" ca="1" si="284"/>
        <v>0</v>
      </c>
      <c r="BJ355">
        <f t="shared" ca="1" si="285"/>
        <v>0</v>
      </c>
      <c r="BK355">
        <f t="shared" ca="1" si="286"/>
        <v>0</v>
      </c>
      <c r="BL355">
        <f t="shared" ca="1" si="287"/>
        <v>0</v>
      </c>
      <c r="BM355">
        <f t="shared" ca="1" si="288"/>
        <v>0</v>
      </c>
      <c r="BN355">
        <f t="shared" ca="1" si="289"/>
        <v>61059</v>
      </c>
      <c r="BO355">
        <f t="shared" ca="1" si="290"/>
        <v>0</v>
      </c>
      <c r="BP355">
        <f t="shared" ca="1" si="291"/>
        <v>0</v>
      </c>
      <c r="BR355" s="6"/>
      <c r="BT355" s="5">
        <f t="shared" ca="1" si="259"/>
        <v>0</v>
      </c>
      <c r="BU355">
        <f t="shared" ca="1" si="260"/>
        <v>0</v>
      </c>
      <c r="BV355">
        <f t="shared" ca="1" si="261"/>
        <v>0</v>
      </c>
      <c r="BW355">
        <f t="shared" ca="1" si="262"/>
        <v>0</v>
      </c>
      <c r="BX355">
        <f t="shared" ca="1" si="263"/>
        <v>61059</v>
      </c>
      <c r="BY355">
        <f t="shared" ca="1" si="264"/>
        <v>0</v>
      </c>
      <c r="CA355" s="6"/>
      <c r="CD355" s="5">
        <f ca="1">IF(Table1[[#This Row],[Total Debt Value]]&gt;Table1[[#This Row],[Income]],1,0)</f>
        <v>1</v>
      </c>
      <c r="CK355" s="6"/>
      <c r="CM355" s="5">
        <f ca="1">IF(Table1[[#This Row],[Total  Net Worth]]&gt;$CN$3,Table1[[#This Row],[Age]],0)</f>
        <v>41</v>
      </c>
      <c r="CN355" s="6"/>
    </row>
    <row r="356" spans="2:92" x14ac:dyDescent="0.25">
      <c r="B356">
        <f t="shared" ca="1" si="265"/>
        <v>2</v>
      </c>
      <c r="C356" t="str">
        <f t="shared" ca="1" si="266"/>
        <v>Female</v>
      </c>
      <c r="D356">
        <f t="shared" ca="1" si="267"/>
        <v>30</v>
      </c>
      <c r="E356">
        <f t="shared" ca="1" si="268"/>
        <v>5</v>
      </c>
      <c r="F356" t="str">
        <f t="shared" ca="1" si="252"/>
        <v>Genral Work</v>
      </c>
      <c r="G356">
        <f t="shared" ca="1" si="269"/>
        <v>1</v>
      </c>
      <c r="H356" t="str">
        <f t="shared" ca="1" si="253"/>
        <v>High School</v>
      </c>
      <c r="I356">
        <f t="shared" ca="1" si="270"/>
        <v>2</v>
      </c>
      <c r="J356">
        <f t="shared" ca="1" si="271"/>
        <v>1</v>
      </c>
      <c r="K356">
        <f t="shared" ca="1" si="272"/>
        <v>61059</v>
      </c>
      <c r="L356">
        <f t="shared" ca="1" si="273"/>
        <v>5</v>
      </c>
      <c r="M356" t="str">
        <f t="shared" ca="1" si="254"/>
        <v>Chitwan</v>
      </c>
      <c r="N356">
        <f t="shared" ca="1" si="276"/>
        <v>1099062</v>
      </c>
      <c r="O356" s="1">
        <f t="shared" ca="1" si="274"/>
        <v>697591.96524443571</v>
      </c>
      <c r="P356" s="1">
        <f t="shared" ca="1" si="277"/>
        <v>8558.8563100929368</v>
      </c>
      <c r="Q356">
        <f t="shared" ca="1" si="275"/>
        <v>7881</v>
      </c>
      <c r="R356">
        <f t="shared" ca="1" si="278"/>
        <v>122118</v>
      </c>
      <c r="S356" s="1">
        <f t="shared" ca="1" si="279"/>
        <v>22322.006646152251</v>
      </c>
      <c r="T356" s="1">
        <f t="shared" ca="1" si="280"/>
        <v>1129942.8629562452</v>
      </c>
      <c r="U356" s="1">
        <f t="shared" ca="1" si="281"/>
        <v>827590.96524443571</v>
      </c>
      <c r="V356" s="1">
        <f t="shared" ca="1" si="282"/>
        <v>302351.89771180949</v>
      </c>
      <c r="Y356" s="5">
        <f ca="1">IF(Table1[[#This Row],[Gender]]="Male",1,0)</f>
        <v>0</v>
      </c>
      <c r="Z356">
        <f ca="1">IF(Table1[[#This Row],[Gender]]="Female",1,0)</f>
        <v>1</v>
      </c>
      <c r="AB356" s="6"/>
      <c r="AF356" s="5">
        <f t="shared" ca="1" si="246"/>
        <v>0</v>
      </c>
      <c r="AM356">
        <f t="shared" ca="1" si="247"/>
        <v>0</v>
      </c>
      <c r="AN356">
        <f t="shared" ca="1" si="248"/>
        <v>1</v>
      </c>
      <c r="AO356">
        <f t="shared" ca="1" si="249"/>
        <v>0</v>
      </c>
      <c r="AP356">
        <f t="shared" ca="1" si="250"/>
        <v>0</v>
      </c>
      <c r="AQ356">
        <f t="shared" ca="1" si="251"/>
        <v>0</v>
      </c>
      <c r="AS356" s="6"/>
      <c r="AV356" s="5">
        <f ca="1">IF(Table1[[#This Row],[Total Debt Value]]&gt;$AW$3,1,0)</f>
        <v>1</v>
      </c>
      <c r="AZ356" s="6"/>
      <c r="BA356" s="5"/>
      <c r="BB356" s="17">
        <f t="shared" ca="1" si="255"/>
        <v>0.56924741908825205</v>
      </c>
      <c r="BC356">
        <f t="shared" ca="1" si="256"/>
        <v>0</v>
      </c>
      <c r="BD356" s="6"/>
      <c r="BF356" s="5">
        <f t="shared" ca="1" si="257"/>
        <v>0</v>
      </c>
      <c r="BG356">
        <f t="shared" ca="1" si="258"/>
        <v>0</v>
      </c>
      <c r="BH356">
        <f t="shared" ca="1" si="283"/>
        <v>0</v>
      </c>
      <c r="BI356">
        <f t="shared" ca="1" si="284"/>
        <v>0</v>
      </c>
      <c r="BJ356">
        <f t="shared" ca="1" si="285"/>
        <v>0</v>
      </c>
      <c r="BK356">
        <f t="shared" ca="1" si="286"/>
        <v>0</v>
      </c>
      <c r="BL356">
        <f t="shared" ca="1" si="287"/>
        <v>0</v>
      </c>
      <c r="BM356">
        <f t="shared" ca="1" si="288"/>
        <v>0</v>
      </c>
      <c r="BN356">
        <f t="shared" ca="1" si="289"/>
        <v>0</v>
      </c>
      <c r="BO356">
        <f t="shared" ca="1" si="290"/>
        <v>25840</v>
      </c>
      <c r="BP356">
        <f t="shared" ca="1" si="291"/>
        <v>0</v>
      </c>
      <c r="BR356" s="6"/>
      <c r="BT356" s="5">
        <f t="shared" ca="1" si="259"/>
        <v>0</v>
      </c>
      <c r="BU356">
        <f t="shared" ca="1" si="260"/>
        <v>0</v>
      </c>
      <c r="BV356">
        <f t="shared" ca="1" si="261"/>
        <v>25840</v>
      </c>
      <c r="BW356">
        <f t="shared" ca="1" si="262"/>
        <v>0</v>
      </c>
      <c r="BX356">
        <f t="shared" ca="1" si="263"/>
        <v>0</v>
      </c>
      <c r="BY356">
        <f t="shared" ca="1" si="264"/>
        <v>0</v>
      </c>
      <c r="CA356" s="6"/>
      <c r="CD356" s="5">
        <f ca="1">IF(Table1[[#This Row],[Total Debt Value]]&gt;Table1[[#This Row],[Income]],1,0)</f>
        <v>1</v>
      </c>
      <c r="CK356" s="6"/>
      <c r="CM356" s="5">
        <f ca="1">IF(Table1[[#This Row],[Total  Net Worth]]&gt;$CN$3,Table1[[#This Row],[Age]],0)</f>
        <v>0</v>
      </c>
      <c r="CN356" s="6"/>
    </row>
    <row r="357" spans="2:92" x14ac:dyDescent="0.25">
      <c r="B357">
        <f t="shared" ca="1" si="265"/>
        <v>2</v>
      </c>
      <c r="C357" t="str">
        <f t="shared" ca="1" si="266"/>
        <v>Female</v>
      </c>
      <c r="D357">
        <f t="shared" ca="1" si="267"/>
        <v>42</v>
      </c>
      <c r="E357">
        <f t="shared" ca="1" si="268"/>
        <v>4</v>
      </c>
      <c r="F357" t="str">
        <f t="shared" ca="1" si="252"/>
        <v>IT</v>
      </c>
      <c r="G357">
        <f t="shared" ca="1" si="269"/>
        <v>2</v>
      </c>
      <c r="H357" t="str">
        <f t="shared" ca="1" si="253"/>
        <v>College</v>
      </c>
      <c r="I357">
        <f t="shared" ca="1" si="270"/>
        <v>2</v>
      </c>
      <c r="J357">
        <f t="shared" ca="1" si="271"/>
        <v>0</v>
      </c>
      <c r="K357">
        <f t="shared" ca="1" si="272"/>
        <v>25840</v>
      </c>
      <c r="L357">
        <f t="shared" ca="1" si="273"/>
        <v>7</v>
      </c>
      <c r="M357" t="str">
        <f t="shared" ca="1" si="254"/>
        <v>Butwal</v>
      </c>
      <c r="N357">
        <f t="shared" ca="1" si="276"/>
        <v>568480</v>
      </c>
      <c r="O357" s="1">
        <f t="shared" ca="1" si="274"/>
        <v>323605.77280328952</v>
      </c>
      <c r="P357" s="1">
        <f t="shared" ca="1" si="277"/>
        <v>0</v>
      </c>
      <c r="Q357">
        <f t="shared" ca="1" si="275"/>
        <v>0</v>
      </c>
      <c r="R357">
        <f t="shared" ca="1" si="278"/>
        <v>51680</v>
      </c>
      <c r="S357" s="1">
        <f t="shared" ca="1" si="279"/>
        <v>183.7482898755656</v>
      </c>
      <c r="T357" s="1">
        <f t="shared" ca="1" si="280"/>
        <v>568663.74828987557</v>
      </c>
      <c r="U357" s="1">
        <f t="shared" ca="1" si="281"/>
        <v>375285.77280328952</v>
      </c>
      <c r="V357" s="1">
        <f t="shared" ca="1" si="282"/>
        <v>193377.97548658605</v>
      </c>
      <c r="Y357" s="5">
        <f ca="1">IF(Table1[[#This Row],[Gender]]="Male",1,0)</f>
        <v>0</v>
      </c>
      <c r="Z357">
        <f ca="1">IF(Table1[[#This Row],[Gender]]="Female",1,0)</f>
        <v>1</v>
      </c>
      <c r="AB357" s="6"/>
      <c r="AF357" s="5">
        <f t="shared" ca="1" si="246"/>
        <v>0</v>
      </c>
      <c r="AM357">
        <f t="shared" ca="1" si="247"/>
        <v>0</v>
      </c>
      <c r="AN357">
        <f t="shared" ca="1" si="248"/>
        <v>0</v>
      </c>
      <c r="AO357">
        <f t="shared" ca="1" si="249"/>
        <v>0</v>
      </c>
      <c r="AP357">
        <f t="shared" ca="1" si="250"/>
        <v>1</v>
      </c>
      <c r="AQ357">
        <f t="shared" ca="1" si="251"/>
        <v>0</v>
      </c>
      <c r="AS357" s="6"/>
      <c r="AV357" s="5">
        <f ca="1">IF(Table1[[#This Row],[Total Debt Value]]&gt;$AW$3,1,0)</f>
        <v>0</v>
      </c>
      <c r="AZ357" s="6"/>
      <c r="BA357" s="5"/>
      <c r="BB357" s="17">
        <f t="shared" ca="1" si="255"/>
        <v>0.24175692172729935</v>
      </c>
      <c r="BC357">
        <f t="shared" ca="1" si="256"/>
        <v>1</v>
      </c>
      <c r="BD357" s="6"/>
      <c r="BF357" s="5">
        <f t="shared" ca="1" si="257"/>
        <v>0</v>
      </c>
      <c r="BG357">
        <f t="shared" ca="1" si="258"/>
        <v>0</v>
      </c>
      <c r="BH357">
        <f t="shared" ca="1" si="283"/>
        <v>0</v>
      </c>
      <c r="BI357">
        <f t="shared" ca="1" si="284"/>
        <v>0</v>
      </c>
      <c r="BJ357">
        <f t="shared" ca="1" si="285"/>
        <v>0</v>
      </c>
      <c r="BK357">
        <f t="shared" ca="1" si="286"/>
        <v>0</v>
      </c>
      <c r="BL357">
        <f t="shared" ca="1" si="287"/>
        <v>0</v>
      </c>
      <c r="BM357">
        <f t="shared" ca="1" si="288"/>
        <v>0</v>
      </c>
      <c r="BN357">
        <f t="shared" ca="1" si="289"/>
        <v>0</v>
      </c>
      <c r="BO357">
        <f t="shared" ca="1" si="290"/>
        <v>0</v>
      </c>
      <c r="BP357">
        <f t="shared" ca="1" si="291"/>
        <v>92051</v>
      </c>
      <c r="BR357" s="6"/>
      <c r="BT357" s="5">
        <f t="shared" ca="1" si="259"/>
        <v>0</v>
      </c>
      <c r="BU357">
        <f t="shared" ca="1" si="260"/>
        <v>0</v>
      </c>
      <c r="BV357">
        <f t="shared" ca="1" si="261"/>
        <v>0</v>
      </c>
      <c r="BW357">
        <f t="shared" ca="1" si="262"/>
        <v>0</v>
      </c>
      <c r="BX357">
        <f t="shared" ca="1" si="263"/>
        <v>92051</v>
      </c>
      <c r="BY357">
        <f t="shared" ca="1" si="264"/>
        <v>0</v>
      </c>
      <c r="CA357" s="6"/>
      <c r="CD357" s="5">
        <f ca="1">IF(Table1[[#This Row],[Total Debt Value]]&gt;Table1[[#This Row],[Income]],1,0)</f>
        <v>1</v>
      </c>
      <c r="CK357" s="6"/>
      <c r="CM357" s="5">
        <f ca="1">IF(Table1[[#This Row],[Total  Net Worth]]&gt;$CN$3,Table1[[#This Row],[Age]],0)</f>
        <v>0</v>
      </c>
      <c r="CN357" s="6"/>
    </row>
    <row r="358" spans="2:92" x14ac:dyDescent="0.25">
      <c r="B358">
        <f t="shared" ca="1" si="265"/>
        <v>1</v>
      </c>
      <c r="C358" t="str">
        <f t="shared" ca="1" si="266"/>
        <v>Male</v>
      </c>
      <c r="D358">
        <f t="shared" ca="1" si="267"/>
        <v>29</v>
      </c>
      <c r="E358">
        <f t="shared" ca="1" si="268"/>
        <v>5</v>
      </c>
      <c r="F358" t="str">
        <f t="shared" ca="1" si="252"/>
        <v>Genral Work</v>
      </c>
      <c r="G358">
        <f t="shared" ca="1" si="269"/>
        <v>2</v>
      </c>
      <c r="H358" t="str">
        <f t="shared" ca="1" si="253"/>
        <v>College</v>
      </c>
      <c r="I358">
        <f t="shared" ca="1" si="270"/>
        <v>3</v>
      </c>
      <c r="J358">
        <f t="shared" ca="1" si="271"/>
        <v>0</v>
      </c>
      <c r="K358">
        <f t="shared" ca="1" si="272"/>
        <v>92051</v>
      </c>
      <c r="L358">
        <f t="shared" ca="1" si="273"/>
        <v>2</v>
      </c>
      <c r="M358" t="str">
        <f t="shared" ca="1" si="254"/>
        <v>Birgunj</v>
      </c>
      <c r="N358">
        <f t="shared" ca="1" si="276"/>
        <v>2025122</v>
      </c>
      <c r="O358" s="1">
        <f t="shared" ca="1" si="274"/>
        <v>489587.26084223192</v>
      </c>
      <c r="P358" s="1">
        <f t="shared" ca="1" si="277"/>
        <v>0</v>
      </c>
      <c r="Q358">
        <f t="shared" ca="1" si="275"/>
        <v>0</v>
      </c>
      <c r="R358">
        <f t="shared" ca="1" si="278"/>
        <v>184102</v>
      </c>
      <c r="S358" s="1">
        <f t="shared" ca="1" si="279"/>
        <v>43996.869472397157</v>
      </c>
      <c r="T358" s="1">
        <f t="shared" ca="1" si="280"/>
        <v>2069118.8694723973</v>
      </c>
      <c r="U358" s="1">
        <f t="shared" ca="1" si="281"/>
        <v>673689.26084223192</v>
      </c>
      <c r="V358" s="1">
        <f t="shared" ca="1" si="282"/>
        <v>1395429.6086301655</v>
      </c>
      <c r="Y358" s="5">
        <f ca="1">IF(Table1[[#This Row],[Gender]]="Male",1,0)</f>
        <v>1</v>
      </c>
      <c r="Z358">
        <f ca="1">IF(Table1[[#This Row],[Gender]]="Female",1,0)</f>
        <v>0</v>
      </c>
      <c r="AB358" s="6"/>
      <c r="AF358" s="5">
        <f t="shared" ca="1" si="246"/>
        <v>0</v>
      </c>
      <c r="AM358">
        <f t="shared" ca="1" si="247"/>
        <v>0</v>
      </c>
      <c r="AN358">
        <f t="shared" ca="1" si="248"/>
        <v>1</v>
      </c>
      <c r="AO358">
        <f t="shared" ca="1" si="249"/>
        <v>0</v>
      </c>
      <c r="AP358">
        <f t="shared" ca="1" si="250"/>
        <v>0</v>
      </c>
      <c r="AQ358">
        <f t="shared" ca="1" si="251"/>
        <v>0</v>
      </c>
      <c r="AS358" s="6"/>
      <c r="AV358" s="5">
        <f ca="1">IF(Table1[[#This Row],[Total Debt Value]]&gt;$AW$3,1,0)</f>
        <v>1</v>
      </c>
      <c r="AZ358" s="6"/>
      <c r="BA358" s="5"/>
      <c r="BB358" s="17">
        <f t="shared" ca="1" si="255"/>
        <v>0.3908739242230127</v>
      </c>
      <c r="BC358">
        <f t="shared" ca="1" si="256"/>
        <v>0</v>
      </c>
      <c r="BD358" s="6"/>
      <c r="BF358" s="5">
        <f t="shared" ca="1" si="257"/>
        <v>0</v>
      </c>
      <c r="BG358">
        <f t="shared" ca="1" si="258"/>
        <v>0</v>
      </c>
      <c r="BH358">
        <f t="shared" ca="1" si="283"/>
        <v>0</v>
      </c>
      <c r="BI358">
        <f t="shared" ca="1" si="284"/>
        <v>0</v>
      </c>
      <c r="BJ358">
        <f t="shared" ca="1" si="285"/>
        <v>0</v>
      </c>
      <c r="BK358">
        <f t="shared" ca="1" si="286"/>
        <v>0</v>
      </c>
      <c r="BL358">
        <f t="shared" ca="1" si="287"/>
        <v>0</v>
      </c>
      <c r="BM358">
        <f t="shared" ca="1" si="288"/>
        <v>0</v>
      </c>
      <c r="BN358">
        <f t="shared" ca="1" si="289"/>
        <v>0</v>
      </c>
      <c r="BO358">
        <f t="shared" ca="1" si="290"/>
        <v>0</v>
      </c>
      <c r="BP358">
        <f t="shared" ca="1" si="291"/>
        <v>72420</v>
      </c>
      <c r="BR358" s="6"/>
      <c r="BT358" s="5">
        <f t="shared" ca="1" si="259"/>
        <v>0</v>
      </c>
      <c r="BU358">
        <f t="shared" ca="1" si="260"/>
        <v>0</v>
      </c>
      <c r="BV358">
        <f t="shared" ca="1" si="261"/>
        <v>72420</v>
      </c>
      <c r="BW358">
        <f t="shared" ca="1" si="262"/>
        <v>0</v>
      </c>
      <c r="BX358">
        <f t="shared" ca="1" si="263"/>
        <v>0</v>
      </c>
      <c r="BY358">
        <f t="shared" ca="1" si="264"/>
        <v>0</v>
      </c>
      <c r="CA358" s="6"/>
      <c r="CD358" s="5">
        <f ca="1">IF(Table1[[#This Row],[Total Debt Value]]&gt;Table1[[#This Row],[Income]],1,0)</f>
        <v>1</v>
      </c>
      <c r="CK358" s="6"/>
      <c r="CM358" s="5">
        <f ca="1">IF(Table1[[#This Row],[Total  Net Worth]]&gt;$CN$3,Table1[[#This Row],[Age]],0)</f>
        <v>29</v>
      </c>
      <c r="CN358" s="6"/>
    </row>
    <row r="359" spans="2:92" x14ac:dyDescent="0.25">
      <c r="B359">
        <f t="shared" ca="1" si="265"/>
        <v>1</v>
      </c>
      <c r="C359" t="str">
        <f t="shared" ca="1" si="266"/>
        <v>Male</v>
      </c>
      <c r="D359">
        <f t="shared" ca="1" si="267"/>
        <v>38</v>
      </c>
      <c r="E359">
        <f t="shared" ca="1" si="268"/>
        <v>4</v>
      </c>
      <c r="F359" t="str">
        <f t="shared" ca="1" si="252"/>
        <v>IT</v>
      </c>
      <c r="G359">
        <f t="shared" ca="1" si="269"/>
        <v>3</v>
      </c>
      <c r="H359" t="str">
        <f t="shared" ca="1" si="253"/>
        <v>University</v>
      </c>
      <c r="I359">
        <f t="shared" ca="1" si="270"/>
        <v>1</v>
      </c>
      <c r="J359">
        <f t="shared" ca="1" si="271"/>
        <v>2</v>
      </c>
      <c r="K359">
        <f t="shared" ca="1" si="272"/>
        <v>72420</v>
      </c>
      <c r="L359">
        <f t="shared" ca="1" si="273"/>
        <v>2</v>
      </c>
      <c r="M359" t="str">
        <f t="shared" ca="1" si="254"/>
        <v>Birgunj</v>
      </c>
      <c r="N359">
        <f t="shared" ca="1" si="276"/>
        <v>1448400</v>
      </c>
      <c r="O359" s="1">
        <f t="shared" ca="1" si="274"/>
        <v>566141.79184461164</v>
      </c>
      <c r="P359" s="1">
        <f t="shared" ca="1" si="277"/>
        <v>88673.944626225217</v>
      </c>
      <c r="Q359">
        <f t="shared" ca="1" si="275"/>
        <v>30980</v>
      </c>
      <c r="R359">
        <f t="shared" ca="1" si="278"/>
        <v>144840</v>
      </c>
      <c r="S359" s="1">
        <f t="shared" ca="1" si="279"/>
        <v>11124.452389487476</v>
      </c>
      <c r="T359" s="1">
        <f t="shared" ca="1" si="280"/>
        <v>1548198.3970157127</v>
      </c>
      <c r="U359" s="1">
        <f t="shared" ca="1" si="281"/>
        <v>741961.79184461164</v>
      </c>
      <c r="V359" s="1">
        <f t="shared" ca="1" si="282"/>
        <v>806236.60517110105</v>
      </c>
      <c r="Y359" s="5">
        <f ca="1">IF(Table1[[#This Row],[Gender]]="Male",1,0)</f>
        <v>1</v>
      </c>
      <c r="Z359">
        <f ca="1">IF(Table1[[#This Row],[Gender]]="Female",1,0)</f>
        <v>0</v>
      </c>
      <c r="AB359" s="6"/>
      <c r="AF359" s="5">
        <f t="shared" ca="1" si="246"/>
        <v>1</v>
      </c>
      <c r="AM359">
        <f t="shared" ca="1" si="247"/>
        <v>0</v>
      </c>
      <c r="AN359">
        <f t="shared" ca="1" si="248"/>
        <v>0</v>
      </c>
      <c r="AO359">
        <f t="shared" ca="1" si="249"/>
        <v>0</v>
      </c>
      <c r="AP359">
        <f t="shared" ca="1" si="250"/>
        <v>0</v>
      </c>
      <c r="AQ359">
        <f t="shared" ca="1" si="251"/>
        <v>0</v>
      </c>
      <c r="AS359" s="6"/>
      <c r="AV359" s="5">
        <f ca="1">IF(Table1[[#This Row],[Total Debt Value]]&gt;$AW$3,1,0)</f>
        <v>1</v>
      </c>
      <c r="AZ359" s="6"/>
      <c r="BA359" s="5"/>
      <c r="BB359" s="17">
        <f t="shared" ca="1" si="255"/>
        <v>0.73372293011245271</v>
      </c>
      <c r="BC359">
        <f t="shared" ca="1" si="256"/>
        <v>0</v>
      </c>
      <c r="BD359" s="6"/>
      <c r="BF359" s="5">
        <f t="shared" ca="1" si="257"/>
        <v>0</v>
      </c>
      <c r="BG359">
        <f t="shared" ca="1" si="258"/>
        <v>0</v>
      </c>
      <c r="BH359">
        <f t="shared" ca="1" si="283"/>
        <v>0</v>
      </c>
      <c r="BI359">
        <f t="shared" ca="1" si="284"/>
        <v>0</v>
      </c>
      <c r="BJ359">
        <f t="shared" ca="1" si="285"/>
        <v>0</v>
      </c>
      <c r="BK359">
        <f t="shared" ca="1" si="286"/>
        <v>0</v>
      </c>
      <c r="BL359">
        <f t="shared" ca="1" si="287"/>
        <v>0</v>
      </c>
      <c r="BM359">
        <f t="shared" ca="1" si="288"/>
        <v>0</v>
      </c>
      <c r="BN359">
        <f t="shared" ca="1" si="289"/>
        <v>0</v>
      </c>
      <c r="BO359">
        <f t="shared" ca="1" si="290"/>
        <v>0</v>
      </c>
      <c r="BP359">
        <f t="shared" ca="1" si="291"/>
        <v>29721</v>
      </c>
      <c r="BR359" s="6"/>
      <c r="BT359" s="5">
        <f t="shared" ca="1" si="259"/>
        <v>29721</v>
      </c>
      <c r="BU359">
        <f t="shared" ca="1" si="260"/>
        <v>0</v>
      </c>
      <c r="BV359">
        <f t="shared" ca="1" si="261"/>
        <v>0</v>
      </c>
      <c r="BW359">
        <f t="shared" ca="1" si="262"/>
        <v>0</v>
      </c>
      <c r="BX359">
        <f t="shared" ca="1" si="263"/>
        <v>0</v>
      </c>
      <c r="BY359">
        <f t="shared" ca="1" si="264"/>
        <v>0</v>
      </c>
      <c r="CA359" s="6"/>
      <c r="CD359" s="5">
        <f ca="1">IF(Table1[[#This Row],[Total Debt Value]]&gt;Table1[[#This Row],[Income]],1,0)</f>
        <v>1</v>
      </c>
      <c r="CK359" s="6"/>
      <c r="CM359" s="5">
        <f ca="1">IF(Table1[[#This Row],[Total  Net Worth]]&gt;$CN$3,Table1[[#This Row],[Age]],0)</f>
        <v>38</v>
      </c>
      <c r="CN359" s="6"/>
    </row>
    <row r="360" spans="2:92" x14ac:dyDescent="0.25">
      <c r="B360">
        <f t="shared" ca="1" si="265"/>
        <v>1</v>
      </c>
      <c r="C360" t="str">
        <f t="shared" ca="1" si="266"/>
        <v>Male</v>
      </c>
      <c r="D360">
        <f t="shared" ca="1" si="267"/>
        <v>30</v>
      </c>
      <c r="E360">
        <f t="shared" ca="1" si="268"/>
        <v>1</v>
      </c>
      <c r="F360" t="str">
        <f t="shared" ca="1" si="252"/>
        <v>Health</v>
      </c>
      <c r="G360">
        <f t="shared" ca="1" si="269"/>
        <v>2</v>
      </c>
      <c r="H360" t="str">
        <f t="shared" ca="1" si="253"/>
        <v>College</v>
      </c>
      <c r="I360">
        <f t="shared" ca="1" si="270"/>
        <v>1</v>
      </c>
      <c r="J360">
        <f t="shared" ca="1" si="271"/>
        <v>1</v>
      </c>
      <c r="K360">
        <f t="shared" ca="1" si="272"/>
        <v>29721</v>
      </c>
      <c r="L360">
        <f t="shared" ca="1" si="273"/>
        <v>2</v>
      </c>
      <c r="M360" t="str">
        <f t="shared" ca="1" si="254"/>
        <v>Birgunj</v>
      </c>
      <c r="N360">
        <f t="shared" ca="1" si="276"/>
        <v>624141</v>
      </c>
      <c r="O360" s="1">
        <f t="shared" ca="1" si="274"/>
        <v>457946.56332331634</v>
      </c>
      <c r="P360" s="1">
        <f t="shared" ca="1" si="277"/>
        <v>6705.4220853717916</v>
      </c>
      <c r="Q360">
        <f t="shared" ca="1" si="275"/>
        <v>4567</v>
      </c>
      <c r="R360">
        <f t="shared" ca="1" si="278"/>
        <v>59442</v>
      </c>
      <c r="S360" s="1">
        <f t="shared" ca="1" si="279"/>
        <v>4016.0786104330959</v>
      </c>
      <c r="T360" s="1">
        <f t="shared" ca="1" si="280"/>
        <v>634862.50069580495</v>
      </c>
      <c r="U360" s="1">
        <f t="shared" ca="1" si="281"/>
        <v>521955.56332331634</v>
      </c>
      <c r="V360" s="1">
        <f t="shared" ca="1" si="282"/>
        <v>112906.93737248861</v>
      </c>
      <c r="Y360" s="5">
        <f ca="1">IF(Table1[[#This Row],[Gender]]="Male",1,0)</f>
        <v>1</v>
      </c>
      <c r="Z360">
        <f ca="1">IF(Table1[[#This Row],[Gender]]="Female",1,0)</f>
        <v>0</v>
      </c>
      <c r="AB360" s="6"/>
      <c r="AF360" s="5">
        <f t="shared" ca="1" si="246"/>
        <v>0</v>
      </c>
      <c r="AM360">
        <f t="shared" ca="1" si="247"/>
        <v>0</v>
      </c>
      <c r="AN360">
        <f t="shared" ca="1" si="248"/>
        <v>0</v>
      </c>
      <c r="AO360">
        <f t="shared" ca="1" si="249"/>
        <v>0</v>
      </c>
      <c r="AP360">
        <f t="shared" ca="1" si="250"/>
        <v>1</v>
      </c>
      <c r="AQ360">
        <f t="shared" ca="1" si="251"/>
        <v>0</v>
      </c>
      <c r="AS360" s="6"/>
      <c r="AV360" s="5">
        <f ca="1">IF(Table1[[#This Row],[Total Debt Value]]&gt;$AW$3,1,0)</f>
        <v>1</v>
      </c>
      <c r="AZ360" s="6"/>
      <c r="BA360" s="5"/>
      <c r="BB360" s="17">
        <f t="shared" ca="1" si="255"/>
        <v>0.90880181229024937</v>
      </c>
      <c r="BC360">
        <f t="shared" ca="1" si="256"/>
        <v>0</v>
      </c>
      <c r="BD360" s="6"/>
      <c r="BF360" s="5">
        <f t="shared" ca="1" si="257"/>
        <v>0</v>
      </c>
      <c r="BG360">
        <f t="shared" ca="1" si="258"/>
        <v>0</v>
      </c>
      <c r="BH360">
        <f t="shared" ca="1" si="283"/>
        <v>53036</v>
      </c>
      <c r="BI360">
        <f t="shared" ca="1" si="284"/>
        <v>0</v>
      </c>
      <c r="BJ360">
        <f t="shared" ca="1" si="285"/>
        <v>0</v>
      </c>
      <c r="BK360">
        <f t="shared" ca="1" si="286"/>
        <v>0</v>
      </c>
      <c r="BL360">
        <f t="shared" ca="1" si="287"/>
        <v>0</v>
      </c>
      <c r="BM360">
        <f t="shared" ca="1" si="288"/>
        <v>0</v>
      </c>
      <c r="BN360">
        <f t="shared" ca="1" si="289"/>
        <v>0</v>
      </c>
      <c r="BO360">
        <f t="shared" ca="1" si="290"/>
        <v>0</v>
      </c>
      <c r="BP360">
        <f t="shared" ca="1" si="291"/>
        <v>0</v>
      </c>
      <c r="BR360" s="6"/>
      <c r="BT360" s="5">
        <f t="shared" ca="1" si="259"/>
        <v>0</v>
      </c>
      <c r="BU360">
        <f t="shared" ca="1" si="260"/>
        <v>0</v>
      </c>
      <c r="BV360">
        <f t="shared" ca="1" si="261"/>
        <v>0</v>
      </c>
      <c r="BW360">
        <f t="shared" ca="1" si="262"/>
        <v>0</v>
      </c>
      <c r="BX360">
        <f t="shared" ca="1" si="263"/>
        <v>53036</v>
      </c>
      <c r="BY360">
        <f t="shared" ca="1" si="264"/>
        <v>0</v>
      </c>
      <c r="CA360" s="6"/>
      <c r="CD360" s="5">
        <f ca="1">IF(Table1[[#This Row],[Total Debt Value]]&gt;Table1[[#This Row],[Income]],1,0)</f>
        <v>1</v>
      </c>
      <c r="CK360" s="6"/>
      <c r="CM360" s="5">
        <f ca="1">IF(Table1[[#This Row],[Total  Net Worth]]&gt;$CN$3,Table1[[#This Row],[Age]],0)</f>
        <v>0</v>
      </c>
      <c r="CN360" s="6"/>
    </row>
    <row r="361" spans="2:92" x14ac:dyDescent="0.25">
      <c r="B361">
        <f t="shared" ca="1" si="265"/>
        <v>2</v>
      </c>
      <c r="C361" t="str">
        <f t="shared" ca="1" si="266"/>
        <v>Female</v>
      </c>
      <c r="D361">
        <f t="shared" ca="1" si="267"/>
        <v>45</v>
      </c>
      <c r="E361">
        <f t="shared" ca="1" si="268"/>
        <v>5</v>
      </c>
      <c r="F361" t="str">
        <f t="shared" ca="1" si="252"/>
        <v>Genral Work</v>
      </c>
      <c r="G361">
        <f t="shared" ca="1" si="269"/>
        <v>4</v>
      </c>
      <c r="H361" t="str">
        <f t="shared" ca="1" si="253"/>
        <v>Technical</v>
      </c>
      <c r="I361">
        <f t="shared" ca="1" si="270"/>
        <v>0</v>
      </c>
      <c r="J361">
        <f t="shared" ca="1" si="271"/>
        <v>2</v>
      </c>
      <c r="K361">
        <f t="shared" ca="1" si="272"/>
        <v>53036</v>
      </c>
      <c r="L361">
        <f t="shared" ca="1" si="273"/>
        <v>4</v>
      </c>
      <c r="M361" t="str">
        <f t="shared" ca="1" si="254"/>
        <v>Biratnagar</v>
      </c>
      <c r="N361">
        <f t="shared" ca="1" si="276"/>
        <v>1113756</v>
      </c>
      <c r="O361" s="1">
        <f t="shared" ca="1" si="274"/>
        <v>1012183.4712491389</v>
      </c>
      <c r="P361" s="1">
        <f t="shared" ca="1" si="277"/>
        <v>10851.711509505323</v>
      </c>
      <c r="Q361">
        <f t="shared" ca="1" si="275"/>
        <v>7793</v>
      </c>
      <c r="R361">
        <f t="shared" ca="1" si="278"/>
        <v>0</v>
      </c>
      <c r="S361" s="1">
        <f t="shared" ca="1" si="279"/>
        <v>49812.599974281911</v>
      </c>
      <c r="T361" s="1">
        <f t="shared" ca="1" si="280"/>
        <v>1174420.3114837871</v>
      </c>
      <c r="U361" s="1">
        <f t="shared" ca="1" si="281"/>
        <v>1019976.4712491389</v>
      </c>
      <c r="V361" s="1">
        <f t="shared" ca="1" si="282"/>
        <v>154443.8402346482</v>
      </c>
      <c r="Y361" s="5">
        <f ca="1">IF(Table1[[#This Row],[Gender]]="Male",1,0)</f>
        <v>0</v>
      </c>
      <c r="Z361">
        <f ca="1">IF(Table1[[#This Row],[Gender]]="Female",1,0)</f>
        <v>1</v>
      </c>
      <c r="AB361" s="6"/>
      <c r="AF361" s="5">
        <f t="shared" ca="1" si="246"/>
        <v>0</v>
      </c>
      <c r="AM361">
        <f t="shared" ca="1" si="247"/>
        <v>0</v>
      </c>
      <c r="AN361">
        <f t="shared" ca="1" si="248"/>
        <v>1</v>
      </c>
      <c r="AO361">
        <f t="shared" ca="1" si="249"/>
        <v>0</v>
      </c>
      <c r="AP361">
        <f t="shared" ca="1" si="250"/>
        <v>0</v>
      </c>
      <c r="AQ361">
        <f t="shared" ca="1" si="251"/>
        <v>0</v>
      </c>
      <c r="AS361" s="6"/>
      <c r="AV361" s="5">
        <f ca="1">IF(Table1[[#This Row],[Total Debt Value]]&gt;$AW$3,1,0)</f>
        <v>1</v>
      </c>
      <c r="AZ361" s="6"/>
      <c r="BA361" s="5"/>
      <c r="BB361" s="17">
        <f t="shared" ca="1" si="255"/>
        <v>0.62812254557250269</v>
      </c>
      <c r="BC361">
        <f t="shared" ca="1" si="256"/>
        <v>0</v>
      </c>
      <c r="BD361" s="6"/>
      <c r="BF361" s="5">
        <f t="shared" ca="1" si="257"/>
        <v>0</v>
      </c>
      <c r="BG361">
        <f t="shared" ca="1" si="258"/>
        <v>99268</v>
      </c>
      <c r="BH361">
        <f t="shared" ca="1" si="283"/>
        <v>0</v>
      </c>
      <c r="BI361">
        <f t="shared" ca="1" si="284"/>
        <v>0</v>
      </c>
      <c r="BJ361">
        <f t="shared" ca="1" si="285"/>
        <v>0</v>
      </c>
      <c r="BK361">
        <f t="shared" ca="1" si="286"/>
        <v>0</v>
      </c>
      <c r="BL361">
        <f t="shared" ca="1" si="287"/>
        <v>0</v>
      </c>
      <c r="BM361">
        <f t="shared" ca="1" si="288"/>
        <v>0</v>
      </c>
      <c r="BN361">
        <f t="shared" ca="1" si="289"/>
        <v>0</v>
      </c>
      <c r="BO361">
        <f t="shared" ca="1" si="290"/>
        <v>0</v>
      </c>
      <c r="BP361">
        <f t="shared" ca="1" si="291"/>
        <v>0</v>
      </c>
      <c r="BR361" s="6"/>
      <c r="BT361" s="5">
        <f t="shared" ca="1" si="259"/>
        <v>0</v>
      </c>
      <c r="BU361">
        <f t="shared" ca="1" si="260"/>
        <v>0</v>
      </c>
      <c r="BV361">
        <f t="shared" ca="1" si="261"/>
        <v>99268</v>
      </c>
      <c r="BW361">
        <f t="shared" ca="1" si="262"/>
        <v>0</v>
      </c>
      <c r="BX361">
        <f t="shared" ca="1" si="263"/>
        <v>0</v>
      </c>
      <c r="BY361">
        <f t="shared" ca="1" si="264"/>
        <v>0</v>
      </c>
      <c r="CA361" s="6"/>
      <c r="CD361" s="5">
        <f ca="1">IF(Table1[[#This Row],[Total Debt Value]]&gt;Table1[[#This Row],[Income]],1,0)</f>
        <v>1</v>
      </c>
      <c r="CK361" s="6"/>
      <c r="CM361" s="5">
        <f ca="1">IF(Table1[[#This Row],[Total  Net Worth]]&gt;$CN$3,Table1[[#This Row],[Age]],0)</f>
        <v>0</v>
      </c>
      <c r="CN361" s="6"/>
    </row>
    <row r="362" spans="2:92" x14ac:dyDescent="0.25">
      <c r="B362">
        <f t="shared" ca="1" si="265"/>
        <v>1</v>
      </c>
      <c r="C362" t="str">
        <f t="shared" ca="1" si="266"/>
        <v>Male</v>
      </c>
      <c r="D362">
        <f t="shared" ca="1" si="267"/>
        <v>32</v>
      </c>
      <c r="E362">
        <f t="shared" ca="1" si="268"/>
        <v>4</v>
      </c>
      <c r="F362" t="str">
        <f t="shared" ca="1" si="252"/>
        <v>IT</v>
      </c>
      <c r="G362">
        <f t="shared" ca="1" si="269"/>
        <v>2</v>
      </c>
      <c r="H362" t="str">
        <f t="shared" ca="1" si="253"/>
        <v>College</v>
      </c>
      <c r="I362">
        <f t="shared" ca="1" si="270"/>
        <v>2</v>
      </c>
      <c r="J362">
        <f t="shared" ca="1" si="271"/>
        <v>1</v>
      </c>
      <c r="K362">
        <f t="shared" ca="1" si="272"/>
        <v>99268</v>
      </c>
      <c r="L362">
        <f t="shared" ca="1" si="273"/>
        <v>8</v>
      </c>
      <c r="M362" t="str">
        <f t="shared" ca="1" si="254"/>
        <v>Itahari</v>
      </c>
      <c r="N362">
        <f t="shared" ca="1" si="276"/>
        <v>1886092</v>
      </c>
      <c r="O362" s="1">
        <f t="shared" ca="1" si="274"/>
        <v>1184696.9082239328</v>
      </c>
      <c r="P362" s="1">
        <f t="shared" ca="1" si="277"/>
        <v>95321.593231134262</v>
      </c>
      <c r="Q362">
        <f t="shared" ca="1" si="275"/>
        <v>56966</v>
      </c>
      <c r="R362">
        <f t="shared" ca="1" si="278"/>
        <v>0</v>
      </c>
      <c r="S362" s="1">
        <f t="shared" ca="1" si="279"/>
        <v>59246.752894745267</v>
      </c>
      <c r="T362" s="1">
        <f t="shared" ca="1" si="280"/>
        <v>2040660.3461258796</v>
      </c>
      <c r="U362" s="1">
        <f t="shared" ca="1" si="281"/>
        <v>1241662.9082239328</v>
      </c>
      <c r="V362" s="1">
        <f t="shared" ca="1" si="282"/>
        <v>798997.43790194672</v>
      </c>
      <c r="Y362" s="5">
        <f ca="1">IF(Table1[[#This Row],[Gender]]="Male",1,0)</f>
        <v>1</v>
      </c>
      <c r="Z362">
        <f ca="1">IF(Table1[[#This Row],[Gender]]="Female",1,0)</f>
        <v>0</v>
      </c>
      <c r="AB362" s="6"/>
      <c r="AF362" s="5">
        <f t="shared" ca="1" si="246"/>
        <v>0</v>
      </c>
      <c r="AM362">
        <f t="shared" ca="1" si="247"/>
        <v>0</v>
      </c>
      <c r="AN362">
        <f t="shared" ca="1" si="248"/>
        <v>0</v>
      </c>
      <c r="AO362">
        <f t="shared" ca="1" si="249"/>
        <v>1</v>
      </c>
      <c r="AP362">
        <f t="shared" ca="1" si="250"/>
        <v>0</v>
      </c>
      <c r="AQ362">
        <f t="shared" ca="1" si="251"/>
        <v>0</v>
      </c>
      <c r="AS362" s="6"/>
      <c r="AV362" s="5">
        <f ca="1">IF(Table1[[#This Row],[Total Debt Value]]&gt;$AW$3,1,0)</f>
        <v>1</v>
      </c>
      <c r="AZ362" s="6"/>
      <c r="BA362" s="5"/>
      <c r="BB362" s="17">
        <f t="shared" ca="1" si="255"/>
        <v>0.95396535252205372</v>
      </c>
      <c r="BC362">
        <f t="shared" ca="1" si="256"/>
        <v>0</v>
      </c>
      <c r="BD362" s="6"/>
      <c r="BF362" s="5">
        <f t="shared" ca="1" si="257"/>
        <v>0</v>
      </c>
      <c r="BG362">
        <f t="shared" ca="1" si="258"/>
        <v>0</v>
      </c>
      <c r="BH362">
        <f t="shared" ca="1" si="283"/>
        <v>35358</v>
      </c>
      <c r="BI362">
        <f t="shared" ca="1" si="284"/>
        <v>0</v>
      </c>
      <c r="BJ362">
        <f t="shared" ca="1" si="285"/>
        <v>0</v>
      </c>
      <c r="BK362">
        <f t="shared" ca="1" si="286"/>
        <v>0</v>
      </c>
      <c r="BL362">
        <f t="shared" ca="1" si="287"/>
        <v>0</v>
      </c>
      <c r="BM362">
        <f t="shared" ca="1" si="288"/>
        <v>0</v>
      </c>
      <c r="BN362">
        <f t="shared" ca="1" si="289"/>
        <v>0</v>
      </c>
      <c r="BO362">
        <f t="shared" ca="1" si="290"/>
        <v>0</v>
      </c>
      <c r="BP362">
        <f t="shared" ca="1" si="291"/>
        <v>0</v>
      </c>
      <c r="BR362" s="6"/>
      <c r="BT362" s="5">
        <f t="shared" ca="1" si="259"/>
        <v>0</v>
      </c>
      <c r="BU362">
        <f t="shared" ca="1" si="260"/>
        <v>0</v>
      </c>
      <c r="BV362">
        <f t="shared" ca="1" si="261"/>
        <v>0</v>
      </c>
      <c r="BW362">
        <f t="shared" ca="1" si="262"/>
        <v>35358</v>
      </c>
      <c r="BX362">
        <f t="shared" ca="1" si="263"/>
        <v>0</v>
      </c>
      <c r="BY362">
        <f t="shared" ca="1" si="264"/>
        <v>0</v>
      </c>
      <c r="CA362" s="6"/>
      <c r="CD362" s="5">
        <f ca="1">IF(Table1[[#This Row],[Total Debt Value]]&gt;Table1[[#This Row],[Income]],1,0)</f>
        <v>1</v>
      </c>
      <c r="CK362" s="6"/>
      <c r="CM362" s="5">
        <f ca="1">IF(Table1[[#This Row],[Total  Net Worth]]&gt;$CN$3,Table1[[#This Row],[Age]],0)</f>
        <v>32</v>
      </c>
      <c r="CN362" s="6"/>
    </row>
    <row r="363" spans="2:92" x14ac:dyDescent="0.25">
      <c r="B363">
        <f t="shared" ca="1" si="265"/>
        <v>1</v>
      </c>
      <c r="C363" t="str">
        <f t="shared" ca="1" si="266"/>
        <v>Male</v>
      </c>
      <c r="D363">
        <f t="shared" ca="1" si="267"/>
        <v>29</v>
      </c>
      <c r="E363">
        <f t="shared" ca="1" si="268"/>
        <v>2</v>
      </c>
      <c r="F363" t="str">
        <f t="shared" ca="1" si="252"/>
        <v>Construction</v>
      </c>
      <c r="G363">
        <f t="shared" ca="1" si="269"/>
        <v>3</v>
      </c>
      <c r="H363" t="str">
        <f t="shared" ca="1" si="253"/>
        <v>University</v>
      </c>
      <c r="I363">
        <f t="shared" ca="1" si="270"/>
        <v>1</v>
      </c>
      <c r="J363">
        <f t="shared" ca="1" si="271"/>
        <v>2</v>
      </c>
      <c r="K363">
        <f t="shared" ca="1" si="272"/>
        <v>35358</v>
      </c>
      <c r="L363">
        <f t="shared" ca="1" si="273"/>
        <v>4</v>
      </c>
      <c r="M363" t="str">
        <f t="shared" ca="1" si="254"/>
        <v>Biratnagar</v>
      </c>
      <c r="N363">
        <f t="shared" ca="1" si="276"/>
        <v>777876</v>
      </c>
      <c r="O363" s="1">
        <f t="shared" ca="1" si="274"/>
        <v>742066.75255844509</v>
      </c>
      <c r="P363" s="1">
        <f t="shared" ca="1" si="277"/>
        <v>59127.865774034966</v>
      </c>
      <c r="Q363">
        <f t="shared" ca="1" si="275"/>
        <v>36619</v>
      </c>
      <c r="R363">
        <f t="shared" ca="1" si="278"/>
        <v>0</v>
      </c>
      <c r="S363" s="1">
        <f t="shared" ca="1" si="279"/>
        <v>19019.677139467269</v>
      </c>
      <c r="T363" s="1">
        <f t="shared" ca="1" si="280"/>
        <v>856023.54291350232</v>
      </c>
      <c r="U363" s="1">
        <f t="shared" ca="1" si="281"/>
        <v>778685.75255844509</v>
      </c>
      <c r="V363" s="1">
        <f t="shared" ca="1" si="282"/>
        <v>77337.790355057223</v>
      </c>
      <c r="Y363" s="5">
        <f ca="1">IF(Table1[[#This Row],[Gender]]="Male",1,0)</f>
        <v>1</v>
      </c>
      <c r="Z363">
        <f ca="1">IF(Table1[[#This Row],[Gender]]="Female",1,0)</f>
        <v>0</v>
      </c>
      <c r="AB363" s="6"/>
      <c r="AF363" s="5">
        <f t="shared" ca="1" si="246"/>
        <v>0</v>
      </c>
      <c r="AM363">
        <f t="shared" ca="1" si="247"/>
        <v>1</v>
      </c>
      <c r="AN363">
        <f t="shared" ca="1" si="248"/>
        <v>0</v>
      </c>
      <c r="AO363">
        <f t="shared" ca="1" si="249"/>
        <v>0</v>
      </c>
      <c r="AP363">
        <f t="shared" ca="1" si="250"/>
        <v>0</v>
      </c>
      <c r="AQ363">
        <f t="shared" ca="1" si="251"/>
        <v>0</v>
      </c>
      <c r="AS363" s="6"/>
      <c r="AV363" s="5">
        <f ca="1">IF(Table1[[#This Row],[Total Debt Value]]&gt;$AW$3,1,0)</f>
        <v>1</v>
      </c>
      <c r="AZ363" s="6"/>
      <c r="BA363" s="5"/>
      <c r="BB363" s="17">
        <f t="shared" ca="1" si="255"/>
        <v>0.25786826904524096</v>
      </c>
      <c r="BC363">
        <f t="shared" ca="1" si="256"/>
        <v>1</v>
      </c>
      <c r="BD363" s="6"/>
      <c r="BF363" s="5">
        <f t="shared" ca="1" si="257"/>
        <v>0</v>
      </c>
      <c r="BG363">
        <f t="shared" ca="1" si="258"/>
        <v>0</v>
      </c>
      <c r="BH363">
        <f t="shared" ca="1" si="283"/>
        <v>0</v>
      </c>
      <c r="BI363">
        <f t="shared" ca="1" si="284"/>
        <v>0</v>
      </c>
      <c r="BJ363">
        <f t="shared" ca="1" si="285"/>
        <v>51805</v>
      </c>
      <c r="BK363">
        <f t="shared" ca="1" si="286"/>
        <v>0</v>
      </c>
      <c r="BL363">
        <f t="shared" ca="1" si="287"/>
        <v>0</v>
      </c>
      <c r="BM363">
        <f t="shared" ca="1" si="288"/>
        <v>0</v>
      </c>
      <c r="BN363">
        <f t="shared" ca="1" si="289"/>
        <v>0</v>
      </c>
      <c r="BO363">
        <f t="shared" ca="1" si="290"/>
        <v>0</v>
      </c>
      <c r="BP363">
        <f t="shared" ca="1" si="291"/>
        <v>0</v>
      </c>
      <c r="BR363" s="6"/>
      <c r="BT363" s="5">
        <f t="shared" ca="1" si="259"/>
        <v>0</v>
      </c>
      <c r="BU363">
        <f t="shared" ca="1" si="260"/>
        <v>0</v>
      </c>
      <c r="BV363">
        <f t="shared" ca="1" si="261"/>
        <v>0</v>
      </c>
      <c r="BW363">
        <f t="shared" ca="1" si="262"/>
        <v>0</v>
      </c>
      <c r="BX363">
        <f t="shared" ca="1" si="263"/>
        <v>0</v>
      </c>
      <c r="BY363">
        <f t="shared" ca="1" si="264"/>
        <v>51805</v>
      </c>
      <c r="CA363" s="6"/>
      <c r="CD363" s="5">
        <f ca="1">IF(Table1[[#This Row],[Total Debt Value]]&gt;Table1[[#This Row],[Income]],1,0)</f>
        <v>1</v>
      </c>
      <c r="CK363" s="6"/>
      <c r="CM363" s="5">
        <f ca="1">IF(Table1[[#This Row],[Total  Net Worth]]&gt;$CN$3,Table1[[#This Row],[Age]],0)</f>
        <v>0</v>
      </c>
      <c r="CN363" s="6"/>
    </row>
    <row r="364" spans="2:92" x14ac:dyDescent="0.25">
      <c r="B364">
        <f t="shared" ca="1" si="265"/>
        <v>2</v>
      </c>
      <c r="C364" t="str">
        <f t="shared" ca="1" si="266"/>
        <v>Female</v>
      </c>
      <c r="D364">
        <f t="shared" ca="1" si="267"/>
        <v>38</v>
      </c>
      <c r="E364">
        <f t="shared" ca="1" si="268"/>
        <v>3</v>
      </c>
      <c r="F364" t="str">
        <f t="shared" ca="1" si="252"/>
        <v>Teaching</v>
      </c>
      <c r="G364">
        <f t="shared" ca="1" si="269"/>
        <v>2</v>
      </c>
      <c r="H364" t="str">
        <f t="shared" ca="1" si="253"/>
        <v>College</v>
      </c>
      <c r="I364">
        <f t="shared" ca="1" si="270"/>
        <v>2</v>
      </c>
      <c r="J364">
        <f t="shared" ca="1" si="271"/>
        <v>0</v>
      </c>
      <c r="K364">
        <f t="shared" ca="1" si="272"/>
        <v>51805</v>
      </c>
      <c r="L364">
        <f t="shared" ca="1" si="273"/>
        <v>6</v>
      </c>
      <c r="M364" t="str">
        <f t="shared" ca="1" si="254"/>
        <v>Dharan</v>
      </c>
      <c r="N364">
        <f t="shared" ca="1" si="276"/>
        <v>1087905</v>
      </c>
      <c r="O364" s="1">
        <f t="shared" ca="1" si="274"/>
        <v>280536.17923566286</v>
      </c>
      <c r="P364" s="1">
        <f t="shared" ca="1" si="277"/>
        <v>0</v>
      </c>
      <c r="Q364">
        <f t="shared" ca="1" si="275"/>
        <v>0</v>
      </c>
      <c r="R364">
        <f t="shared" ca="1" si="278"/>
        <v>0</v>
      </c>
      <c r="S364" s="1">
        <f t="shared" ca="1" si="279"/>
        <v>21943.255932938093</v>
      </c>
      <c r="T364" s="1">
        <f t="shared" ca="1" si="280"/>
        <v>1109848.2559329381</v>
      </c>
      <c r="U364" s="1">
        <f t="shared" ca="1" si="281"/>
        <v>280536.17923566286</v>
      </c>
      <c r="V364" s="1">
        <f t="shared" ca="1" si="282"/>
        <v>829312.07669727528</v>
      </c>
      <c r="Y364" s="5">
        <f ca="1">IF(Table1[[#This Row],[Gender]]="Male",1,0)</f>
        <v>0</v>
      </c>
      <c r="Z364">
        <f ca="1">IF(Table1[[#This Row],[Gender]]="Female",1,0)</f>
        <v>1</v>
      </c>
      <c r="AB364" s="6"/>
      <c r="AF364" s="5">
        <f t="shared" ca="1" si="246"/>
        <v>0</v>
      </c>
      <c r="AM364">
        <f t="shared" ca="1" si="247"/>
        <v>0</v>
      </c>
      <c r="AN364">
        <f t="shared" ca="1" si="248"/>
        <v>0</v>
      </c>
      <c r="AO364">
        <f t="shared" ca="1" si="249"/>
        <v>0</v>
      </c>
      <c r="AP364">
        <f t="shared" ca="1" si="250"/>
        <v>1</v>
      </c>
      <c r="AQ364">
        <f t="shared" ca="1" si="251"/>
        <v>0</v>
      </c>
      <c r="AS364" s="6"/>
      <c r="AV364" s="5">
        <f ca="1">IF(Table1[[#This Row],[Total Debt Value]]&gt;$AW$3,1,0)</f>
        <v>0</v>
      </c>
      <c r="AZ364" s="6"/>
      <c r="BA364" s="5"/>
      <c r="BB364" s="17">
        <f t="shared" ca="1" si="255"/>
        <v>0.24006703953056893</v>
      </c>
      <c r="BC364">
        <f t="shared" ca="1" si="256"/>
        <v>1</v>
      </c>
      <c r="BD364" s="6"/>
      <c r="BF364" s="5">
        <f t="shared" ca="1" si="257"/>
        <v>0</v>
      </c>
      <c r="BG364">
        <f t="shared" ca="1" si="258"/>
        <v>0</v>
      </c>
      <c r="BH364">
        <f t="shared" ca="1" si="283"/>
        <v>0</v>
      </c>
      <c r="BI364">
        <f t="shared" ca="1" si="284"/>
        <v>28090</v>
      </c>
      <c r="BJ364">
        <f t="shared" ca="1" si="285"/>
        <v>0</v>
      </c>
      <c r="BK364">
        <f t="shared" ca="1" si="286"/>
        <v>0</v>
      </c>
      <c r="BL364">
        <f t="shared" ca="1" si="287"/>
        <v>0</v>
      </c>
      <c r="BM364">
        <f t="shared" ca="1" si="288"/>
        <v>0</v>
      </c>
      <c r="BN364">
        <f t="shared" ca="1" si="289"/>
        <v>0</v>
      </c>
      <c r="BO364">
        <f t="shared" ca="1" si="290"/>
        <v>0</v>
      </c>
      <c r="BP364">
        <f t="shared" ca="1" si="291"/>
        <v>0</v>
      </c>
      <c r="BR364" s="6"/>
      <c r="BT364" s="5">
        <f t="shared" ca="1" si="259"/>
        <v>0</v>
      </c>
      <c r="BU364">
        <f t="shared" ca="1" si="260"/>
        <v>0</v>
      </c>
      <c r="BV364">
        <f t="shared" ca="1" si="261"/>
        <v>0</v>
      </c>
      <c r="BW364">
        <f t="shared" ca="1" si="262"/>
        <v>0</v>
      </c>
      <c r="BX364">
        <f t="shared" ca="1" si="263"/>
        <v>28090</v>
      </c>
      <c r="BY364">
        <f t="shared" ca="1" si="264"/>
        <v>0</v>
      </c>
      <c r="CA364" s="6"/>
      <c r="CD364" s="5">
        <f ca="1">IF(Table1[[#This Row],[Total Debt Value]]&gt;Table1[[#This Row],[Income]],1,0)</f>
        <v>1</v>
      </c>
      <c r="CK364" s="6"/>
      <c r="CM364" s="5">
        <f ca="1">IF(Table1[[#This Row],[Total  Net Worth]]&gt;$CN$3,Table1[[#This Row],[Age]],0)</f>
        <v>38</v>
      </c>
      <c r="CN364" s="6"/>
    </row>
    <row r="365" spans="2:92" x14ac:dyDescent="0.25">
      <c r="B365">
        <f t="shared" ca="1" si="265"/>
        <v>2</v>
      </c>
      <c r="C365" t="str">
        <f t="shared" ca="1" si="266"/>
        <v>Female</v>
      </c>
      <c r="D365">
        <f t="shared" ca="1" si="267"/>
        <v>27</v>
      </c>
      <c r="E365">
        <f t="shared" ca="1" si="268"/>
        <v>5</v>
      </c>
      <c r="F365" t="str">
        <f t="shared" ca="1" si="252"/>
        <v>Genral Work</v>
      </c>
      <c r="G365">
        <f t="shared" ca="1" si="269"/>
        <v>5</v>
      </c>
      <c r="H365" t="str">
        <f t="shared" ca="1" si="253"/>
        <v>Others</v>
      </c>
      <c r="I365">
        <f t="shared" ca="1" si="270"/>
        <v>1</v>
      </c>
      <c r="J365">
        <f t="shared" ca="1" si="271"/>
        <v>0</v>
      </c>
      <c r="K365">
        <f t="shared" ca="1" si="272"/>
        <v>28090</v>
      </c>
      <c r="L365">
        <f t="shared" ca="1" si="273"/>
        <v>3</v>
      </c>
      <c r="M365" t="str">
        <f t="shared" ca="1" si="254"/>
        <v>Pokhara</v>
      </c>
      <c r="N365">
        <f t="shared" ca="1" si="276"/>
        <v>561800</v>
      </c>
      <c r="O365" s="1">
        <f t="shared" ca="1" si="274"/>
        <v>134869.66280827363</v>
      </c>
      <c r="P365" s="1">
        <f t="shared" ca="1" si="277"/>
        <v>0</v>
      </c>
      <c r="Q365">
        <f t="shared" ca="1" si="275"/>
        <v>0</v>
      </c>
      <c r="R365">
        <f t="shared" ca="1" si="278"/>
        <v>56180</v>
      </c>
      <c r="S365" s="1">
        <f t="shared" ca="1" si="279"/>
        <v>37596.371626316504</v>
      </c>
      <c r="T365" s="1">
        <f t="shared" ca="1" si="280"/>
        <v>599396.37162631645</v>
      </c>
      <c r="U365" s="1">
        <f t="shared" ca="1" si="281"/>
        <v>191049.66280827363</v>
      </c>
      <c r="V365" s="1">
        <f t="shared" ca="1" si="282"/>
        <v>408346.70881804283</v>
      </c>
      <c r="Y365" s="5">
        <f ca="1">IF(Table1[[#This Row],[Gender]]="Male",1,0)</f>
        <v>0</v>
      </c>
      <c r="Z365">
        <f ca="1">IF(Table1[[#This Row],[Gender]]="Female",1,0)</f>
        <v>1</v>
      </c>
      <c r="AB365" s="6"/>
      <c r="AF365" s="5">
        <f t="shared" ca="1" si="246"/>
        <v>0</v>
      </c>
      <c r="AM365">
        <f t="shared" ca="1" si="247"/>
        <v>1</v>
      </c>
      <c r="AN365">
        <f t="shared" ca="1" si="248"/>
        <v>0</v>
      </c>
      <c r="AO365">
        <f t="shared" ca="1" si="249"/>
        <v>0</v>
      </c>
      <c r="AP365">
        <f t="shared" ca="1" si="250"/>
        <v>0</v>
      </c>
      <c r="AQ365">
        <f t="shared" ca="1" si="251"/>
        <v>0</v>
      </c>
      <c r="AS365" s="6"/>
      <c r="AV365" s="5">
        <f ca="1">IF(Table1[[#This Row],[Total Debt Value]]&gt;$AW$3,1,0)</f>
        <v>0</v>
      </c>
      <c r="AZ365" s="6"/>
      <c r="BA365" s="5"/>
      <c r="BB365" s="17">
        <f t="shared" ca="1" si="255"/>
        <v>0.12767475175010889</v>
      </c>
      <c r="BC365">
        <f t="shared" ca="1" si="256"/>
        <v>1</v>
      </c>
      <c r="BD365" s="6"/>
      <c r="BF365" s="5">
        <f t="shared" ca="1" si="257"/>
        <v>0</v>
      </c>
      <c r="BG365">
        <f t="shared" ca="1" si="258"/>
        <v>0</v>
      </c>
      <c r="BH365">
        <f t="shared" ca="1" si="283"/>
        <v>0</v>
      </c>
      <c r="BI365">
        <f t="shared" ca="1" si="284"/>
        <v>0</v>
      </c>
      <c r="BJ365">
        <f t="shared" ca="1" si="285"/>
        <v>0</v>
      </c>
      <c r="BK365">
        <f t="shared" ca="1" si="286"/>
        <v>0</v>
      </c>
      <c r="BL365">
        <f t="shared" ca="1" si="287"/>
        <v>0</v>
      </c>
      <c r="BM365">
        <f t="shared" ca="1" si="288"/>
        <v>0</v>
      </c>
      <c r="BN365">
        <f t="shared" ca="1" si="289"/>
        <v>0</v>
      </c>
      <c r="BO365">
        <f t="shared" ca="1" si="290"/>
        <v>73332</v>
      </c>
      <c r="BP365">
        <f t="shared" ca="1" si="291"/>
        <v>0</v>
      </c>
      <c r="BR365" s="6"/>
      <c r="BT365" s="5">
        <f t="shared" ca="1" si="259"/>
        <v>0</v>
      </c>
      <c r="BU365">
        <f t="shared" ca="1" si="260"/>
        <v>0</v>
      </c>
      <c r="BV365">
        <f t="shared" ca="1" si="261"/>
        <v>0</v>
      </c>
      <c r="BW365">
        <f t="shared" ca="1" si="262"/>
        <v>0</v>
      </c>
      <c r="BX365">
        <f t="shared" ca="1" si="263"/>
        <v>0</v>
      </c>
      <c r="BY365">
        <f t="shared" ca="1" si="264"/>
        <v>73332</v>
      </c>
      <c r="CA365" s="6"/>
      <c r="CD365" s="5">
        <f ca="1">IF(Table1[[#This Row],[Total Debt Value]]&gt;Table1[[#This Row],[Income]],1,0)</f>
        <v>1</v>
      </c>
      <c r="CK365" s="6"/>
      <c r="CM365" s="5">
        <f ca="1">IF(Table1[[#This Row],[Total  Net Worth]]&gt;$CN$3,Table1[[#This Row],[Age]],0)</f>
        <v>0</v>
      </c>
      <c r="CN365" s="6"/>
    </row>
    <row r="366" spans="2:92" x14ac:dyDescent="0.25">
      <c r="B366">
        <f t="shared" ca="1" si="265"/>
        <v>1</v>
      </c>
      <c r="C366" t="str">
        <f t="shared" ca="1" si="266"/>
        <v>Male</v>
      </c>
      <c r="D366">
        <f t="shared" ca="1" si="267"/>
        <v>30</v>
      </c>
      <c r="E366">
        <f t="shared" ca="1" si="268"/>
        <v>3</v>
      </c>
      <c r="F366" t="str">
        <f t="shared" ca="1" si="252"/>
        <v>Teaching</v>
      </c>
      <c r="G366">
        <f t="shared" ca="1" si="269"/>
        <v>3</v>
      </c>
      <c r="H366" t="str">
        <f t="shared" ca="1" si="253"/>
        <v>University</v>
      </c>
      <c r="I366">
        <f t="shared" ca="1" si="270"/>
        <v>2</v>
      </c>
      <c r="J366">
        <f t="shared" ca="1" si="271"/>
        <v>1</v>
      </c>
      <c r="K366">
        <f t="shared" ca="1" si="272"/>
        <v>73332</v>
      </c>
      <c r="L366">
        <f t="shared" ca="1" si="273"/>
        <v>7</v>
      </c>
      <c r="M366" t="str">
        <f t="shared" ca="1" si="254"/>
        <v>Butwal</v>
      </c>
      <c r="N366">
        <f t="shared" ca="1" si="276"/>
        <v>1539972</v>
      </c>
      <c r="O366" s="1">
        <f t="shared" ca="1" si="274"/>
        <v>196615.5428021187</v>
      </c>
      <c r="P366" s="1">
        <f t="shared" ca="1" si="277"/>
        <v>17176.957324279974</v>
      </c>
      <c r="Q366">
        <f t="shared" ca="1" si="275"/>
        <v>3231</v>
      </c>
      <c r="R366">
        <f t="shared" ca="1" si="278"/>
        <v>0</v>
      </c>
      <c r="S366" s="1">
        <f t="shared" ca="1" si="279"/>
        <v>98667.24946598112</v>
      </c>
      <c r="T366" s="1">
        <f t="shared" ca="1" si="280"/>
        <v>1655816.206790261</v>
      </c>
      <c r="U366" s="1">
        <f t="shared" ca="1" si="281"/>
        <v>199846.5428021187</v>
      </c>
      <c r="V366" s="1">
        <f t="shared" ca="1" si="282"/>
        <v>1455969.6639881423</v>
      </c>
      <c r="Y366" s="5">
        <f ca="1">IF(Table1[[#This Row],[Gender]]="Male",1,0)</f>
        <v>1</v>
      </c>
      <c r="Z366">
        <f ca="1">IF(Table1[[#This Row],[Gender]]="Female",1,0)</f>
        <v>0</v>
      </c>
      <c r="AB366" s="6"/>
      <c r="AF366" s="5">
        <f t="shared" ca="1" si="246"/>
        <v>0</v>
      </c>
      <c r="AM366">
        <f t="shared" ca="1" si="247"/>
        <v>0</v>
      </c>
      <c r="AN366">
        <f t="shared" ca="1" si="248"/>
        <v>0</v>
      </c>
      <c r="AO366">
        <f t="shared" ca="1" si="249"/>
        <v>0</v>
      </c>
      <c r="AP366">
        <f t="shared" ca="1" si="250"/>
        <v>1</v>
      </c>
      <c r="AQ366">
        <f t="shared" ca="1" si="251"/>
        <v>0</v>
      </c>
      <c r="AS366" s="6"/>
      <c r="AV366" s="5">
        <f ca="1">IF(Table1[[#This Row],[Total Debt Value]]&gt;$AW$3,1,0)</f>
        <v>0</v>
      </c>
      <c r="AZ366" s="6"/>
      <c r="BA366" s="5"/>
      <c r="BB366" s="17">
        <f t="shared" ca="1" si="255"/>
        <v>0.73515616947074702</v>
      </c>
      <c r="BC366">
        <f t="shared" ca="1" si="256"/>
        <v>0</v>
      </c>
      <c r="BD366" s="6"/>
      <c r="BF366" s="5">
        <f t="shared" ca="1" si="257"/>
        <v>0</v>
      </c>
      <c r="BG366">
        <f t="shared" ca="1" si="258"/>
        <v>0</v>
      </c>
      <c r="BH366">
        <f t="shared" ca="1" si="283"/>
        <v>0</v>
      </c>
      <c r="BI366">
        <f t="shared" ca="1" si="284"/>
        <v>0</v>
      </c>
      <c r="BJ366">
        <f t="shared" ca="1" si="285"/>
        <v>0</v>
      </c>
      <c r="BK366">
        <f t="shared" ca="1" si="286"/>
        <v>0</v>
      </c>
      <c r="BL366">
        <f t="shared" ca="1" si="287"/>
        <v>0</v>
      </c>
      <c r="BM366">
        <f t="shared" ca="1" si="288"/>
        <v>0</v>
      </c>
      <c r="BN366">
        <f t="shared" ca="1" si="289"/>
        <v>40201</v>
      </c>
      <c r="BO366">
        <f t="shared" ca="1" si="290"/>
        <v>0</v>
      </c>
      <c r="BP366">
        <f t="shared" ca="1" si="291"/>
        <v>0</v>
      </c>
      <c r="BR366" s="6"/>
      <c r="BT366" s="5">
        <f t="shared" ca="1" si="259"/>
        <v>0</v>
      </c>
      <c r="BU366">
        <f t="shared" ca="1" si="260"/>
        <v>0</v>
      </c>
      <c r="BV366">
        <f t="shared" ca="1" si="261"/>
        <v>0</v>
      </c>
      <c r="BW366">
        <f t="shared" ca="1" si="262"/>
        <v>0</v>
      </c>
      <c r="BX366">
        <f t="shared" ca="1" si="263"/>
        <v>40201</v>
      </c>
      <c r="BY366">
        <f t="shared" ca="1" si="264"/>
        <v>0</v>
      </c>
      <c r="CA366" s="6"/>
      <c r="CD366" s="5">
        <f ca="1">IF(Table1[[#This Row],[Total Debt Value]]&gt;Table1[[#This Row],[Income]],1,0)</f>
        <v>1</v>
      </c>
      <c r="CK366" s="6"/>
      <c r="CM366" s="5">
        <f ca="1">IF(Table1[[#This Row],[Total  Net Worth]]&gt;$CN$3,Table1[[#This Row],[Age]],0)</f>
        <v>30</v>
      </c>
      <c r="CN366" s="6"/>
    </row>
    <row r="367" spans="2:92" x14ac:dyDescent="0.25">
      <c r="B367">
        <f t="shared" ca="1" si="265"/>
        <v>2</v>
      </c>
      <c r="C367" t="str">
        <f t="shared" ca="1" si="266"/>
        <v>Female</v>
      </c>
      <c r="D367">
        <f t="shared" ca="1" si="267"/>
        <v>36</v>
      </c>
      <c r="E367">
        <f t="shared" ca="1" si="268"/>
        <v>5</v>
      </c>
      <c r="F367" t="str">
        <f t="shared" ca="1" si="252"/>
        <v>Genral Work</v>
      </c>
      <c r="G367">
        <f t="shared" ca="1" si="269"/>
        <v>5</v>
      </c>
      <c r="H367" t="str">
        <f t="shared" ca="1" si="253"/>
        <v>Others</v>
      </c>
      <c r="I367">
        <f t="shared" ca="1" si="270"/>
        <v>1</v>
      </c>
      <c r="J367">
        <f t="shared" ca="1" si="271"/>
        <v>2</v>
      </c>
      <c r="K367">
        <f t="shared" ca="1" si="272"/>
        <v>40201</v>
      </c>
      <c r="L367">
        <f t="shared" ca="1" si="273"/>
        <v>5</v>
      </c>
      <c r="M367" t="str">
        <f t="shared" ca="1" si="254"/>
        <v>Chitwan</v>
      </c>
      <c r="N367">
        <f t="shared" ca="1" si="276"/>
        <v>844221</v>
      </c>
      <c r="O367" s="1">
        <f t="shared" ca="1" si="274"/>
        <v>620634.27654676349</v>
      </c>
      <c r="P367" s="1">
        <f t="shared" ca="1" si="277"/>
        <v>75573.797721785872</v>
      </c>
      <c r="Q367">
        <f t="shared" ca="1" si="275"/>
        <v>64470</v>
      </c>
      <c r="R367">
        <f t="shared" ca="1" si="278"/>
        <v>80402</v>
      </c>
      <c r="S367" s="1">
        <f t="shared" ca="1" si="279"/>
        <v>59237.02066447238</v>
      </c>
      <c r="T367" s="1">
        <f t="shared" ca="1" si="280"/>
        <v>979031.81838625821</v>
      </c>
      <c r="U367" s="1">
        <f t="shared" ca="1" si="281"/>
        <v>765506.27654676349</v>
      </c>
      <c r="V367" s="1">
        <f t="shared" ca="1" si="282"/>
        <v>213525.54183949472</v>
      </c>
      <c r="Y367" s="5">
        <f ca="1">IF(Table1[[#This Row],[Gender]]="Male",1,0)</f>
        <v>0</v>
      </c>
      <c r="Z367">
        <f ca="1">IF(Table1[[#This Row],[Gender]]="Female",1,0)</f>
        <v>1</v>
      </c>
      <c r="AB367" s="6"/>
      <c r="AF367" s="5">
        <f t="shared" ca="1" si="246"/>
        <v>0</v>
      </c>
      <c r="AM367">
        <f t="shared" ca="1" si="247"/>
        <v>0</v>
      </c>
      <c r="AN367">
        <f t="shared" ca="1" si="248"/>
        <v>0</v>
      </c>
      <c r="AO367">
        <f t="shared" ca="1" si="249"/>
        <v>0</v>
      </c>
      <c r="AP367">
        <f t="shared" ca="1" si="250"/>
        <v>0</v>
      </c>
      <c r="AQ367">
        <f t="shared" ca="1" si="251"/>
        <v>1</v>
      </c>
      <c r="AS367" s="6"/>
      <c r="AV367" s="5">
        <f ca="1">IF(Table1[[#This Row],[Total Debt Value]]&gt;$AW$3,1,0)</f>
        <v>1</v>
      </c>
      <c r="AZ367" s="6"/>
      <c r="BA367" s="5"/>
      <c r="BB367" s="17">
        <f t="shared" ca="1" si="255"/>
        <v>0.89584119136385409</v>
      </c>
      <c r="BC367">
        <f t="shared" ca="1" si="256"/>
        <v>0</v>
      </c>
      <c r="BD367" s="6"/>
      <c r="BF367" s="5">
        <f t="shared" ca="1" si="257"/>
        <v>0</v>
      </c>
      <c r="BG367">
        <f t="shared" ca="1" si="258"/>
        <v>0</v>
      </c>
      <c r="BH367">
        <f t="shared" ca="1" si="283"/>
        <v>0</v>
      </c>
      <c r="BI367">
        <f t="shared" ca="1" si="284"/>
        <v>0</v>
      </c>
      <c r="BJ367">
        <f t="shared" ca="1" si="285"/>
        <v>0</v>
      </c>
      <c r="BK367">
        <f t="shared" ca="1" si="286"/>
        <v>0</v>
      </c>
      <c r="BL367">
        <f t="shared" ca="1" si="287"/>
        <v>0</v>
      </c>
      <c r="BM367">
        <f t="shared" ca="1" si="288"/>
        <v>32294</v>
      </c>
      <c r="BN367">
        <f t="shared" ca="1" si="289"/>
        <v>0</v>
      </c>
      <c r="BO367">
        <f t="shared" ca="1" si="290"/>
        <v>0</v>
      </c>
      <c r="BP367">
        <f t="shared" ca="1" si="291"/>
        <v>0</v>
      </c>
      <c r="BR367" s="6"/>
      <c r="BT367" s="5">
        <f t="shared" ca="1" si="259"/>
        <v>0</v>
      </c>
      <c r="BU367">
        <f t="shared" ca="1" si="260"/>
        <v>32294</v>
      </c>
      <c r="BV367">
        <f t="shared" ca="1" si="261"/>
        <v>0</v>
      </c>
      <c r="BW367">
        <f t="shared" ca="1" si="262"/>
        <v>0</v>
      </c>
      <c r="BX367">
        <f t="shared" ca="1" si="263"/>
        <v>0</v>
      </c>
      <c r="BY367">
        <f t="shared" ca="1" si="264"/>
        <v>0</v>
      </c>
      <c r="CA367" s="6"/>
      <c r="CD367" s="5">
        <f ca="1">IF(Table1[[#This Row],[Total Debt Value]]&gt;Table1[[#This Row],[Income]],1,0)</f>
        <v>1</v>
      </c>
      <c r="CK367" s="6"/>
      <c r="CM367" s="5">
        <f ca="1">IF(Table1[[#This Row],[Total  Net Worth]]&gt;$CN$3,Table1[[#This Row],[Age]],0)</f>
        <v>0</v>
      </c>
      <c r="CN367" s="6"/>
    </row>
    <row r="368" spans="2:92" x14ac:dyDescent="0.25">
      <c r="B368">
        <f t="shared" ca="1" si="265"/>
        <v>1</v>
      </c>
      <c r="C368" t="str">
        <f t="shared" ca="1" si="266"/>
        <v>Male</v>
      </c>
      <c r="D368">
        <f t="shared" ca="1" si="267"/>
        <v>40</v>
      </c>
      <c r="E368">
        <f t="shared" ca="1" si="268"/>
        <v>6</v>
      </c>
      <c r="F368" t="str">
        <f t="shared" ca="1" si="252"/>
        <v>Agriculture</v>
      </c>
      <c r="G368">
        <f t="shared" ca="1" si="269"/>
        <v>4</v>
      </c>
      <c r="H368" t="str">
        <f t="shared" ca="1" si="253"/>
        <v>Technical</v>
      </c>
      <c r="I368">
        <f t="shared" ca="1" si="270"/>
        <v>2</v>
      </c>
      <c r="J368">
        <f t="shared" ca="1" si="271"/>
        <v>0</v>
      </c>
      <c r="K368">
        <f t="shared" ca="1" si="272"/>
        <v>32294</v>
      </c>
      <c r="L368">
        <f t="shared" ca="1" si="273"/>
        <v>10</v>
      </c>
      <c r="M368" t="str">
        <f t="shared" ca="1" si="254"/>
        <v>Lalitpur</v>
      </c>
      <c r="N368">
        <f t="shared" ca="1" si="276"/>
        <v>678174</v>
      </c>
      <c r="O368" s="1">
        <f t="shared" ca="1" si="274"/>
        <v>607536.2041119904</v>
      </c>
      <c r="P368" s="1">
        <f t="shared" ca="1" si="277"/>
        <v>0</v>
      </c>
      <c r="Q368">
        <f t="shared" ca="1" si="275"/>
        <v>0</v>
      </c>
      <c r="R368">
        <f t="shared" ca="1" si="278"/>
        <v>64588</v>
      </c>
      <c r="S368" s="1">
        <f t="shared" ca="1" si="279"/>
        <v>43533.36209141602</v>
      </c>
      <c r="T368" s="1">
        <f t="shared" ca="1" si="280"/>
        <v>721707.36209141603</v>
      </c>
      <c r="U368" s="1">
        <f t="shared" ca="1" si="281"/>
        <v>672124.2041119904</v>
      </c>
      <c r="V368" s="1">
        <f t="shared" ca="1" si="282"/>
        <v>49583.157979425625</v>
      </c>
      <c r="Y368" s="5">
        <f ca="1">IF(Table1[[#This Row],[Gender]]="Male",1,0)</f>
        <v>1</v>
      </c>
      <c r="Z368">
        <f ca="1">IF(Table1[[#This Row],[Gender]]="Female",1,0)</f>
        <v>0</v>
      </c>
      <c r="AB368" s="6"/>
      <c r="AF368" s="5">
        <f t="shared" ca="1" si="246"/>
        <v>1</v>
      </c>
      <c r="AM368">
        <f t="shared" ca="1" si="247"/>
        <v>0</v>
      </c>
      <c r="AN368">
        <f t="shared" ca="1" si="248"/>
        <v>0</v>
      </c>
      <c r="AO368">
        <f t="shared" ca="1" si="249"/>
        <v>0</v>
      </c>
      <c r="AP368">
        <f t="shared" ca="1" si="250"/>
        <v>0</v>
      </c>
      <c r="AQ368">
        <f t="shared" ca="1" si="251"/>
        <v>0</v>
      </c>
      <c r="AS368" s="6"/>
      <c r="AV368" s="5">
        <f ca="1">IF(Table1[[#This Row],[Total Debt Value]]&gt;$AW$3,1,0)</f>
        <v>1</v>
      </c>
      <c r="AZ368" s="6"/>
      <c r="BA368" s="5"/>
      <c r="BB368" s="17">
        <f t="shared" ca="1" si="255"/>
        <v>0.69829802350236281</v>
      </c>
      <c r="BC368">
        <f t="shared" ca="1" si="256"/>
        <v>0</v>
      </c>
      <c r="BD368" s="6"/>
      <c r="BF368" s="5">
        <f t="shared" ca="1" si="257"/>
        <v>0</v>
      </c>
      <c r="BG368">
        <f t="shared" ca="1" si="258"/>
        <v>0</v>
      </c>
      <c r="BH368">
        <f t="shared" ca="1" si="283"/>
        <v>0</v>
      </c>
      <c r="BI368">
        <f t="shared" ca="1" si="284"/>
        <v>0</v>
      </c>
      <c r="BJ368">
        <f t="shared" ca="1" si="285"/>
        <v>0</v>
      </c>
      <c r="BK368">
        <f t="shared" ca="1" si="286"/>
        <v>0</v>
      </c>
      <c r="BL368">
        <f t="shared" ca="1" si="287"/>
        <v>0</v>
      </c>
      <c r="BM368">
        <f t="shared" ca="1" si="288"/>
        <v>0</v>
      </c>
      <c r="BN368">
        <f t="shared" ca="1" si="289"/>
        <v>0</v>
      </c>
      <c r="BO368">
        <f t="shared" ca="1" si="290"/>
        <v>0</v>
      </c>
      <c r="BP368">
        <f t="shared" ca="1" si="291"/>
        <v>41179</v>
      </c>
      <c r="BR368" s="6"/>
      <c r="BT368" s="5">
        <f t="shared" ca="1" si="259"/>
        <v>41179</v>
      </c>
      <c r="BU368">
        <f t="shared" ca="1" si="260"/>
        <v>0</v>
      </c>
      <c r="BV368">
        <f t="shared" ca="1" si="261"/>
        <v>0</v>
      </c>
      <c r="BW368">
        <f t="shared" ca="1" si="262"/>
        <v>0</v>
      </c>
      <c r="BX368">
        <f t="shared" ca="1" si="263"/>
        <v>0</v>
      </c>
      <c r="BY368">
        <f t="shared" ca="1" si="264"/>
        <v>0</v>
      </c>
      <c r="CA368" s="6"/>
      <c r="CD368" s="5">
        <f ca="1">IF(Table1[[#This Row],[Total Debt Value]]&gt;Table1[[#This Row],[Income]],1,0)</f>
        <v>1</v>
      </c>
      <c r="CK368" s="6"/>
      <c r="CM368" s="5">
        <f ca="1">IF(Table1[[#This Row],[Total  Net Worth]]&gt;$CN$3,Table1[[#This Row],[Age]],0)</f>
        <v>0</v>
      </c>
      <c r="CN368" s="6"/>
    </row>
    <row r="369" spans="2:92" x14ac:dyDescent="0.25">
      <c r="B369">
        <f t="shared" ca="1" si="265"/>
        <v>2</v>
      </c>
      <c r="C369" t="str">
        <f t="shared" ca="1" si="266"/>
        <v>Female</v>
      </c>
      <c r="D369">
        <f t="shared" ca="1" si="267"/>
        <v>25</v>
      </c>
      <c r="E369">
        <f t="shared" ca="1" si="268"/>
        <v>1</v>
      </c>
      <c r="F369" t="str">
        <f t="shared" ca="1" si="252"/>
        <v>Health</v>
      </c>
      <c r="G369">
        <f t="shared" ca="1" si="269"/>
        <v>4</v>
      </c>
      <c r="H369" t="str">
        <f t="shared" ca="1" si="253"/>
        <v>Technical</v>
      </c>
      <c r="I369">
        <f t="shared" ca="1" si="270"/>
        <v>1</v>
      </c>
      <c r="J369">
        <f t="shared" ca="1" si="271"/>
        <v>1</v>
      </c>
      <c r="K369">
        <f t="shared" ca="1" si="272"/>
        <v>41179</v>
      </c>
      <c r="L369">
        <f t="shared" ca="1" si="273"/>
        <v>2</v>
      </c>
      <c r="M369" t="str">
        <f t="shared" ca="1" si="254"/>
        <v>Birgunj</v>
      </c>
      <c r="N369">
        <f t="shared" ca="1" si="276"/>
        <v>782401</v>
      </c>
      <c r="O369" s="1">
        <f t="shared" ca="1" si="274"/>
        <v>546349.07188627217</v>
      </c>
      <c r="P369" s="1">
        <f t="shared" ca="1" si="277"/>
        <v>23561.567167986508</v>
      </c>
      <c r="Q369">
        <f t="shared" ca="1" si="275"/>
        <v>22079</v>
      </c>
      <c r="R369">
        <f t="shared" ca="1" si="278"/>
        <v>82358</v>
      </c>
      <c r="S369" s="1">
        <f t="shared" ca="1" si="279"/>
        <v>37534.858354259464</v>
      </c>
      <c r="T369" s="1">
        <f t="shared" ca="1" si="280"/>
        <v>843497.42552224605</v>
      </c>
      <c r="U369" s="1">
        <f t="shared" ca="1" si="281"/>
        <v>650786.07188627217</v>
      </c>
      <c r="V369" s="1">
        <f t="shared" ca="1" si="282"/>
        <v>192711.35363597388</v>
      </c>
      <c r="Y369" s="5">
        <f ca="1">IF(Table1[[#This Row],[Gender]]="Male",1,0)</f>
        <v>0</v>
      </c>
      <c r="Z369">
        <f ca="1">IF(Table1[[#This Row],[Gender]]="Female",1,0)</f>
        <v>1</v>
      </c>
      <c r="AB369" s="6"/>
      <c r="AF369" s="5">
        <f t="shared" ca="1" si="246"/>
        <v>1</v>
      </c>
      <c r="AM369">
        <f t="shared" ca="1" si="247"/>
        <v>0</v>
      </c>
      <c r="AN369">
        <f t="shared" ca="1" si="248"/>
        <v>0</v>
      </c>
      <c r="AO369">
        <f t="shared" ca="1" si="249"/>
        <v>0</v>
      </c>
      <c r="AP369">
        <f t="shared" ca="1" si="250"/>
        <v>0</v>
      </c>
      <c r="AQ369">
        <f t="shared" ca="1" si="251"/>
        <v>0</v>
      </c>
      <c r="AS369" s="6"/>
      <c r="AV369" s="5">
        <f ca="1">IF(Table1[[#This Row],[Total Debt Value]]&gt;$AW$3,1,0)</f>
        <v>1</v>
      </c>
      <c r="AZ369" s="6"/>
      <c r="BA369" s="5"/>
      <c r="BB369" s="17">
        <f t="shared" ca="1" si="255"/>
        <v>0.28419921792476133</v>
      </c>
      <c r="BC369">
        <f t="shared" ca="1" si="256"/>
        <v>1</v>
      </c>
      <c r="BD369" s="6"/>
      <c r="BF369" s="5">
        <f t="shared" ca="1" si="257"/>
        <v>0</v>
      </c>
      <c r="BG369">
        <f t="shared" ca="1" si="258"/>
        <v>0</v>
      </c>
      <c r="BH369">
        <f t="shared" ca="1" si="283"/>
        <v>0</v>
      </c>
      <c r="BI369">
        <f t="shared" ca="1" si="284"/>
        <v>0</v>
      </c>
      <c r="BJ369">
        <f t="shared" ca="1" si="285"/>
        <v>0</v>
      </c>
      <c r="BK369">
        <f t="shared" ca="1" si="286"/>
        <v>0</v>
      </c>
      <c r="BL369">
        <f t="shared" ca="1" si="287"/>
        <v>0</v>
      </c>
      <c r="BM369">
        <f t="shared" ca="1" si="288"/>
        <v>87051</v>
      </c>
      <c r="BN369">
        <f t="shared" ca="1" si="289"/>
        <v>0</v>
      </c>
      <c r="BO369">
        <f t="shared" ca="1" si="290"/>
        <v>0</v>
      </c>
      <c r="BP369">
        <f t="shared" ca="1" si="291"/>
        <v>0</v>
      </c>
      <c r="BR369" s="6"/>
      <c r="BT369" s="5">
        <f t="shared" ca="1" si="259"/>
        <v>87051</v>
      </c>
      <c r="BU369">
        <f t="shared" ca="1" si="260"/>
        <v>0</v>
      </c>
      <c r="BV369">
        <f t="shared" ca="1" si="261"/>
        <v>0</v>
      </c>
      <c r="BW369">
        <f t="shared" ca="1" si="262"/>
        <v>0</v>
      </c>
      <c r="BX369">
        <f t="shared" ca="1" si="263"/>
        <v>0</v>
      </c>
      <c r="BY369">
        <f t="shared" ca="1" si="264"/>
        <v>0</v>
      </c>
      <c r="CA369" s="6"/>
      <c r="CD369" s="5">
        <f ca="1">IF(Table1[[#This Row],[Total Debt Value]]&gt;Table1[[#This Row],[Income]],1,0)</f>
        <v>1</v>
      </c>
      <c r="CK369" s="6"/>
      <c r="CM369" s="5">
        <f ca="1">IF(Table1[[#This Row],[Total  Net Worth]]&gt;$CN$3,Table1[[#This Row],[Age]],0)</f>
        <v>0</v>
      </c>
      <c r="CN369" s="6"/>
    </row>
    <row r="370" spans="2:92" x14ac:dyDescent="0.25">
      <c r="B370">
        <f t="shared" ca="1" si="265"/>
        <v>2</v>
      </c>
      <c r="C370" t="str">
        <f t="shared" ca="1" si="266"/>
        <v>Female</v>
      </c>
      <c r="D370">
        <f t="shared" ca="1" si="267"/>
        <v>45</v>
      </c>
      <c r="E370">
        <f t="shared" ca="1" si="268"/>
        <v>1</v>
      </c>
      <c r="F370" t="str">
        <f t="shared" ca="1" si="252"/>
        <v>Health</v>
      </c>
      <c r="G370">
        <f t="shared" ca="1" si="269"/>
        <v>5</v>
      </c>
      <c r="H370" t="str">
        <f t="shared" ca="1" si="253"/>
        <v>Others</v>
      </c>
      <c r="I370">
        <f t="shared" ca="1" si="270"/>
        <v>2</v>
      </c>
      <c r="J370">
        <f t="shared" ca="1" si="271"/>
        <v>1</v>
      </c>
      <c r="K370">
        <f t="shared" ca="1" si="272"/>
        <v>87051</v>
      </c>
      <c r="L370">
        <f t="shared" ca="1" si="273"/>
        <v>10</v>
      </c>
      <c r="M370" t="str">
        <f t="shared" ca="1" si="254"/>
        <v>Lalitpur</v>
      </c>
      <c r="N370">
        <f t="shared" ca="1" si="276"/>
        <v>1828071</v>
      </c>
      <c r="O370" s="1">
        <f t="shared" ca="1" si="274"/>
        <v>519536.34851093637</v>
      </c>
      <c r="P370" s="1">
        <f t="shared" ca="1" si="277"/>
        <v>42426.420642120618</v>
      </c>
      <c r="Q370">
        <f t="shared" ca="1" si="275"/>
        <v>37089</v>
      </c>
      <c r="R370">
        <f t="shared" ca="1" si="278"/>
        <v>174102</v>
      </c>
      <c r="S370" s="1">
        <f t="shared" ca="1" si="279"/>
        <v>75399.050707926566</v>
      </c>
      <c r="T370" s="1">
        <f t="shared" ca="1" si="280"/>
        <v>1945896.471350047</v>
      </c>
      <c r="U370" s="1">
        <f t="shared" ca="1" si="281"/>
        <v>730727.34851093637</v>
      </c>
      <c r="V370" s="1">
        <f t="shared" ca="1" si="282"/>
        <v>1215169.1228391107</v>
      </c>
      <c r="Y370" s="5">
        <f ca="1">IF(Table1[[#This Row],[Gender]]="Male",1,0)</f>
        <v>0</v>
      </c>
      <c r="Z370">
        <f ca="1">IF(Table1[[#This Row],[Gender]]="Female",1,0)</f>
        <v>1</v>
      </c>
      <c r="AB370" s="6"/>
      <c r="AF370" s="5">
        <f t="shared" ca="1" si="246"/>
        <v>0</v>
      </c>
      <c r="AM370">
        <f t="shared" ca="1" si="247"/>
        <v>0</v>
      </c>
      <c r="AN370">
        <f t="shared" ca="1" si="248"/>
        <v>0</v>
      </c>
      <c r="AO370">
        <f t="shared" ca="1" si="249"/>
        <v>0</v>
      </c>
      <c r="AP370">
        <f t="shared" ca="1" si="250"/>
        <v>0</v>
      </c>
      <c r="AQ370">
        <f t="shared" ca="1" si="251"/>
        <v>1</v>
      </c>
      <c r="AS370" s="6"/>
      <c r="AV370" s="5">
        <f ca="1">IF(Table1[[#This Row],[Total Debt Value]]&gt;$AW$3,1,0)</f>
        <v>1</v>
      </c>
      <c r="AZ370" s="6"/>
      <c r="BA370" s="5"/>
      <c r="BB370" s="17">
        <f t="shared" ca="1" si="255"/>
        <v>0.34043459673053511</v>
      </c>
      <c r="BC370">
        <f t="shared" ca="1" si="256"/>
        <v>0</v>
      </c>
      <c r="BD370" s="6"/>
      <c r="BF370" s="5">
        <f t="shared" ca="1" si="257"/>
        <v>0</v>
      </c>
      <c r="BG370">
        <f t="shared" ca="1" si="258"/>
        <v>0</v>
      </c>
      <c r="BH370">
        <f t="shared" ca="1" si="283"/>
        <v>0</v>
      </c>
      <c r="BI370">
        <f t="shared" ca="1" si="284"/>
        <v>0</v>
      </c>
      <c r="BJ370">
        <f t="shared" ca="1" si="285"/>
        <v>0</v>
      </c>
      <c r="BK370">
        <f t="shared" ca="1" si="286"/>
        <v>0</v>
      </c>
      <c r="BL370">
        <f t="shared" ca="1" si="287"/>
        <v>0</v>
      </c>
      <c r="BM370">
        <f t="shared" ca="1" si="288"/>
        <v>0</v>
      </c>
      <c r="BN370">
        <f t="shared" ca="1" si="289"/>
        <v>0</v>
      </c>
      <c r="BO370">
        <f t="shared" ca="1" si="290"/>
        <v>0</v>
      </c>
      <c r="BP370">
        <f t="shared" ca="1" si="291"/>
        <v>38673</v>
      </c>
      <c r="BR370" s="6"/>
      <c r="BT370" s="5">
        <f t="shared" ca="1" si="259"/>
        <v>0</v>
      </c>
      <c r="BU370">
        <f t="shared" ca="1" si="260"/>
        <v>38673</v>
      </c>
      <c r="BV370">
        <f t="shared" ca="1" si="261"/>
        <v>0</v>
      </c>
      <c r="BW370">
        <f t="shared" ca="1" si="262"/>
        <v>0</v>
      </c>
      <c r="BX370">
        <f t="shared" ca="1" si="263"/>
        <v>0</v>
      </c>
      <c r="BY370">
        <f t="shared" ca="1" si="264"/>
        <v>0</v>
      </c>
      <c r="CA370" s="6"/>
      <c r="CD370" s="5">
        <f ca="1">IF(Table1[[#This Row],[Total Debt Value]]&gt;Table1[[#This Row],[Income]],1,0)</f>
        <v>1</v>
      </c>
      <c r="CK370" s="6"/>
      <c r="CM370" s="5">
        <f ca="1">IF(Table1[[#This Row],[Total  Net Worth]]&gt;$CN$3,Table1[[#This Row],[Age]],0)</f>
        <v>45</v>
      </c>
      <c r="CN370" s="6"/>
    </row>
    <row r="371" spans="2:92" x14ac:dyDescent="0.25">
      <c r="B371">
        <f t="shared" ca="1" si="265"/>
        <v>2</v>
      </c>
      <c r="C371" t="str">
        <f t="shared" ca="1" si="266"/>
        <v>Female</v>
      </c>
      <c r="D371">
        <f t="shared" ca="1" si="267"/>
        <v>45</v>
      </c>
      <c r="E371">
        <f t="shared" ca="1" si="268"/>
        <v>6</v>
      </c>
      <c r="F371" t="str">
        <f t="shared" ca="1" si="252"/>
        <v>Agriculture</v>
      </c>
      <c r="G371">
        <f t="shared" ca="1" si="269"/>
        <v>1</v>
      </c>
      <c r="H371" t="str">
        <f t="shared" ca="1" si="253"/>
        <v>High School</v>
      </c>
      <c r="I371">
        <f t="shared" ca="1" si="270"/>
        <v>1</v>
      </c>
      <c r="J371">
        <f t="shared" ca="1" si="271"/>
        <v>0</v>
      </c>
      <c r="K371">
        <f t="shared" ca="1" si="272"/>
        <v>38673</v>
      </c>
      <c r="L371">
        <f t="shared" ca="1" si="273"/>
        <v>2</v>
      </c>
      <c r="M371" t="str">
        <f t="shared" ca="1" si="254"/>
        <v>Birgunj</v>
      </c>
      <c r="N371">
        <f t="shared" ca="1" si="276"/>
        <v>773460</v>
      </c>
      <c r="O371" s="1">
        <f t="shared" ca="1" si="274"/>
        <v>263312.54318719968</v>
      </c>
      <c r="P371" s="1">
        <f t="shared" ca="1" si="277"/>
        <v>0</v>
      </c>
      <c r="Q371">
        <f t="shared" ca="1" si="275"/>
        <v>0</v>
      </c>
      <c r="R371">
        <f t="shared" ca="1" si="278"/>
        <v>77346</v>
      </c>
      <c r="S371" s="1">
        <f t="shared" ca="1" si="279"/>
        <v>23680.977565000838</v>
      </c>
      <c r="T371" s="1">
        <f t="shared" ca="1" si="280"/>
        <v>797140.97756500088</v>
      </c>
      <c r="U371" s="1">
        <f t="shared" ca="1" si="281"/>
        <v>340658.54318719968</v>
      </c>
      <c r="V371" s="1">
        <f t="shared" ca="1" si="282"/>
        <v>456482.4343778012</v>
      </c>
      <c r="Y371" s="5">
        <f ca="1">IF(Table1[[#This Row],[Gender]]="Male",1,0)</f>
        <v>0</v>
      </c>
      <c r="Z371">
        <f ca="1">IF(Table1[[#This Row],[Gender]]="Female",1,0)</f>
        <v>1</v>
      </c>
      <c r="AB371" s="6"/>
      <c r="AF371" s="5">
        <f t="shared" ca="1" si="246"/>
        <v>0</v>
      </c>
      <c r="AM371">
        <f t="shared" ca="1" si="247"/>
        <v>0</v>
      </c>
      <c r="AN371">
        <f t="shared" ca="1" si="248"/>
        <v>0</v>
      </c>
      <c r="AO371">
        <f t="shared" ca="1" si="249"/>
        <v>0</v>
      </c>
      <c r="AP371">
        <f t="shared" ca="1" si="250"/>
        <v>0</v>
      </c>
      <c r="AQ371">
        <f t="shared" ca="1" si="251"/>
        <v>1</v>
      </c>
      <c r="AS371" s="6"/>
      <c r="AV371" s="5">
        <f ca="1">IF(Table1[[#This Row],[Total Debt Value]]&gt;$AW$3,1,0)</f>
        <v>0</v>
      </c>
      <c r="AZ371" s="6"/>
      <c r="BA371" s="5"/>
      <c r="BB371" s="17">
        <f t="shared" ca="1" si="255"/>
        <v>0.20915783562218004</v>
      </c>
      <c r="BC371">
        <f t="shared" ca="1" si="256"/>
        <v>1</v>
      </c>
      <c r="BD371" s="6"/>
      <c r="BF371" s="5">
        <f t="shared" ca="1" si="257"/>
        <v>0</v>
      </c>
      <c r="BG371">
        <f t="shared" ca="1" si="258"/>
        <v>0</v>
      </c>
      <c r="BH371">
        <f t="shared" ca="1" si="283"/>
        <v>0</v>
      </c>
      <c r="BI371">
        <f t="shared" ca="1" si="284"/>
        <v>72797</v>
      </c>
      <c r="BJ371">
        <f t="shared" ca="1" si="285"/>
        <v>0</v>
      </c>
      <c r="BK371">
        <f t="shared" ca="1" si="286"/>
        <v>0</v>
      </c>
      <c r="BL371">
        <f t="shared" ca="1" si="287"/>
        <v>0</v>
      </c>
      <c r="BM371">
        <f t="shared" ca="1" si="288"/>
        <v>0</v>
      </c>
      <c r="BN371">
        <f t="shared" ca="1" si="289"/>
        <v>0</v>
      </c>
      <c r="BO371">
        <f t="shared" ca="1" si="290"/>
        <v>0</v>
      </c>
      <c r="BP371">
        <f t="shared" ca="1" si="291"/>
        <v>0</v>
      </c>
      <c r="BR371" s="6"/>
      <c r="BT371" s="5">
        <f t="shared" ca="1" si="259"/>
        <v>0</v>
      </c>
      <c r="BU371">
        <f t="shared" ca="1" si="260"/>
        <v>72797</v>
      </c>
      <c r="BV371">
        <f t="shared" ca="1" si="261"/>
        <v>0</v>
      </c>
      <c r="BW371">
        <f t="shared" ca="1" si="262"/>
        <v>0</v>
      </c>
      <c r="BX371">
        <f t="shared" ca="1" si="263"/>
        <v>0</v>
      </c>
      <c r="BY371">
        <f t="shared" ca="1" si="264"/>
        <v>0</v>
      </c>
      <c r="CA371" s="6"/>
      <c r="CD371" s="5">
        <f ca="1">IF(Table1[[#This Row],[Total Debt Value]]&gt;Table1[[#This Row],[Income]],1,0)</f>
        <v>1</v>
      </c>
      <c r="CK371" s="6"/>
      <c r="CM371" s="5">
        <f ca="1">IF(Table1[[#This Row],[Total  Net Worth]]&gt;$CN$3,Table1[[#This Row],[Age]],0)</f>
        <v>0</v>
      </c>
      <c r="CN371" s="6"/>
    </row>
    <row r="372" spans="2:92" x14ac:dyDescent="0.25">
      <c r="B372">
        <f t="shared" ca="1" si="265"/>
        <v>2</v>
      </c>
      <c r="C372" t="str">
        <f t="shared" ca="1" si="266"/>
        <v>Female</v>
      </c>
      <c r="D372">
        <f t="shared" ca="1" si="267"/>
        <v>37</v>
      </c>
      <c r="E372">
        <f t="shared" ca="1" si="268"/>
        <v>6</v>
      </c>
      <c r="F372" t="str">
        <f t="shared" ca="1" si="252"/>
        <v>Agriculture</v>
      </c>
      <c r="G372">
        <f t="shared" ca="1" si="269"/>
        <v>4</v>
      </c>
      <c r="H372" t="str">
        <f t="shared" ca="1" si="253"/>
        <v>Technical</v>
      </c>
      <c r="I372">
        <f t="shared" ca="1" si="270"/>
        <v>0</v>
      </c>
      <c r="J372">
        <f t="shared" ca="1" si="271"/>
        <v>1</v>
      </c>
      <c r="K372">
        <f t="shared" ca="1" si="272"/>
        <v>72797</v>
      </c>
      <c r="L372">
        <f t="shared" ca="1" si="273"/>
        <v>3</v>
      </c>
      <c r="M372" t="str">
        <f t="shared" ca="1" si="254"/>
        <v>Pokhara</v>
      </c>
      <c r="N372">
        <f t="shared" ca="1" si="276"/>
        <v>1310346</v>
      </c>
      <c r="O372" s="1">
        <f t="shared" ca="1" si="274"/>
        <v>274069.13327618112</v>
      </c>
      <c r="P372" s="1">
        <f t="shared" ca="1" si="277"/>
        <v>17253.184042399022</v>
      </c>
      <c r="Q372">
        <f t="shared" ca="1" si="275"/>
        <v>5995</v>
      </c>
      <c r="R372">
        <f t="shared" ca="1" si="278"/>
        <v>145594</v>
      </c>
      <c r="S372" s="1">
        <f t="shared" ca="1" si="279"/>
        <v>94118.773583297225</v>
      </c>
      <c r="T372" s="1">
        <f t="shared" ca="1" si="280"/>
        <v>1421717.9576256962</v>
      </c>
      <c r="U372" s="1">
        <f t="shared" ca="1" si="281"/>
        <v>425658.13327618112</v>
      </c>
      <c r="V372" s="1">
        <f t="shared" ca="1" si="282"/>
        <v>996059.82434951514</v>
      </c>
      <c r="Y372" s="5">
        <f ca="1">IF(Table1[[#This Row],[Gender]]="Male",1,0)</f>
        <v>0</v>
      </c>
      <c r="Z372">
        <f ca="1">IF(Table1[[#This Row],[Gender]]="Female",1,0)</f>
        <v>1</v>
      </c>
      <c r="AB372" s="6"/>
      <c r="AF372" s="5">
        <f t="shared" ca="1" si="246"/>
        <v>0</v>
      </c>
      <c r="AM372">
        <f t="shared" ca="1" si="247"/>
        <v>1</v>
      </c>
      <c r="AN372">
        <f t="shared" ca="1" si="248"/>
        <v>0</v>
      </c>
      <c r="AO372">
        <f t="shared" ca="1" si="249"/>
        <v>0</v>
      </c>
      <c r="AP372">
        <f t="shared" ca="1" si="250"/>
        <v>0</v>
      </c>
      <c r="AQ372">
        <f t="shared" ca="1" si="251"/>
        <v>0</v>
      </c>
      <c r="AS372" s="6"/>
      <c r="AV372" s="5">
        <f ca="1">IF(Table1[[#This Row],[Total Debt Value]]&gt;$AW$3,1,0)</f>
        <v>0</v>
      </c>
      <c r="AZ372" s="6"/>
      <c r="BA372" s="5"/>
      <c r="BB372" s="17">
        <f t="shared" ca="1" si="255"/>
        <v>0.85005935176569059</v>
      </c>
      <c r="BC372">
        <f t="shared" ca="1" si="256"/>
        <v>0</v>
      </c>
      <c r="BD372" s="6"/>
      <c r="BF372" s="5">
        <f t="shared" ca="1" si="257"/>
        <v>0</v>
      </c>
      <c r="BG372">
        <f t="shared" ca="1" si="258"/>
        <v>73444</v>
      </c>
      <c r="BH372">
        <f t="shared" ca="1" si="283"/>
        <v>0</v>
      </c>
      <c r="BI372">
        <f t="shared" ca="1" si="284"/>
        <v>0</v>
      </c>
      <c r="BJ372">
        <f t="shared" ca="1" si="285"/>
        <v>0</v>
      </c>
      <c r="BK372">
        <f t="shared" ca="1" si="286"/>
        <v>0</v>
      </c>
      <c r="BL372">
        <f t="shared" ca="1" si="287"/>
        <v>0</v>
      </c>
      <c r="BM372">
        <f t="shared" ca="1" si="288"/>
        <v>0</v>
      </c>
      <c r="BN372">
        <f t="shared" ca="1" si="289"/>
        <v>0</v>
      </c>
      <c r="BO372">
        <f t="shared" ca="1" si="290"/>
        <v>0</v>
      </c>
      <c r="BP372">
        <f t="shared" ca="1" si="291"/>
        <v>0</v>
      </c>
      <c r="BR372" s="6"/>
      <c r="BT372" s="5">
        <f t="shared" ca="1" si="259"/>
        <v>0</v>
      </c>
      <c r="BU372">
        <f t="shared" ca="1" si="260"/>
        <v>0</v>
      </c>
      <c r="BV372">
        <f t="shared" ca="1" si="261"/>
        <v>0</v>
      </c>
      <c r="BW372">
        <f t="shared" ca="1" si="262"/>
        <v>0</v>
      </c>
      <c r="BX372">
        <f t="shared" ca="1" si="263"/>
        <v>0</v>
      </c>
      <c r="BY372">
        <f t="shared" ca="1" si="264"/>
        <v>73444</v>
      </c>
      <c r="CA372" s="6"/>
      <c r="CD372" s="5">
        <f ca="1">IF(Table1[[#This Row],[Total Debt Value]]&gt;Table1[[#This Row],[Income]],1,0)</f>
        <v>1</v>
      </c>
      <c r="CK372" s="6"/>
      <c r="CM372" s="5">
        <f ca="1">IF(Table1[[#This Row],[Total  Net Worth]]&gt;$CN$3,Table1[[#This Row],[Age]],0)</f>
        <v>37</v>
      </c>
      <c r="CN372" s="6"/>
    </row>
    <row r="373" spans="2:92" x14ac:dyDescent="0.25">
      <c r="B373">
        <f t="shared" ca="1" si="265"/>
        <v>2</v>
      </c>
      <c r="C373" t="str">
        <f t="shared" ca="1" si="266"/>
        <v>Female</v>
      </c>
      <c r="D373">
        <f t="shared" ca="1" si="267"/>
        <v>29</v>
      </c>
      <c r="E373">
        <f t="shared" ca="1" si="268"/>
        <v>3</v>
      </c>
      <c r="F373" t="str">
        <f t="shared" ca="1" si="252"/>
        <v>Teaching</v>
      </c>
      <c r="G373">
        <f t="shared" ca="1" si="269"/>
        <v>3</v>
      </c>
      <c r="H373" t="str">
        <f t="shared" ca="1" si="253"/>
        <v>University</v>
      </c>
      <c r="I373">
        <f t="shared" ca="1" si="270"/>
        <v>1</v>
      </c>
      <c r="J373">
        <f t="shared" ca="1" si="271"/>
        <v>0</v>
      </c>
      <c r="K373">
        <f t="shared" ca="1" si="272"/>
        <v>73444</v>
      </c>
      <c r="L373">
        <f t="shared" ca="1" si="273"/>
        <v>8</v>
      </c>
      <c r="M373" t="str">
        <f t="shared" ca="1" si="254"/>
        <v>Itahari</v>
      </c>
      <c r="N373">
        <f t="shared" ca="1" si="276"/>
        <v>1248548</v>
      </c>
      <c r="O373" s="1">
        <f t="shared" ca="1" si="274"/>
        <v>1061339.9035283495</v>
      </c>
      <c r="P373" s="1">
        <f t="shared" ca="1" si="277"/>
        <v>0</v>
      </c>
      <c r="Q373">
        <f t="shared" ca="1" si="275"/>
        <v>0</v>
      </c>
      <c r="R373">
        <f t="shared" ca="1" si="278"/>
        <v>146888</v>
      </c>
      <c r="S373" s="1">
        <f t="shared" ca="1" si="279"/>
        <v>6503.3474613252765</v>
      </c>
      <c r="T373" s="1">
        <f t="shared" ca="1" si="280"/>
        <v>1255051.3474613253</v>
      </c>
      <c r="U373" s="1">
        <f t="shared" ca="1" si="281"/>
        <v>1208227.9035283495</v>
      </c>
      <c r="V373" s="1">
        <f t="shared" ca="1" si="282"/>
        <v>46823.443932975875</v>
      </c>
      <c r="Y373" s="5">
        <f ca="1">IF(Table1[[#This Row],[Gender]]="Male",1,0)</f>
        <v>0</v>
      </c>
      <c r="Z373">
        <f ca="1">IF(Table1[[#This Row],[Gender]]="Female",1,0)</f>
        <v>1</v>
      </c>
      <c r="AB373" s="6"/>
      <c r="AF373" s="5">
        <f t="shared" ca="1" si="246"/>
        <v>0</v>
      </c>
      <c r="AM373">
        <f t="shared" ca="1" si="247"/>
        <v>0</v>
      </c>
      <c r="AN373">
        <f t="shared" ca="1" si="248"/>
        <v>1</v>
      </c>
      <c r="AO373">
        <f t="shared" ca="1" si="249"/>
        <v>0</v>
      </c>
      <c r="AP373">
        <f t="shared" ca="1" si="250"/>
        <v>0</v>
      </c>
      <c r="AQ373">
        <f t="shared" ca="1" si="251"/>
        <v>0</v>
      </c>
      <c r="AS373" s="6"/>
      <c r="AV373" s="5">
        <f ca="1">IF(Table1[[#This Row],[Total Debt Value]]&gt;$AW$3,1,0)</f>
        <v>1</v>
      </c>
      <c r="AZ373" s="6"/>
      <c r="BA373" s="5"/>
      <c r="BB373" s="17">
        <f t="shared" ca="1" si="255"/>
        <v>0.2239852121401531</v>
      </c>
      <c r="BC373">
        <f t="shared" ca="1" si="256"/>
        <v>1</v>
      </c>
      <c r="BD373" s="6"/>
      <c r="BF373" s="5">
        <f t="shared" ca="1" si="257"/>
        <v>0</v>
      </c>
      <c r="BG373">
        <f t="shared" ca="1" si="258"/>
        <v>0</v>
      </c>
      <c r="BH373">
        <f t="shared" ca="1" si="283"/>
        <v>0</v>
      </c>
      <c r="BI373">
        <f t="shared" ca="1" si="284"/>
        <v>0</v>
      </c>
      <c r="BJ373">
        <f t="shared" ca="1" si="285"/>
        <v>0</v>
      </c>
      <c r="BK373">
        <f t="shared" ca="1" si="286"/>
        <v>0</v>
      </c>
      <c r="BL373">
        <f t="shared" ca="1" si="287"/>
        <v>0</v>
      </c>
      <c r="BM373">
        <f t="shared" ca="1" si="288"/>
        <v>28043</v>
      </c>
      <c r="BN373">
        <f t="shared" ca="1" si="289"/>
        <v>0</v>
      </c>
      <c r="BO373">
        <f t="shared" ca="1" si="290"/>
        <v>0</v>
      </c>
      <c r="BP373">
        <f t="shared" ca="1" si="291"/>
        <v>0</v>
      </c>
      <c r="BR373" s="6"/>
      <c r="BT373" s="5">
        <f t="shared" ca="1" si="259"/>
        <v>0</v>
      </c>
      <c r="BU373">
        <f t="shared" ca="1" si="260"/>
        <v>0</v>
      </c>
      <c r="BV373">
        <f t="shared" ca="1" si="261"/>
        <v>28043</v>
      </c>
      <c r="BW373">
        <f t="shared" ca="1" si="262"/>
        <v>0</v>
      </c>
      <c r="BX373">
        <f t="shared" ca="1" si="263"/>
        <v>0</v>
      </c>
      <c r="BY373">
        <f t="shared" ca="1" si="264"/>
        <v>0</v>
      </c>
      <c r="CA373" s="6"/>
      <c r="CD373" s="5">
        <f ca="1">IF(Table1[[#This Row],[Total Debt Value]]&gt;Table1[[#This Row],[Income]],1,0)</f>
        <v>1</v>
      </c>
      <c r="CK373" s="6"/>
      <c r="CM373" s="5">
        <f ca="1">IF(Table1[[#This Row],[Total  Net Worth]]&gt;$CN$3,Table1[[#This Row],[Age]],0)</f>
        <v>0</v>
      </c>
      <c r="CN373" s="6"/>
    </row>
    <row r="374" spans="2:92" x14ac:dyDescent="0.25">
      <c r="B374">
        <f t="shared" ca="1" si="265"/>
        <v>2</v>
      </c>
      <c r="C374" t="str">
        <f t="shared" ca="1" si="266"/>
        <v>Female</v>
      </c>
      <c r="D374">
        <f t="shared" ca="1" si="267"/>
        <v>30</v>
      </c>
      <c r="E374">
        <f t="shared" ca="1" si="268"/>
        <v>4</v>
      </c>
      <c r="F374" t="str">
        <f t="shared" ca="1" si="252"/>
        <v>IT</v>
      </c>
      <c r="G374">
        <f t="shared" ca="1" si="269"/>
        <v>1</v>
      </c>
      <c r="H374" t="str">
        <f t="shared" ca="1" si="253"/>
        <v>High School</v>
      </c>
      <c r="I374">
        <f t="shared" ca="1" si="270"/>
        <v>2</v>
      </c>
      <c r="J374">
        <f t="shared" ca="1" si="271"/>
        <v>2</v>
      </c>
      <c r="K374">
        <f t="shared" ca="1" si="272"/>
        <v>28043</v>
      </c>
      <c r="L374">
        <f t="shared" ca="1" si="273"/>
        <v>10</v>
      </c>
      <c r="M374" t="str">
        <f t="shared" ca="1" si="254"/>
        <v>Lalitpur</v>
      </c>
      <c r="N374">
        <f t="shared" ca="1" si="276"/>
        <v>504774</v>
      </c>
      <c r="O374" s="1">
        <f t="shared" ca="1" si="274"/>
        <v>113061.91147283364</v>
      </c>
      <c r="P374" s="1">
        <f t="shared" ca="1" si="277"/>
        <v>6212.4318108497591</v>
      </c>
      <c r="Q374">
        <f t="shared" ca="1" si="275"/>
        <v>235</v>
      </c>
      <c r="R374">
        <f t="shared" ca="1" si="278"/>
        <v>0</v>
      </c>
      <c r="S374" s="1">
        <f t="shared" ca="1" si="279"/>
        <v>9916.5376241720878</v>
      </c>
      <c r="T374" s="1">
        <f t="shared" ca="1" si="280"/>
        <v>520902.96943502186</v>
      </c>
      <c r="U374" s="1">
        <f t="shared" ca="1" si="281"/>
        <v>113296.91147283364</v>
      </c>
      <c r="V374" s="1">
        <f t="shared" ca="1" si="282"/>
        <v>407606.05796218821</v>
      </c>
      <c r="Y374" s="5">
        <f ca="1">IF(Table1[[#This Row],[Gender]]="Male",1,0)</f>
        <v>0</v>
      </c>
      <c r="Z374">
        <f ca="1">IF(Table1[[#This Row],[Gender]]="Female",1,0)</f>
        <v>1</v>
      </c>
      <c r="AB374" s="6"/>
      <c r="AF374" s="5">
        <f t="shared" ca="1" si="246"/>
        <v>1</v>
      </c>
      <c r="AM374">
        <f t="shared" ca="1" si="247"/>
        <v>0</v>
      </c>
      <c r="AN374">
        <f t="shared" ca="1" si="248"/>
        <v>0</v>
      </c>
      <c r="AO374">
        <f t="shared" ca="1" si="249"/>
        <v>0</v>
      </c>
      <c r="AP374">
        <f t="shared" ca="1" si="250"/>
        <v>0</v>
      </c>
      <c r="AQ374">
        <f t="shared" ca="1" si="251"/>
        <v>0</v>
      </c>
      <c r="AS374" s="6"/>
      <c r="AV374" s="5">
        <f ca="1">IF(Table1[[#This Row],[Total Debt Value]]&gt;$AW$3,1,0)</f>
        <v>0</v>
      </c>
      <c r="AZ374" s="6"/>
      <c r="BA374" s="5"/>
      <c r="BB374" s="17">
        <f t="shared" ca="1" si="255"/>
        <v>0.39587655504955843</v>
      </c>
      <c r="BC374">
        <f t="shared" ca="1" si="256"/>
        <v>0</v>
      </c>
      <c r="BD374" s="6"/>
      <c r="BF374" s="5">
        <f t="shared" ca="1" si="257"/>
        <v>0</v>
      </c>
      <c r="BG374">
        <f t="shared" ca="1" si="258"/>
        <v>0</v>
      </c>
      <c r="BH374">
        <f t="shared" ca="1" si="283"/>
        <v>0</v>
      </c>
      <c r="BI374">
        <f t="shared" ca="1" si="284"/>
        <v>0</v>
      </c>
      <c r="BJ374">
        <f t="shared" ca="1" si="285"/>
        <v>0</v>
      </c>
      <c r="BK374">
        <f t="shared" ca="1" si="286"/>
        <v>0</v>
      </c>
      <c r="BL374">
        <f t="shared" ca="1" si="287"/>
        <v>0</v>
      </c>
      <c r="BM374">
        <f t="shared" ca="1" si="288"/>
        <v>66183</v>
      </c>
      <c r="BN374">
        <f t="shared" ca="1" si="289"/>
        <v>0</v>
      </c>
      <c r="BO374">
        <f t="shared" ca="1" si="290"/>
        <v>0</v>
      </c>
      <c r="BP374">
        <f t="shared" ca="1" si="291"/>
        <v>0</v>
      </c>
      <c r="BR374" s="6"/>
      <c r="BT374" s="5">
        <f t="shared" ca="1" si="259"/>
        <v>66183</v>
      </c>
      <c r="BU374">
        <f t="shared" ca="1" si="260"/>
        <v>0</v>
      </c>
      <c r="BV374">
        <f t="shared" ca="1" si="261"/>
        <v>0</v>
      </c>
      <c r="BW374">
        <f t="shared" ca="1" si="262"/>
        <v>0</v>
      </c>
      <c r="BX374">
        <f t="shared" ca="1" si="263"/>
        <v>0</v>
      </c>
      <c r="BY374">
        <f t="shared" ca="1" si="264"/>
        <v>0</v>
      </c>
      <c r="CA374" s="6"/>
      <c r="CD374" s="5">
        <f ca="1">IF(Table1[[#This Row],[Total Debt Value]]&gt;Table1[[#This Row],[Income]],1,0)</f>
        <v>1</v>
      </c>
      <c r="CK374" s="6"/>
      <c r="CM374" s="5">
        <f ca="1">IF(Table1[[#This Row],[Total  Net Worth]]&gt;$CN$3,Table1[[#This Row],[Age]],0)</f>
        <v>0</v>
      </c>
      <c r="CN374" s="6"/>
    </row>
    <row r="375" spans="2:92" x14ac:dyDescent="0.25">
      <c r="B375">
        <f t="shared" ca="1" si="265"/>
        <v>1</v>
      </c>
      <c r="C375" t="str">
        <f t="shared" ca="1" si="266"/>
        <v>Male</v>
      </c>
      <c r="D375">
        <f t="shared" ca="1" si="267"/>
        <v>39</v>
      </c>
      <c r="E375">
        <f t="shared" ca="1" si="268"/>
        <v>1</v>
      </c>
      <c r="F375" t="str">
        <f t="shared" ca="1" si="252"/>
        <v>Health</v>
      </c>
      <c r="G375">
        <f t="shared" ca="1" si="269"/>
        <v>3</v>
      </c>
      <c r="H375" t="str">
        <f t="shared" ca="1" si="253"/>
        <v>University</v>
      </c>
      <c r="I375">
        <f t="shared" ca="1" si="270"/>
        <v>0</v>
      </c>
      <c r="J375">
        <f t="shared" ca="1" si="271"/>
        <v>2</v>
      </c>
      <c r="K375">
        <f t="shared" ca="1" si="272"/>
        <v>66183</v>
      </c>
      <c r="L375">
        <f t="shared" ca="1" si="273"/>
        <v>10</v>
      </c>
      <c r="M375" t="str">
        <f t="shared" ca="1" si="254"/>
        <v>Lalitpur</v>
      </c>
      <c r="N375">
        <f t="shared" ca="1" si="276"/>
        <v>1323660</v>
      </c>
      <c r="O375" s="1">
        <f t="shared" ca="1" si="274"/>
        <v>524005.96085689851</v>
      </c>
      <c r="P375" s="1">
        <f t="shared" ca="1" si="277"/>
        <v>4334.376604015928</v>
      </c>
      <c r="Q375">
        <f t="shared" ca="1" si="275"/>
        <v>103</v>
      </c>
      <c r="R375">
        <f t="shared" ca="1" si="278"/>
        <v>132366</v>
      </c>
      <c r="S375" s="1">
        <f t="shared" ca="1" si="279"/>
        <v>7211.8238131249618</v>
      </c>
      <c r="T375" s="1">
        <f t="shared" ca="1" si="280"/>
        <v>1335206.200417141</v>
      </c>
      <c r="U375" s="1">
        <f t="shared" ca="1" si="281"/>
        <v>656474.96085689845</v>
      </c>
      <c r="V375" s="1">
        <f t="shared" ca="1" si="282"/>
        <v>678731.23956024251</v>
      </c>
      <c r="Y375" s="5">
        <f ca="1">IF(Table1[[#This Row],[Gender]]="Male",1,0)</f>
        <v>1</v>
      </c>
      <c r="Z375">
        <f ca="1">IF(Table1[[#This Row],[Gender]]="Female",1,0)</f>
        <v>0</v>
      </c>
      <c r="AB375" s="6"/>
      <c r="AF375" s="5">
        <f t="shared" ca="1" si="246"/>
        <v>1</v>
      </c>
      <c r="AM375">
        <f t="shared" ca="1" si="247"/>
        <v>0</v>
      </c>
      <c r="AN375">
        <f t="shared" ca="1" si="248"/>
        <v>0</v>
      </c>
      <c r="AO375">
        <f t="shared" ca="1" si="249"/>
        <v>0</v>
      </c>
      <c r="AP375">
        <f t="shared" ca="1" si="250"/>
        <v>0</v>
      </c>
      <c r="AQ375">
        <f t="shared" ca="1" si="251"/>
        <v>0</v>
      </c>
      <c r="AS375" s="6"/>
      <c r="AV375" s="5">
        <f ca="1">IF(Table1[[#This Row],[Total Debt Value]]&gt;$AW$3,1,0)</f>
        <v>1</v>
      </c>
      <c r="AZ375" s="6"/>
      <c r="BA375" s="5"/>
      <c r="BB375" s="17">
        <f t="shared" ca="1" si="255"/>
        <v>0.85583784945228658</v>
      </c>
      <c r="BC375">
        <f t="shared" ca="1" si="256"/>
        <v>0</v>
      </c>
      <c r="BD375" s="6"/>
      <c r="BF375" s="5">
        <f t="shared" ca="1" si="257"/>
        <v>0</v>
      </c>
      <c r="BG375">
        <f t="shared" ca="1" si="258"/>
        <v>0</v>
      </c>
      <c r="BH375">
        <f t="shared" ca="1" si="283"/>
        <v>0</v>
      </c>
      <c r="BI375">
        <f t="shared" ca="1" si="284"/>
        <v>0</v>
      </c>
      <c r="BJ375">
        <f t="shared" ca="1" si="285"/>
        <v>0</v>
      </c>
      <c r="BK375">
        <f t="shared" ca="1" si="286"/>
        <v>0</v>
      </c>
      <c r="BL375">
        <f t="shared" ca="1" si="287"/>
        <v>0</v>
      </c>
      <c r="BM375">
        <f t="shared" ca="1" si="288"/>
        <v>0</v>
      </c>
      <c r="BN375">
        <f t="shared" ca="1" si="289"/>
        <v>0</v>
      </c>
      <c r="BO375">
        <f t="shared" ca="1" si="290"/>
        <v>0</v>
      </c>
      <c r="BP375">
        <f t="shared" ca="1" si="291"/>
        <v>70106</v>
      </c>
      <c r="BR375" s="6"/>
      <c r="BT375" s="5">
        <f t="shared" ca="1" si="259"/>
        <v>70106</v>
      </c>
      <c r="BU375">
        <f t="shared" ca="1" si="260"/>
        <v>0</v>
      </c>
      <c r="BV375">
        <f t="shared" ca="1" si="261"/>
        <v>0</v>
      </c>
      <c r="BW375">
        <f t="shared" ca="1" si="262"/>
        <v>0</v>
      </c>
      <c r="BX375">
        <f t="shared" ca="1" si="263"/>
        <v>0</v>
      </c>
      <c r="BY375">
        <f t="shared" ca="1" si="264"/>
        <v>0</v>
      </c>
      <c r="CA375" s="6"/>
      <c r="CD375" s="5">
        <f ca="1">IF(Table1[[#This Row],[Total Debt Value]]&gt;Table1[[#This Row],[Income]],1,0)</f>
        <v>1</v>
      </c>
      <c r="CK375" s="6"/>
      <c r="CM375" s="5">
        <f ca="1">IF(Table1[[#This Row],[Total  Net Worth]]&gt;$CN$3,Table1[[#This Row],[Age]],0)</f>
        <v>39</v>
      </c>
      <c r="CN375" s="6"/>
    </row>
    <row r="376" spans="2:92" x14ac:dyDescent="0.25">
      <c r="B376">
        <f t="shared" ca="1" si="265"/>
        <v>2</v>
      </c>
      <c r="C376" t="str">
        <f t="shared" ca="1" si="266"/>
        <v>Female</v>
      </c>
      <c r="D376">
        <f t="shared" ca="1" si="267"/>
        <v>35</v>
      </c>
      <c r="E376">
        <f t="shared" ca="1" si="268"/>
        <v>1</v>
      </c>
      <c r="F376" t="str">
        <f t="shared" ca="1" si="252"/>
        <v>Health</v>
      </c>
      <c r="G376">
        <f t="shared" ca="1" si="269"/>
        <v>2</v>
      </c>
      <c r="H376" t="str">
        <f t="shared" ca="1" si="253"/>
        <v>College</v>
      </c>
      <c r="I376">
        <f t="shared" ca="1" si="270"/>
        <v>0</v>
      </c>
      <c r="J376">
        <f t="shared" ca="1" si="271"/>
        <v>0</v>
      </c>
      <c r="K376">
        <f t="shared" ca="1" si="272"/>
        <v>70106</v>
      </c>
      <c r="L376">
        <f t="shared" ca="1" si="273"/>
        <v>2</v>
      </c>
      <c r="M376" t="str">
        <f t="shared" ca="1" si="254"/>
        <v>Birgunj</v>
      </c>
      <c r="N376">
        <f t="shared" ca="1" si="276"/>
        <v>1542332</v>
      </c>
      <c r="O376" s="1">
        <f t="shared" ca="1" si="274"/>
        <v>1319986.1020214441</v>
      </c>
      <c r="P376" s="1">
        <f t="shared" ca="1" si="277"/>
        <v>0</v>
      </c>
      <c r="Q376">
        <f t="shared" ca="1" si="275"/>
        <v>0</v>
      </c>
      <c r="R376">
        <f t="shared" ca="1" si="278"/>
        <v>0</v>
      </c>
      <c r="S376" s="1">
        <f t="shared" ca="1" si="279"/>
        <v>8199.2458303373878</v>
      </c>
      <c r="T376" s="1">
        <f t="shared" ca="1" si="280"/>
        <v>1550531.2458303373</v>
      </c>
      <c r="U376" s="1">
        <f t="shared" ca="1" si="281"/>
        <v>1319986.1020214441</v>
      </c>
      <c r="V376" s="1">
        <f t="shared" ca="1" si="282"/>
        <v>230545.14380889316</v>
      </c>
      <c r="Y376" s="5">
        <f ca="1">IF(Table1[[#This Row],[Gender]]="Male",1,0)</f>
        <v>0</v>
      </c>
      <c r="Z376">
        <f ca="1">IF(Table1[[#This Row],[Gender]]="Female",1,0)</f>
        <v>1</v>
      </c>
      <c r="AB376" s="6"/>
      <c r="AF376" s="5">
        <f t="shared" ca="1" si="246"/>
        <v>1</v>
      </c>
      <c r="AM376">
        <f t="shared" ca="1" si="247"/>
        <v>0</v>
      </c>
      <c r="AN376">
        <f t="shared" ca="1" si="248"/>
        <v>0</v>
      </c>
      <c r="AO376">
        <f t="shared" ca="1" si="249"/>
        <v>0</v>
      </c>
      <c r="AP376">
        <f t="shared" ca="1" si="250"/>
        <v>0</v>
      </c>
      <c r="AQ376">
        <f t="shared" ca="1" si="251"/>
        <v>0</v>
      </c>
      <c r="AS376" s="6"/>
      <c r="AV376" s="5">
        <f ca="1">IF(Table1[[#This Row],[Total Debt Value]]&gt;$AW$3,1,0)</f>
        <v>1</v>
      </c>
      <c r="AZ376" s="6"/>
      <c r="BA376" s="5"/>
      <c r="BB376" s="17">
        <f t="shared" ca="1" si="255"/>
        <v>0.37875269611746898</v>
      </c>
      <c r="BC376">
        <f t="shared" ca="1" si="256"/>
        <v>0</v>
      </c>
      <c r="BD376" s="6"/>
      <c r="BF376" s="5">
        <f t="shared" ca="1" si="257"/>
        <v>0</v>
      </c>
      <c r="BG376">
        <f t="shared" ca="1" si="258"/>
        <v>0</v>
      </c>
      <c r="BH376">
        <f t="shared" ca="1" si="283"/>
        <v>0</v>
      </c>
      <c r="BI376">
        <f t="shared" ca="1" si="284"/>
        <v>0</v>
      </c>
      <c r="BJ376">
        <f t="shared" ca="1" si="285"/>
        <v>0</v>
      </c>
      <c r="BK376">
        <f t="shared" ca="1" si="286"/>
        <v>0</v>
      </c>
      <c r="BL376">
        <f t="shared" ca="1" si="287"/>
        <v>0</v>
      </c>
      <c r="BM376">
        <f t="shared" ca="1" si="288"/>
        <v>0</v>
      </c>
      <c r="BN376">
        <f t="shared" ca="1" si="289"/>
        <v>78652</v>
      </c>
      <c r="BO376">
        <f t="shared" ca="1" si="290"/>
        <v>0</v>
      </c>
      <c r="BP376">
        <f t="shared" ca="1" si="291"/>
        <v>0</v>
      </c>
      <c r="BR376" s="6"/>
      <c r="BT376" s="5">
        <f t="shared" ca="1" si="259"/>
        <v>78652</v>
      </c>
      <c r="BU376">
        <f t="shared" ca="1" si="260"/>
        <v>0</v>
      </c>
      <c r="BV376">
        <f t="shared" ca="1" si="261"/>
        <v>0</v>
      </c>
      <c r="BW376">
        <f t="shared" ca="1" si="262"/>
        <v>0</v>
      </c>
      <c r="BX376">
        <f t="shared" ca="1" si="263"/>
        <v>0</v>
      </c>
      <c r="BY376">
        <f t="shared" ca="1" si="264"/>
        <v>0</v>
      </c>
      <c r="CA376" s="6"/>
      <c r="CD376" s="5">
        <f ca="1">IF(Table1[[#This Row],[Total Debt Value]]&gt;Table1[[#This Row],[Income]],1,0)</f>
        <v>1</v>
      </c>
      <c r="CK376" s="6"/>
      <c r="CM376" s="5">
        <f ca="1">IF(Table1[[#This Row],[Total  Net Worth]]&gt;$CN$3,Table1[[#This Row],[Age]],0)</f>
        <v>0</v>
      </c>
      <c r="CN376" s="6"/>
    </row>
    <row r="377" spans="2:92" x14ac:dyDescent="0.25">
      <c r="B377">
        <f t="shared" ca="1" si="265"/>
        <v>1</v>
      </c>
      <c r="C377" t="str">
        <f t="shared" ca="1" si="266"/>
        <v>Male</v>
      </c>
      <c r="D377">
        <f t="shared" ca="1" si="267"/>
        <v>31</v>
      </c>
      <c r="E377">
        <f t="shared" ca="1" si="268"/>
        <v>1</v>
      </c>
      <c r="F377" t="str">
        <f t="shared" ca="1" si="252"/>
        <v>Health</v>
      </c>
      <c r="G377">
        <f t="shared" ca="1" si="269"/>
        <v>2</v>
      </c>
      <c r="H377" t="str">
        <f t="shared" ca="1" si="253"/>
        <v>College</v>
      </c>
      <c r="I377">
        <f t="shared" ca="1" si="270"/>
        <v>2</v>
      </c>
      <c r="J377">
        <f t="shared" ca="1" si="271"/>
        <v>1</v>
      </c>
      <c r="K377">
        <f t="shared" ca="1" si="272"/>
        <v>78652</v>
      </c>
      <c r="L377">
        <f t="shared" ca="1" si="273"/>
        <v>5</v>
      </c>
      <c r="M377" t="str">
        <f t="shared" ca="1" si="254"/>
        <v>Chitwan</v>
      </c>
      <c r="N377">
        <f t="shared" ca="1" si="276"/>
        <v>1337084</v>
      </c>
      <c r="O377" s="1">
        <f t="shared" ca="1" si="274"/>
        <v>506424.16993552988</v>
      </c>
      <c r="P377" s="1">
        <f t="shared" ca="1" si="277"/>
        <v>51508.646752351087</v>
      </c>
      <c r="Q377">
        <f t="shared" ca="1" si="275"/>
        <v>30756</v>
      </c>
      <c r="R377">
        <f t="shared" ca="1" si="278"/>
        <v>0</v>
      </c>
      <c r="S377" s="1">
        <f t="shared" ca="1" si="279"/>
        <v>97096.324359225939</v>
      </c>
      <c r="T377" s="1">
        <f t="shared" ca="1" si="280"/>
        <v>1485688.9711115772</v>
      </c>
      <c r="U377" s="1">
        <f t="shared" ca="1" si="281"/>
        <v>537180.16993552982</v>
      </c>
      <c r="V377" s="1">
        <f t="shared" ca="1" si="282"/>
        <v>948508.80117604742</v>
      </c>
      <c r="Y377" s="5">
        <f ca="1">IF(Table1[[#This Row],[Gender]]="Male",1,0)</f>
        <v>1</v>
      </c>
      <c r="Z377">
        <f ca="1">IF(Table1[[#This Row],[Gender]]="Female",1,0)</f>
        <v>0</v>
      </c>
      <c r="AB377" s="6"/>
      <c r="AF377" s="5">
        <f t="shared" ca="1" si="246"/>
        <v>0</v>
      </c>
      <c r="AM377">
        <f t="shared" ca="1" si="247"/>
        <v>0</v>
      </c>
      <c r="AN377">
        <f t="shared" ca="1" si="248"/>
        <v>0</v>
      </c>
      <c r="AO377">
        <f t="shared" ca="1" si="249"/>
        <v>0</v>
      </c>
      <c r="AP377">
        <f t="shared" ca="1" si="250"/>
        <v>0</v>
      </c>
      <c r="AQ377">
        <f t="shared" ca="1" si="251"/>
        <v>1</v>
      </c>
      <c r="AS377" s="6"/>
      <c r="AV377" s="5">
        <f ca="1">IF(Table1[[#This Row],[Total Debt Value]]&gt;$AW$3,1,0)</f>
        <v>1</v>
      </c>
      <c r="AZ377" s="6"/>
      <c r="BA377" s="5"/>
      <c r="BB377" s="17">
        <f t="shared" ca="1" si="255"/>
        <v>0.46568940502855516</v>
      </c>
      <c r="BC377">
        <f t="shared" ca="1" si="256"/>
        <v>0</v>
      </c>
      <c r="BD377" s="6"/>
      <c r="BF377" s="5">
        <f t="shared" ca="1" si="257"/>
        <v>0</v>
      </c>
      <c r="BG377">
        <f t="shared" ca="1" si="258"/>
        <v>0</v>
      </c>
      <c r="BH377">
        <f t="shared" ca="1" si="283"/>
        <v>0</v>
      </c>
      <c r="BI377">
        <f t="shared" ca="1" si="284"/>
        <v>0</v>
      </c>
      <c r="BJ377">
        <f t="shared" ca="1" si="285"/>
        <v>0</v>
      </c>
      <c r="BK377">
        <f t="shared" ca="1" si="286"/>
        <v>0</v>
      </c>
      <c r="BL377">
        <f t="shared" ca="1" si="287"/>
        <v>0</v>
      </c>
      <c r="BM377">
        <f t="shared" ca="1" si="288"/>
        <v>0</v>
      </c>
      <c r="BN377">
        <f t="shared" ca="1" si="289"/>
        <v>95707</v>
      </c>
      <c r="BO377">
        <f t="shared" ca="1" si="290"/>
        <v>0</v>
      </c>
      <c r="BP377">
        <f t="shared" ca="1" si="291"/>
        <v>0</v>
      </c>
      <c r="BR377" s="6"/>
      <c r="BT377" s="5">
        <f t="shared" ca="1" si="259"/>
        <v>0</v>
      </c>
      <c r="BU377">
        <f t="shared" ca="1" si="260"/>
        <v>95707</v>
      </c>
      <c r="BV377">
        <f t="shared" ca="1" si="261"/>
        <v>0</v>
      </c>
      <c r="BW377">
        <f t="shared" ca="1" si="262"/>
        <v>0</v>
      </c>
      <c r="BX377">
        <f t="shared" ca="1" si="263"/>
        <v>0</v>
      </c>
      <c r="BY377">
        <f t="shared" ca="1" si="264"/>
        <v>0</v>
      </c>
      <c r="CA377" s="6"/>
      <c r="CD377" s="5">
        <f ca="1">IF(Table1[[#This Row],[Total Debt Value]]&gt;Table1[[#This Row],[Income]],1,0)</f>
        <v>1</v>
      </c>
      <c r="CK377" s="6"/>
      <c r="CM377" s="5">
        <f ca="1">IF(Table1[[#This Row],[Total  Net Worth]]&gt;$CN$3,Table1[[#This Row],[Age]],0)</f>
        <v>31</v>
      </c>
      <c r="CN377" s="6"/>
    </row>
    <row r="378" spans="2:92" x14ac:dyDescent="0.25">
      <c r="B378">
        <f t="shared" ca="1" si="265"/>
        <v>2</v>
      </c>
      <c r="C378" t="str">
        <f t="shared" ca="1" si="266"/>
        <v>Female</v>
      </c>
      <c r="D378">
        <f t="shared" ca="1" si="267"/>
        <v>34</v>
      </c>
      <c r="E378">
        <f t="shared" ca="1" si="268"/>
        <v>6</v>
      </c>
      <c r="F378" t="str">
        <f t="shared" ca="1" si="252"/>
        <v>Agriculture</v>
      </c>
      <c r="G378">
        <f t="shared" ca="1" si="269"/>
        <v>5</v>
      </c>
      <c r="H378" t="str">
        <f t="shared" ca="1" si="253"/>
        <v>Others</v>
      </c>
      <c r="I378">
        <f t="shared" ca="1" si="270"/>
        <v>1</v>
      </c>
      <c r="J378">
        <f t="shared" ca="1" si="271"/>
        <v>2</v>
      </c>
      <c r="K378">
        <f t="shared" ca="1" si="272"/>
        <v>95707</v>
      </c>
      <c r="L378">
        <f t="shared" ca="1" si="273"/>
        <v>5</v>
      </c>
      <c r="M378" t="str">
        <f t="shared" ca="1" si="254"/>
        <v>Chitwan</v>
      </c>
      <c r="N378">
        <f t="shared" ca="1" si="276"/>
        <v>1914140</v>
      </c>
      <c r="O378" s="1">
        <f t="shared" ca="1" si="274"/>
        <v>891394.71774135856</v>
      </c>
      <c r="P378" s="1">
        <f t="shared" ca="1" si="277"/>
        <v>187287.67692186162</v>
      </c>
      <c r="Q378">
        <f t="shared" ca="1" si="275"/>
        <v>57581</v>
      </c>
      <c r="R378">
        <f t="shared" ca="1" si="278"/>
        <v>191414</v>
      </c>
      <c r="S378" s="1">
        <f t="shared" ca="1" si="279"/>
        <v>56638.294772815207</v>
      </c>
      <c r="T378" s="1">
        <f t="shared" ca="1" si="280"/>
        <v>2158065.9716946771</v>
      </c>
      <c r="U378" s="1">
        <f t="shared" ca="1" si="281"/>
        <v>1140389.7177413586</v>
      </c>
      <c r="V378" s="1">
        <f t="shared" ca="1" si="282"/>
        <v>1017676.2539533186</v>
      </c>
      <c r="Y378" s="5">
        <f ca="1">IF(Table1[[#This Row],[Gender]]="Male",1,0)</f>
        <v>0</v>
      </c>
      <c r="Z378">
        <f ca="1">IF(Table1[[#This Row],[Gender]]="Female",1,0)</f>
        <v>1</v>
      </c>
      <c r="AB378" s="6"/>
      <c r="AF378" s="5">
        <f t="shared" ca="1" si="246"/>
        <v>1</v>
      </c>
      <c r="AM378">
        <f t="shared" ca="1" si="247"/>
        <v>0</v>
      </c>
      <c r="AN378">
        <f t="shared" ca="1" si="248"/>
        <v>0</v>
      </c>
      <c r="AO378">
        <f t="shared" ca="1" si="249"/>
        <v>0</v>
      </c>
      <c r="AP378">
        <f t="shared" ca="1" si="250"/>
        <v>0</v>
      </c>
      <c r="AQ378">
        <f t="shared" ca="1" si="251"/>
        <v>0</v>
      </c>
      <c r="AS378" s="6"/>
      <c r="AV378" s="5">
        <f ca="1">IF(Table1[[#This Row],[Total Debt Value]]&gt;$AW$3,1,0)</f>
        <v>1</v>
      </c>
      <c r="AZ378" s="6"/>
      <c r="BA378" s="5"/>
      <c r="BB378" s="17">
        <f t="shared" ca="1" si="255"/>
        <v>0.24560672215107857</v>
      </c>
      <c r="BC378">
        <f t="shared" ca="1" si="256"/>
        <v>1</v>
      </c>
      <c r="BD378" s="6"/>
      <c r="BF378" s="5">
        <f t="shared" ca="1" si="257"/>
        <v>0</v>
      </c>
      <c r="BG378">
        <f t="shared" ca="1" si="258"/>
        <v>0</v>
      </c>
      <c r="BH378">
        <f t="shared" ca="1" si="283"/>
        <v>0</v>
      </c>
      <c r="BI378">
        <f t="shared" ca="1" si="284"/>
        <v>0</v>
      </c>
      <c r="BJ378">
        <f t="shared" ca="1" si="285"/>
        <v>0</v>
      </c>
      <c r="BK378">
        <f t="shared" ca="1" si="286"/>
        <v>0</v>
      </c>
      <c r="BL378">
        <f t="shared" ca="1" si="287"/>
        <v>0</v>
      </c>
      <c r="BM378">
        <f t="shared" ca="1" si="288"/>
        <v>0</v>
      </c>
      <c r="BN378">
        <f t="shared" ca="1" si="289"/>
        <v>0</v>
      </c>
      <c r="BO378">
        <f t="shared" ca="1" si="290"/>
        <v>32858</v>
      </c>
      <c r="BP378">
        <f t="shared" ca="1" si="291"/>
        <v>0</v>
      </c>
      <c r="BR378" s="6"/>
      <c r="BT378" s="5">
        <f t="shared" ca="1" si="259"/>
        <v>32858</v>
      </c>
      <c r="BU378">
        <f t="shared" ca="1" si="260"/>
        <v>0</v>
      </c>
      <c r="BV378">
        <f t="shared" ca="1" si="261"/>
        <v>0</v>
      </c>
      <c r="BW378">
        <f t="shared" ca="1" si="262"/>
        <v>0</v>
      </c>
      <c r="BX378">
        <f t="shared" ca="1" si="263"/>
        <v>0</v>
      </c>
      <c r="BY378">
        <f t="shared" ca="1" si="264"/>
        <v>0</v>
      </c>
      <c r="CA378" s="6"/>
      <c r="CD378" s="5">
        <f ca="1">IF(Table1[[#This Row],[Total Debt Value]]&gt;Table1[[#This Row],[Income]],1,0)</f>
        <v>1</v>
      </c>
      <c r="CK378" s="6"/>
      <c r="CM378" s="5">
        <f ca="1">IF(Table1[[#This Row],[Total  Net Worth]]&gt;$CN$3,Table1[[#This Row],[Age]],0)</f>
        <v>34</v>
      </c>
      <c r="CN378" s="6"/>
    </row>
    <row r="379" spans="2:92" x14ac:dyDescent="0.25">
      <c r="B379">
        <f t="shared" ca="1" si="265"/>
        <v>2</v>
      </c>
      <c r="C379" t="str">
        <f t="shared" ca="1" si="266"/>
        <v>Female</v>
      </c>
      <c r="D379">
        <f t="shared" ca="1" si="267"/>
        <v>30</v>
      </c>
      <c r="E379">
        <f t="shared" ca="1" si="268"/>
        <v>1</v>
      </c>
      <c r="F379" t="str">
        <f t="shared" ca="1" si="252"/>
        <v>Health</v>
      </c>
      <c r="G379">
        <f t="shared" ca="1" si="269"/>
        <v>1</v>
      </c>
      <c r="H379" t="str">
        <f t="shared" ca="1" si="253"/>
        <v>High School</v>
      </c>
      <c r="I379">
        <f t="shared" ca="1" si="270"/>
        <v>0</v>
      </c>
      <c r="J379">
        <f t="shared" ca="1" si="271"/>
        <v>1</v>
      </c>
      <c r="K379">
        <f t="shared" ca="1" si="272"/>
        <v>32858</v>
      </c>
      <c r="L379">
        <f t="shared" ca="1" si="273"/>
        <v>7</v>
      </c>
      <c r="M379" t="str">
        <f t="shared" ca="1" si="254"/>
        <v>Butwal</v>
      </c>
      <c r="N379">
        <f t="shared" ca="1" si="276"/>
        <v>722876</v>
      </c>
      <c r="O379" s="1">
        <f t="shared" ca="1" si="274"/>
        <v>177543.20488168308</v>
      </c>
      <c r="P379" s="1">
        <f t="shared" ca="1" si="277"/>
        <v>12929.065271071577</v>
      </c>
      <c r="Q379">
        <f t="shared" ca="1" si="275"/>
        <v>10207</v>
      </c>
      <c r="R379">
        <f t="shared" ca="1" si="278"/>
        <v>65716</v>
      </c>
      <c r="S379" s="1">
        <f t="shared" ca="1" si="279"/>
        <v>20289.038278824941</v>
      </c>
      <c r="T379" s="1">
        <f t="shared" ca="1" si="280"/>
        <v>756094.10354989651</v>
      </c>
      <c r="U379" s="1">
        <f t="shared" ca="1" si="281"/>
        <v>253466.20488168308</v>
      </c>
      <c r="V379" s="1">
        <f t="shared" ca="1" si="282"/>
        <v>502627.8986682134</v>
      </c>
      <c r="Y379" s="5">
        <f ca="1">IF(Table1[[#This Row],[Gender]]="Male",1,0)</f>
        <v>0</v>
      </c>
      <c r="Z379">
        <f ca="1">IF(Table1[[#This Row],[Gender]]="Female",1,0)</f>
        <v>1</v>
      </c>
      <c r="AB379" s="6"/>
      <c r="AF379" s="5">
        <f t="shared" ca="1" si="246"/>
        <v>0</v>
      </c>
      <c r="AM379">
        <f t="shared" ca="1" si="247"/>
        <v>0</v>
      </c>
      <c r="AN379">
        <f t="shared" ca="1" si="248"/>
        <v>0</v>
      </c>
      <c r="AO379">
        <f t="shared" ca="1" si="249"/>
        <v>0</v>
      </c>
      <c r="AP379">
        <f t="shared" ca="1" si="250"/>
        <v>1</v>
      </c>
      <c r="AQ379">
        <f t="shared" ca="1" si="251"/>
        <v>0</v>
      </c>
      <c r="AS379" s="6"/>
      <c r="AV379" s="5">
        <f ca="1">IF(Table1[[#This Row],[Total Debt Value]]&gt;$AW$3,1,0)</f>
        <v>0</v>
      </c>
      <c r="AZ379" s="6"/>
      <c r="BA379" s="5"/>
      <c r="BB379" s="17">
        <f t="shared" ca="1" si="255"/>
        <v>0.40775710207597493</v>
      </c>
      <c r="BC379">
        <f t="shared" ca="1" si="256"/>
        <v>0</v>
      </c>
      <c r="BD379" s="6"/>
      <c r="BF379" s="5">
        <f t="shared" ca="1" si="257"/>
        <v>0</v>
      </c>
      <c r="BG379">
        <f t="shared" ca="1" si="258"/>
        <v>0</v>
      </c>
      <c r="BH379">
        <f t="shared" ca="1" si="283"/>
        <v>0</v>
      </c>
      <c r="BI379">
        <f t="shared" ca="1" si="284"/>
        <v>0</v>
      </c>
      <c r="BJ379">
        <f t="shared" ca="1" si="285"/>
        <v>0</v>
      </c>
      <c r="BK379">
        <f t="shared" ca="1" si="286"/>
        <v>0</v>
      </c>
      <c r="BL379">
        <f t="shared" ca="1" si="287"/>
        <v>0</v>
      </c>
      <c r="BM379">
        <f t="shared" ca="1" si="288"/>
        <v>0</v>
      </c>
      <c r="BN379">
        <f t="shared" ca="1" si="289"/>
        <v>0</v>
      </c>
      <c r="BO379">
        <f t="shared" ca="1" si="290"/>
        <v>67796</v>
      </c>
      <c r="BP379">
        <f t="shared" ca="1" si="291"/>
        <v>0</v>
      </c>
      <c r="BR379" s="6"/>
      <c r="BT379" s="5">
        <f t="shared" ca="1" si="259"/>
        <v>0</v>
      </c>
      <c r="BU379">
        <f t="shared" ca="1" si="260"/>
        <v>0</v>
      </c>
      <c r="BV379">
        <f t="shared" ca="1" si="261"/>
        <v>0</v>
      </c>
      <c r="BW379">
        <f t="shared" ca="1" si="262"/>
        <v>0</v>
      </c>
      <c r="BX379">
        <f t="shared" ca="1" si="263"/>
        <v>67796</v>
      </c>
      <c r="BY379">
        <f t="shared" ca="1" si="264"/>
        <v>0</v>
      </c>
      <c r="CA379" s="6"/>
      <c r="CD379" s="5">
        <f ca="1">IF(Table1[[#This Row],[Total Debt Value]]&gt;Table1[[#This Row],[Income]],1,0)</f>
        <v>1</v>
      </c>
      <c r="CK379" s="6"/>
      <c r="CM379" s="5">
        <f ca="1">IF(Table1[[#This Row],[Total  Net Worth]]&gt;$CN$3,Table1[[#This Row],[Age]],0)</f>
        <v>30</v>
      </c>
      <c r="CN379" s="6"/>
    </row>
    <row r="380" spans="2:92" x14ac:dyDescent="0.25">
      <c r="B380">
        <f t="shared" ca="1" si="265"/>
        <v>1</v>
      </c>
      <c r="C380" t="str">
        <f t="shared" ca="1" si="266"/>
        <v>Male</v>
      </c>
      <c r="D380">
        <f t="shared" ca="1" si="267"/>
        <v>26</v>
      </c>
      <c r="E380">
        <f t="shared" ca="1" si="268"/>
        <v>5</v>
      </c>
      <c r="F380" t="str">
        <f t="shared" ca="1" si="252"/>
        <v>Genral Work</v>
      </c>
      <c r="G380">
        <f t="shared" ca="1" si="269"/>
        <v>5</v>
      </c>
      <c r="H380" t="str">
        <f t="shared" ca="1" si="253"/>
        <v>Others</v>
      </c>
      <c r="I380">
        <f t="shared" ca="1" si="270"/>
        <v>0</v>
      </c>
      <c r="J380">
        <f t="shared" ca="1" si="271"/>
        <v>2</v>
      </c>
      <c r="K380">
        <f t="shared" ca="1" si="272"/>
        <v>67796</v>
      </c>
      <c r="L380">
        <f t="shared" ca="1" si="273"/>
        <v>7</v>
      </c>
      <c r="M380" t="str">
        <f t="shared" ca="1" si="254"/>
        <v>Butwal</v>
      </c>
      <c r="N380">
        <f t="shared" ca="1" si="276"/>
        <v>1152532</v>
      </c>
      <c r="O380" s="1">
        <f t="shared" ca="1" si="274"/>
        <v>469953.10836982756</v>
      </c>
      <c r="P380" s="1">
        <f t="shared" ca="1" si="277"/>
        <v>72119.591388610919</v>
      </c>
      <c r="Q380">
        <f t="shared" ca="1" si="275"/>
        <v>68867</v>
      </c>
      <c r="R380">
        <f t="shared" ca="1" si="278"/>
        <v>0</v>
      </c>
      <c r="S380" s="1">
        <f t="shared" ca="1" si="279"/>
        <v>42448.48620311822</v>
      </c>
      <c r="T380" s="1">
        <f t="shared" ca="1" si="280"/>
        <v>1267100.0775917291</v>
      </c>
      <c r="U380" s="1">
        <f t="shared" ca="1" si="281"/>
        <v>538820.1083698275</v>
      </c>
      <c r="V380" s="1">
        <f t="shared" ca="1" si="282"/>
        <v>728279.96922190161</v>
      </c>
      <c r="Y380" s="5">
        <f ca="1">IF(Table1[[#This Row],[Gender]]="Male",1,0)</f>
        <v>1</v>
      </c>
      <c r="Z380">
        <f ca="1">IF(Table1[[#This Row],[Gender]]="Female",1,0)</f>
        <v>0</v>
      </c>
      <c r="AB380" s="6"/>
      <c r="AF380" s="5">
        <f t="shared" ca="1" si="246"/>
        <v>0</v>
      </c>
      <c r="AM380">
        <f t="shared" ca="1" si="247"/>
        <v>0</v>
      </c>
      <c r="AN380">
        <f t="shared" ca="1" si="248"/>
        <v>0</v>
      </c>
      <c r="AO380">
        <f t="shared" ca="1" si="249"/>
        <v>0</v>
      </c>
      <c r="AP380">
        <f t="shared" ca="1" si="250"/>
        <v>1</v>
      </c>
      <c r="AQ380">
        <f t="shared" ca="1" si="251"/>
        <v>0</v>
      </c>
      <c r="AS380" s="6"/>
      <c r="AV380" s="5">
        <f ca="1">IF(Table1[[#This Row],[Total Debt Value]]&gt;$AW$3,1,0)</f>
        <v>1</v>
      </c>
      <c r="AZ380" s="6"/>
      <c r="BA380" s="5"/>
      <c r="BB380" s="17">
        <f t="shared" ca="1" si="255"/>
        <v>0.63149813692095036</v>
      </c>
      <c r="BC380">
        <f t="shared" ca="1" si="256"/>
        <v>0</v>
      </c>
      <c r="BD380" s="6"/>
      <c r="BF380" s="5">
        <f t="shared" ca="1" si="257"/>
        <v>0</v>
      </c>
      <c r="BG380">
        <f t="shared" ca="1" si="258"/>
        <v>0</v>
      </c>
      <c r="BH380">
        <f t="shared" ca="1" si="283"/>
        <v>0</v>
      </c>
      <c r="BI380">
        <f t="shared" ca="1" si="284"/>
        <v>0</v>
      </c>
      <c r="BJ380">
        <f t="shared" ca="1" si="285"/>
        <v>0</v>
      </c>
      <c r="BK380">
        <f t="shared" ca="1" si="286"/>
        <v>0</v>
      </c>
      <c r="BL380">
        <f t="shared" ca="1" si="287"/>
        <v>0</v>
      </c>
      <c r="BM380">
        <f t="shared" ca="1" si="288"/>
        <v>0</v>
      </c>
      <c r="BN380">
        <f t="shared" ca="1" si="289"/>
        <v>0</v>
      </c>
      <c r="BO380">
        <f t="shared" ca="1" si="290"/>
        <v>88977</v>
      </c>
      <c r="BP380">
        <f t="shared" ca="1" si="291"/>
        <v>0</v>
      </c>
      <c r="BR380" s="6"/>
      <c r="BT380" s="5">
        <f t="shared" ca="1" si="259"/>
        <v>0</v>
      </c>
      <c r="BU380">
        <f t="shared" ca="1" si="260"/>
        <v>0</v>
      </c>
      <c r="BV380">
        <f t="shared" ca="1" si="261"/>
        <v>0</v>
      </c>
      <c r="BW380">
        <f t="shared" ca="1" si="262"/>
        <v>0</v>
      </c>
      <c r="BX380">
        <f t="shared" ca="1" si="263"/>
        <v>88977</v>
      </c>
      <c r="BY380">
        <f t="shared" ca="1" si="264"/>
        <v>0</v>
      </c>
      <c r="CA380" s="6"/>
      <c r="CD380" s="5">
        <f ca="1">IF(Table1[[#This Row],[Total Debt Value]]&gt;Table1[[#This Row],[Income]],1,0)</f>
        <v>1</v>
      </c>
      <c r="CK380" s="6"/>
      <c r="CM380" s="5">
        <f ca="1">IF(Table1[[#This Row],[Total  Net Worth]]&gt;$CN$3,Table1[[#This Row],[Age]],0)</f>
        <v>26</v>
      </c>
      <c r="CN380" s="6"/>
    </row>
    <row r="381" spans="2:92" x14ac:dyDescent="0.25">
      <c r="B381">
        <f t="shared" ca="1" si="265"/>
        <v>1</v>
      </c>
      <c r="C381" t="str">
        <f t="shared" ca="1" si="266"/>
        <v>Male</v>
      </c>
      <c r="D381">
        <f t="shared" ca="1" si="267"/>
        <v>44</v>
      </c>
      <c r="E381">
        <f t="shared" ca="1" si="268"/>
        <v>5</v>
      </c>
      <c r="F381" t="str">
        <f t="shared" ca="1" si="252"/>
        <v>Genral Work</v>
      </c>
      <c r="G381">
        <f t="shared" ca="1" si="269"/>
        <v>1</v>
      </c>
      <c r="H381" t="str">
        <f t="shared" ca="1" si="253"/>
        <v>High School</v>
      </c>
      <c r="I381">
        <f t="shared" ca="1" si="270"/>
        <v>0</v>
      </c>
      <c r="J381">
        <f t="shared" ca="1" si="271"/>
        <v>2</v>
      </c>
      <c r="K381">
        <f t="shared" ca="1" si="272"/>
        <v>88977</v>
      </c>
      <c r="L381">
        <f t="shared" ca="1" si="273"/>
        <v>7</v>
      </c>
      <c r="M381" t="str">
        <f t="shared" ca="1" si="254"/>
        <v>Butwal</v>
      </c>
      <c r="N381">
        <f t="shared" ca="1" si="276"/>
        <v>1957494</v>
      </c>
      <c r="O381" s="1">
        <f t="shared" ca="1" si="274"/>
        <v>1236153.8140339388</v>
      </c>
      <c r="P381" s="1">
        <f t="shared" ca="1" si="277"/>
        <v>148108.19779804314</v>
      </c>
      <c r="Q381">
        <f t="shared" ca="1" si="275"/>
        <v>1834</v>
      </c>
      <c r="R381">
        <f t="shared" ca="1" si="278"/>
        <v>177954</v>
      </c>
      <c r="S381" s="1">
        <f t="shared" ca="1" si="279"/>
        <v>103298.69843641151</v>
      </c>
      <c r="T381" s="1">
        <f t="shared" ca="1" si="280"/>
        <v>2208900.8962344546</v>
      </c>
      <c r="U381" s="1">
        <f t="shared" ca="1" si="281"/>
        <v>1415941.8140339388</v>
      </c>
      <c r="V381" s="1">
        <f t="shared" ca="1" si="282"/>
        <v>792959.08220051578</v>
      </c>
      <c r="Y381" s="5">
        <f ca="1">IF(Table1[[#This Row],[Gender]]="Male",1,0)</f>
        <v>1</v>
      </c>
      <c r="Z381">
        <f ca="1">IF(Table1[[#This Row],[Gender]]="Female",1,0)</f>
        <v>0</v>
      </c>
      <c r="AB381" s="6"/>
      <c r="AF381" s="5">
        <f t="shared" ca="1" si="246"/>
        <v>0</v>
      </c>
      <c r="AM381">
        <f t="shared" ca="1" si="247"/>
        <v>1</v>
      </c>
      <c r="AN381">
        <f t="shared" ca="1" si="248"/>
        <v>0</v>
      </c>
      <c r="AO381">
        <f t="shared" ca="1" si="249"/>
        <v>0</v>
      </c>
      <c r="AP381">
        <f t="shared" ca="1" si="250"/>
        <v>0</v>
      </c>
      <c r="AQ381">
        <f t="shared" ca="1" si="251"/>
        <v>0</v>
      </c>
      <c r="AS381" s="6"/>
      <c r="AV381" s="5">
        <f ca="1">IF(Table1[[#This Row],[Total Debt Value]]&gt;$AW$3,1,0)</f>
        <v>1</v>
      </c>
      <c r="AZ381" s="6"/>
      <c r="BA381" s="5"/>
      <c r="BB381" s="17">
        <f t="shared" ca="1" si="255"/>
        <v>0.63120805995562035</v>
      </c>
      <c r="BC381">
        <f t="shared" ca="1" si="256"/>
        <v>0</v>
      </c>
      <c r="BD381" s="6"/>
      <c r="BF381" s="5">
        <f t="shared" ca="1" si="257"/>
        <v>0</v>
      </c>
      <c r="BG381">
        <f t="shared" ca="1" si="258"/>
        <v>0</v>
      </c>
      <c r="BH381">
        <f t="shared" ca="1" si="283"/>
        <v>0</v>
      </c>
      <c r="BI381">
        <f t="shared" ca="1" si="284"/>
        <v>0</v>
      </c>
      <c r="BJ381">
        <f t="shared" ca="1" si="285"/>
        <v>31397</v>
      </c>
      <c r="BK381">
        <f t="shared" ca="1" si="286"/>
        <v>0</v>
      </c>
      <c r="BL381">
        <f t="shared" ca="1" si="287"/>
        <v>0</v>
      </c>
      <c r="BM381">
        <f t="shared" ca="1" si="288"/>
        <v>0</v>
      </c>
      <c r="BN381">
        <f t="shared" ca="1" si="289"/>
        <v>0</v>
      </c>
      <c r="BO381">
        <f t="shared" ca="1" si="290"/>
        <v>0</v>
      </c>
      <c r="BP381">
        <f t="shared" ca="1" si="291"/>
        <v>0</v>
      </c>
      <c r="BR381" s="6"/>
      <c r="BT381" s="5">
        <f t="shared" ca="1" si="259"/>
        <v>0</v>
      </c>
      <c r="BU381">
        <f t="shared" ca="1" si="260"/>
        <v>0</v>
      </c>
      <c r="BV381">
        <f t="shared" ca="1" si="261"/>
        <v>0</v>
      </c>
      <c r="BW381">
        <f t="shared" ca="1" si="262"/>
        <v>0</v>
      </c>
      <c r="BX381">
        <f t="shared" ca="1" si="263"/>
        <v>0</v>
      </c>
      <c r="BY381">
        <f t="shared" ca="1" si="264"/>
        <v>31397</v>
      </c>
      <c r="CA381" s="6"/>
      <c r="CD381" s="5">
        <f ca="1">IF(Table1[[#This Row],[Total Debt Value]]&gt;Table1[[#This Row],[Income]],1,0)</f>
        <v>1</v>
      </c>
      <c r="CK381" s="6"/>
      <c r="CM381" s="5">
        <f ca="1">IF(Table1[[#This Row],[Total  Net Worth]]&gt;$CN$3,Table1[[#This Row],[Age]],0)</f>
        <v>44</v>
      </c>
      <c r="CN381" s="6"/>
    </row>
    <row r="382" spans="2:92" x14ac:dyDescent="0.25">
      <c r="B382">
        <f t="shared" ca="1" si="265"/>
        <v>1</v>
      </c>
      <c r="C382" t="str">
        <f t="shared" ca="1" si="266"/>
        <v>Male</v>
      </c>
      <c r="D382">
        <f t="shared" ca="1" si="267"/>
        <v>26</v>
      </c>
      <c r="E382">
        <f t="shared" ca="1" si="268"/>
        <v>3</v>
      </c>
      <c r="F382" t="str">
        <f t="shared" ca="1" si="252"/>
        <v>Teaching</v>
      </c>
      <c r="G382">
        <f t="shared" ca="1" si="269"/>
        <v>3</v>
      </c>
      <c r="H382" t="str">
        <f t="shared" ca="1" si="253"/>
        <v>University</v>
      </c>
      <c r="I382">
        <f t="shared" ca="1" si="270"/>
        <v>0</v>
      </c>
      <c r="J382">
        <f t="shared" ca="1" si="271"/>
        <v>1</v>
      </c>
      <c r="K382">
        <f t="shared" ca="1" si="272"/>
        <v>31397</v>
      </c>
      <c r="L382">
        <f t="shared" ca="1" si="273"/>
        <v>6</v>
      </c>
      <c r="M382" t="str">
        <f t="shared" ca="1" si="254"/>
        <v>Dharan</v>
      </c>
      <c r="N382">
        <f t="shared" ca="1" si="276"/>
        <v>690734</v>
      </c>
      <c r="O382" s="1">
        <f t="shared" ca="1" si="274"/>
        <v>435996.86808538547</v>
      </c>
      <c r="P382" s="1">
        <f t="shared" ca="1" si="277"/>
        <v>9751.5820492546572</v>
      </c>
      <c r="Q382">
        <f t="shared" ca="1" si="275"/>
        <v>1476</v>
      </c>
      <c r="R382">
        <f t="shared" ca="1" si="278"/>
        <v>0</v>
      </c>
      <c r="S382" s="1">
        <f t="shared" ca="1" si="279"/>
        <v>17769.999093574435</v>
      </c>
      <c r="T382" s="1">
        <f t="shared" ca="1" si="280"/>
        <v>718255.58114282915</v>
      </c>
      <c r="U382" s="1">
        <f t="shared" ca="1" si="281"/>
        <v>437472.86808538547</v>
      </c>
      <c r="V382" s="1">
        <f t="shared" ca="1" si="282"/>
        <v>280782.71305744367</v>
      </c>
      <c r="Y382" s="5">
        <f ca="1">IF(Table1[[#This Row],[Gender]]="Male",1,0)</f>
        <v>1</v>
      </c>
      <c r="Z382">
        <f ca="1">IF(Table1[[#This Row],[Gender]]="Female",1,0)</f>
        <v>0</v>
      </c>
      <c r="AB382" s="6"/>
      <c r="AF382" s="5">
        <f t="shared" ca="1" si="246"/>
        <v>0</v>
      </c>
      <c r="AM382">
        <f t="shared" ca="1" si="247"/>
        <v>0</v>
      </c>
      <c r="AN382">
        <f t="shared" ca="1" si="248"/>
        <v>0</v>
      </c>
      <c r="AO382">
        <f t="shared" ca="1" si="249"/>
        <v>0</v>
      </c>
      <c r="AP382">
        <f t="shared" ca="1" si="250"/>
        <v>0</v>
      </c>
      <c r="AQ382">
        <f t="shared" ca="1" si="251"/>
        <v>1</v>
      </c>
      <c r="AS382" s="6"/>
      <c r="AV382" s="5">
        <f ca="1">IF(Table1[[#This Row],[Total Debt Value]]&gt;$AW$3,1,0)</f>
        <v>0</v>
      </c>
      <c r="AZ382" s="6"/>
      <c r="BA382" s="5"/>
      <c r="BB382" s="17">
        <f t="shared" ca="1" si="255"/>
        <v>0.4660261260360874</v>
      </c>
      <c r="BC382">
        <f t="shared" ca="1" si="256"/>
        <v>0</v>
      </c>
      <c r="BD382" s="6"/>
      <c r="BF382" s="5">
        <f t="shared" ca="1" si="257"/>
        <v>0</v>
      </c>
      <c r="BG382">
        <f t="shared" ca="1" si="258"/>
        <v>0</v>
      </c>
      <c r="BH382">
        <f t="shared" ca="1" si="283"/>
        <v>0</v>
      </c>
      <c r="BI382">
        <f t="shared" ca="1" si="284"/>
        <v>0</v>
      </c>
      <c r="BJ382">
        <f t="shared" ca="1" si="285"/>
        <v>0</v>
      </c>
      <c r="BK382">
        <f t="shared" ca="1" si="286"/>
        <v>0</v>
      </c>
      <c r="BL382">
        <f t="shared" ca="1" si="287"/>
        <v>26514</v>
      </c>
      <c r="BM382">
        <f t="shared" ca="1" si="288"/>
        <v>0</v>
      </c>
      <c r="BN382">
        <f t="shared" ca="1" si="289"/>
        <v>0</v>
      </c>
      <c r="BO382">
        <f t="shared" ca="1" si="290"/>
        <v>0</v>
      </c>
      <c r="BP382">
        <f t="shared" ca="1" si="291"/>
        <v>0</v>
      </c>
      <c r="BR382" s="6"/>
      <c r="BT382" s="5">
        <f t="shared" ca="1" si="259"/>
        <v>0</v>
      </c>
      <c r="BU382">
        <f t="shared" ca="1" si="260"/>
        <v>26514</v>
      </c>
      <c r="BV382">
        <f t="shared" ca="1" si="261"/>
        <v>0</v>
      </c>
      <c r="BW382">
        <f t="shared" ca="1" si="262"/>
        <v>0</v>
      </c>
      <c r="BX382">
        <f t="shared" ca="1" si="263"/>
        <v>0</v>
      </c>
      <c r="BY382">
        <f t="shared" ca="1" si="264"/>
        <v>0</v>
      </c>
      <c r="CA382" s="6"/>
      <c r="CD382" s="5">
        <f ca="1">IF(Table1[[#This Row],[Total Debt Value]]&gt;Table1[[#This Row],[Income]],1,0)</f>
        <v>1</v>
      </c>
      <c r="CK382" s="6"/>
      <c r="CM382" s="5">
        <f ca="1">IF(Table1[[#This Row],[Total  Net Worth]]&gt;$CN$3,Table1[[#This Row],[Age]],0)</f>
        <v>0</v>
      </c>
      <c r="CN382" s="6"/>
    </row>
    <row r="383" spans="2:92" x14ac:dyDescent="0.25">
      <c r="B383">
        <f t="shared" ca="1" si="265"/>
        <v>2</v>
      </c>
      <c r="C383" t="str">
        <f t="shared" ca="1" si="266"/>
        <v>Female</v>
      </c>
      <c r="D383">
        <f t="shared" ca="1" si="267"/>
        <v>40</v>
      </c>
      <c r="E383">
        <f t="shared" ca="1" si="268"/>
        <v>6</v>
      </c>
      <c r="F383" t="str">
        <f t="shared" ca="1" si="252"/>
        <v>Agriculture</v>
      </c>
      <c r="G383">
        <f t="shared" ca="1" si="269"/>
        <v>2</v>
      </c>
      <c r="H383" t="str">
        <f t="shared" ca="1" si="253"/>
        <v>College</v>
      </c>
      <c r="I383">
        <f t="shared" ca="1" si="270"/>
        <v>1</v>
      </c>
      <c r="J383">
        <f t="shared" ca="1" si="271"/>
        <v>1</v>
      </c>
      <c r="K383">
        <f t="shared" ca="1" si="272"/>
        <v>26514</v>
      </c>
      <c r="L383">
        <f t="shared" ca="1" si="273"/>
        <v>9</v>
      </c>
      <c r="M383" t="str">
        <f t="shared" ca="1" si="254"/>
        <v>Bhaktapur</v>
      </c>
      <c r="N383">
        <f t="shared" ca="1" si="276"/>
        <v>477252</v>
      </c>
      <c r="O383" s="1">
        <f t="shared" ca="1" si="274"/>
        <v>222411.90070297479</v>
      </c>
      <c r="P383" s="1">
        <f t="shared" ca="1" si="277"/>
        <v>25018.892791217422</v>
      </c>
      <c r="Q383">
        <f t="shared" ca="1" si="275"/>
        <v>2528</v>
      </c>
      <c r="R383">
        <f t="shared" ca="1" si="278"/>
        <v>0</v>
      </c>
      <c r="S383" s="1">
        <f t="shared" ca="1" si="279"/>
        <v>33771.451732500231</v>
      </c>
      <c r="T383" s="1">
        <f t="shared" ca="1" si="280"/>
        <v>536042.34452371765</v>
      </c>
      <c r="U383" s="1">
        <f t="shared" ca="1" si="281"/>
        <v>224939.90070297479</v>
      </c>
      <c r="V383" s="1">
        <f t="shared" ca="1" si="282"/>
        <v>311102.44382074289</v>
      </c>
      <c r="Y383" s="5">
        <f ca="1">IF(Table1[[#This Row],[Gender]]="Male",1,0)</f>
        <v>0</v>
      </c>
      <c r="Z383">
        <f ca="1">IF(Table1[[#This Row],[Gender]]="Female",1,0)</f>
        <v>1</v>
      </c>
      <c r="AB383" s="6"/>
      <c r="AF383" s="5">
        <f t="shared" ca="1" si="246"/>
        <v>0</v>
      </c>
      <c r="AM383">
        <f t="shared" ca="1" si="247"/>
        <v>0</v>
      </c>
      <c r="AN383">
        <f t="shared" ca="1" si="248"/>
        <v>0</v>
      </c>
      <c r="AO383">
        <f t="shared" ca="1" si="249"/>
        <v>0</v>
      </c>
      <c r="AP383">
        <f t="shared" ca="1" si="250"/>
        <v>0</v>
      </c>
      <c r="AQ383">
        <f t="shared" ca="1" si="251"/>
        <v>1</v>
      </c>
      <c r="AS383" s="6"/>
      <c r="AV383" s="5">
        <f ca="1">IF(Table1[[#This Row],[Total Debt Value]]&gt;$AW$3,1,0)</f>
        <v>0</v>
      </c>
      <c r="AZ383" s="6"/>
      <c r="BA383" s="5"/>
      <c r="BB383" s="17">
        <f t="shared" ca="1" si="255"/>
        <v>0.87432001549511329</v>
      </c>
      <c r="BC383">
        <f t="shared" ca="1" si="256"/>
        <v>0</v>
      </c>
      <c r="BD383" s="6"/>
      <c r="BF383" s="5">
        <f t="shared" ca="1" si="257"/>
        <v>0</v>
      </c>
      <c r="BG383">
        <f t="shared" ca="1" si="258"/>
        <v>0</v>
      </c>
      <c r="BH383">
        <f t="shared" ca="1" si="283"/>
        <v>0</v>
      </c>
      <c r="BI383">
        <f t="shared" ca="1" si="284"/>
        <v>49838</v>
      </c>
      <c r="BJ383">
        <f t="shared" ca="1" si="285"/>
        <v>0</v>
      </c>
      <c r="BK383">
        <f t="shared" ca="1" si="286"/>
        <v>0</v>
      </c>
      <c r="BL383">
        <f t="shared" ca="1" si="287"/>
        <v>0</v>
      </c>
      <c r="BM383">
        <f t="shared" ca="1" si="288"/>
        <v>0</v>
      </c>
      <c r="BN383">
        <f t="shared" ca="1" si="289"/>
        <v>0</v>
      </c>
      <c r="BO383">
        <f t="shared" ca="1" si="290"/>
        <v>0</v>
      </c>
      <c r="BP383">
        <f t="shared" ca="1" si="291"/>
        <v>0</v>
      </c>
      <c r="BR383" s="6"/>
      <c r="BT383" s="5">
        <f t="shared" ca="1" si="259"/>
        <v>0</v>
      </c>
      <c r="BU383">
        <f t="shared" ca="1" si="260"/>
        <v>49838</v>
      </c>
      <c r="BV383">
        <f t="shared" ca="1" si="261"/>
        <v>0</v>
      </c>
      <c r="BW383">
        <f t="shared" ca="1" si="262"/>
        <v>0</v>
      </c>
      <c r="BX383">
        <f t="shared" ca="1" si="263"/>
        <v>0</v>
      </c>
      <c r="BY383">
        <f t="shared" ca="1" si="264"/>
        <v>0</v>
      </c>
      <c r="CA383" s="6"/>
      <c r="CD383" s="5">
        <f ca="1">IF(Table1[[#This Row],[Total Debt Value]]&gt;Table1[[#This Row],[Income]],1,0)</f>
        <v>1</v>
      </c>
      <c r="CK383" s="6"/>
      <c r="CM383" s="5">
        <f ca="1">IF(Table1[[#This Row],[Total  Net Worth]]&gt;$CN$3,Table1[[#This Row],[Age]],0)</f>
        <v>0</v>
      </c>
      <c r="CN383" s="6"/>
    </row>
    <row r="384" spans="2:92" x14ac:dyDescent="0.25">
      <c r="B384">
        <f t="shared" ca="1" si="265"/>
        <v>2</v>
      </c>
      <c r="C384" t="str">
        <f t="shared" ca="1" si="266"/>
        <v>Female</v>
      </c>
      <c r="D384">
        <f t="shared" ca="1" si="267"/>
        <v>33</v>
      </c>
      <c r="E384">
        <f t="shared" ca="1" si="268"/>
        <v>6</v>
      </c>
      <c r="F384" t="str">
        <f t="shared" ca="1" si="252"/>
        <v>Agriculture</v>
      </c>
      <c r="G384">
        <f t="shared" ca="1" si="269"/>
        <v>4</v>
      </c>
      <c r="H384" t="str">
        <f t="shared" ca="1" si="253"/>
        <v>Technical</v>
      </c>
      <c r="I384">
        <f t="shared" ca="1" si="270"/>
        <v>0</v>
      </c>
      <c r="J384">
        <f t="shared" ca="1" si="271"/>
        <v>1</v>
      </c>
      <c r="K384">
        <f t="shared" ca="1" si="272"/>
        <v>49838</v>
      </c>
      <c r="L384">
        <f t="shared" ca="1" si="273"/>
        <v>3</v>
      </c>
      <c r="M384" t="str">
        <f t="shared" ca="1" si="254"/>
        <v>Pokhara</v>
      </c>
      <c r="N384">
        <f t="shared" ca="1" si="276"/>
        <v>996760</v>
      </c>
      <c r="O384" s="1">
        <f t="shared" ca="1" si="274"/>
        <v>871487.2186449091</v>
      </c>
      <c r="P384" s="1">
        <f t="shared" ca="1" si="277"/>
        <v>35555.198034761532</v>
      </c>
      <c r="Q384">
        <f t="shared" ca="1" si="275"/>
        <v>21072</v>
      </c>
      <c r="R384">
        <f t="shared" ca="1" si="278"/>
        <v>0</v>
      </c>
      <c r="S384" s="1">
        <f t="shared" ca="1" si="279"/>
        <v>1597.0378714061817</v>
      </c>
      <c r="T384" s="1">
        <f t="shared" ca="1" si="280"/>
        <v>1033912.2359061677</v>
      </c>
      <c r="U384" s="1">
        <f t="shared" ca="1" si="281"/>
        <v>892559.2186449091</v>
      </c>
      <c r="V384" s="1">
        <f t="shared" ca="1" si="282"/>
        <v>141353.01726125856</v>
      </c>
      <c r="Y384" s="5">
        <f ca="1">IF(Table1[[#This Row],[Gender]]="Male",1,0)</f>
        <v>0</v>
      </c>
      <c r="Z384">
        <f ca="1">IF(Table1[[#This Row],[Gender]]="Female",1,0)</f>
        <v>1</v>
      </c>
      <c r="AB384" s="6"/>
      <c r="AF384" s="5">
        <f t="shared" ca="1" si="246"/>
        <v>1</v>
      </c>
      <c r="AM384">
        <f t="shared" ca="1" si="247"/>
        <v>0</v>
      </c>
      <c r="AN384">
        <f t="shared" ca="1" si="248"/>
        <v>0</v>
      </c>
      <c r="AO384">
        <f t="shared" ca="1" si="249"/>
        <v>0</v>
      </c>
      <c r="AP384">
        <f t="shared" ca="1" si="250"/>
        <v>0</v>
      </c>
      <c r="AQ384">
        <f t="shared" ca="1" si="251"/>
        <v>0</v>
      </c>
      <c r="AS384" s="6"/>
      <c r="AV384" s="5">
        <f ca="1">IF(Table1[[#This Row],[Total Debt Value]]&gt;$AW$3,1,0)</f>
        <v>1</v>
      </c>
      <c r="AZ384" s="6"/>
      <c r="BA384" s="5"/>
      <c r="BB384" s="17">
        <f t="shared" ca="1" si="255"/>
        <v>0.14266400619642483</v>
      </c>
      <c r="BC384">
        <f t="shared" ca="1" si="256"/>
        <v>1</v>
      </c>
      <c r="BD384" s="6"/>
      <c r="BF384" s="5">
        <f t="shared" ca="1" si="257"/>
        <v>0</v>
      </c>
      <c r="BG384">
        <f t="shared" ca="1" si="258"/>
        <v>0</v>
      </c>
      <c r="BH384">
        <f t="shared" ca="1" si="283"/>
        <v>78166</v>
      </c>
      <c r="BI384">
        <f t="shared" ca="1" si="284"/>
        <v>0</v>
      </c>
      <c r="BJ384">
        <f t="shared" ca="1" si="285"/>
        <v>0</v>
      </c>
      <c r="BK384">
        <f t="shared" ca="1" si="286"/>
        <v>0</v>
      </c>
      <c r="BL384">
        <f t="shared" ca="1" si="287"/>
        <v>0</v>
      </c>
      <c r="BM384">
        <f t="shared" ca="1" si="288"/>
        <v>0</v>
      </c>
      <c r="BN384">
        <f t="shared" ca="1" si="289"/>
        <v>0</v>
      </c>
      <c r="BO384">
        <f t="shared" ca="1" si="290"/>
        <v>0</v>
      </c>
      <c r="BP384">
        <f t="shared" ca="1" si="291"/>
        <v>0</v>
      </c>
      <c r="BR384" s="6"/>
      <c r="BT384" s="5">
        <f t="shared" ca="1" si="259"/>
        <v>78166</v>
      </c>
      <c r="BU384">
        <f t="shared" ca="1" si="260"/>
        <v>0</v>
      </c>
      <c r="BV384">
        <f t="shared" ca="1" si="261"/>
        <v>0</v>
      </c>
      <c r="BW384">
        <f t="shared" ca="1" si="262"/>
        <v>0</v>
      </c>
      <c r="BX384">
        <f t="shared" ca="1" si="263"/>
        <v>0</v>
      </c>
      <c r="BY384">
        <f t="shared" ca="1" si="264"/>
        <v>0</v>
      </c>
      <c r="CA384" s="6"/>
      <c r="CD384" s="5">
        <f ca="1">IF(Table1[[#This Row],[Total Debt Value]]&gt;Table1[[#This Row],[Income]],1,0)</f>
        <v>1</v>
      </c>
      <c r="CK384" s="6"/>
      <c r="CM384" s="5">
        <f ca="1">IF(Table1[[#This Row],[Total  Net Worth]]&gt;$CN$3,Table1[[#This Row],[Age]],0)</f>
        <v>0</v>
      </c>
      <c r="CN384" s="6"/>
    </row>
    <row r="385" spans="2:92" x14ac:dyDescent="0.25">
      <c r="B385">
        <f t="shared" ca="1" si="265"/>
        <v>2</v>
      </c>
      <c r="C385" t="str">
        <f t="shared" ca="1" si="266"/>
        <v>Female</v>
      </c>
      <c r="D385">
        <f t="shared" ca="1" si="267"/>
        <v>30</v>
      </c>
      <c r="E385">
        <f t="shared" ca="1" si="268"/>
        <v>1</v>
      </c>
      <c r="F385" t="str">
        <f t="shared" ca="1" si="252"/>
        <v>Health</v>
      </c>
      <c r="G385">
        <f t="shared" ca="1" si="269"/>
        <v>1</v>
      </c>
      <c r="H385" t="str">
        <f t="shared" ca="1" si="253"/>
        <v>High School</v>
      </c>
      <c r="I385">
        <f t="shared" ca="1" si="270"/>
        <v>0</v>
      </c>
      <c r="J385">
        <f t="shared" ca="1" si="271"/>
        <v>2</v>
      </c>
      <c r="K385">
        <f t="shared" ca="1" si="272"/>
        <v>78166</v>
      </c>
      <c r="L385">
        <f t="shared" ca="1" si="273"/>
        <v>4</v>
      </c>
      <c r="M385" t="str">
        <f t="shared" ca="1" si="254"/>
        <v>Biratnagar</v>
      </c>
      <c r="N385">
        <f t="shared" ca="1" si="276"/>
        <v>1719652</v>
      </c>
      <c r="O385" s="1">
        <f t="shared" ca="1" si="274"/>
        <v>245332.44358369434</v>
      </c>
      <c r="P385" s="1">
        <f t="shared" ca="1" si="277"/>
        <v>110147.76260484736</v>
      </c>
      <c r="Q385">
        <f t="shared" ca="1" si="275"/>
        <v>4717</v>
      </c>
      <c r="R385">
        <f t="shared" ca="1" si="278"/>
        <v>156332</v>
      </c>
      <c r="S385" s="1">
        <f t="shared" ca="1" si="279"/>
        <v>9320.1995861783998</v>
      </c>
      <c r="T385" s="1">
        <f t="shared" ca="1" si="280"/>
        <v>1839119.9621910257</v>
      </c>
      <c r="U385" s="1">
        <f t="shared" ca="1" si="281"/>
        <v>406381.44358369434</v>
      </c>
      <c r="V385" s="1">
        <f t="shared" ca="1" si="282"/>
        <v>1432738.5186073314</v>
      </c>
      <c r="Y385" s="5">
        <f ca="1">IF(Table1[[#This Row],[Gender]]="Male",1,0)</f>
        <v>0</v>
      </c>
      <c r="Z385">
        <f ca="1">IF(Table1[[#This Row],[Gender]]="Female",1,0)</f>
        <v>1</v>
      </c>
      <c r="AB385" s="6"/>
      <c r="AF385" s="5">
        <f t="shared" ca="1" si="246"/>
        <v>0</v>
      </c>
      <c r="AM385">
        <f t="shared" ca="1" si="247"/>
        <v>0</v>
      </c>
      <c r="AN385">
        <f t="shared" ca="1" si="248"/>
        <v>0</v>
      </c>
      <c r="AO385">
        <f t="shared" ca="1" si="249"/>
        <v>1</v>
      </c>
      <c r="AP385">
        <f t="shared" ca="1" si="250"/>
        <v>0</v>
      </c>
      <c r="AQ385">
        <f t="shared" ca="1" si="251"/>
        <v>0</v>
      </c>
      <c r="AS385" s="6"/>
      <c r="AV385" s="5">
        <f ca="1">IF(Table1[[#This Row],[Total Debt Value]]&gt;$AW$3,1,0)</f>
        <v>0</v>
      </c>
      <c r="AZ385" s="6"/>
      <c r="BA385" s="5"/>
      <c r="BB385" s="17">
        <f t="shared" ca="1" si="255"/>
        <v>0.8232375860803216</v>
      </c>
      <c r="BC385">
        <f t="shared" ca="1" si="256"/>
        <v>0</v>
      </c>
      <c r="BD385" s="6"/>
      <c r="BF385" s="5">
        <f t="shared" ca="1" si="257"/>
        <v>0</v>
      </c>
      <c r="BG385">
        <f t="shared" ca="1" si="258"/>
        <v>0</v>
      </c>
      <c r="BH385">
        <f t="shared" ca="1" si="283"/>
        <v>0</v>
      </c>
      <c r="BI385">
        <f t="shared" ca="1" si="284"/>
        <v>99177</v>
      </c>
      <c r="BJ385">
        <f t="shared" ca="1" si="285"/>
        <v>0</v>
      </c>
      <c r="BK385">
        <f t="shared" ca="1" si="286"/>
        <v>0</v>
      </c>
      <c r="BL385">
        <f t="shared" ca="1" si="287"/>
        <v>0</v>
      </c>
      <c r="BM385">
        <f t="shared" ca="1" si="288"/>
        <v>0</v>
      </c>
      <c r="BN385">
        <f t="shared" ca="1" si="289"/>
        <v>0</v>
      </c>
      <c r="BO385">
        <f t="shared" ca="1" si="290"/>
        <v>0</v>
      </c>
      <c r="BP385">
        <f t="shared" ca="1" si="291"/>
        <v>0</v>
      </c>
      <c r="BR385" s="6"/>
      <c r="BT385" s="5">
        <f t="shared" ca="1" si="259"/>
        <v>0</v>
      </c>
      <c r="BU385">
        <f t="shared" ca="1" si="260"/>
        <v>0</v>
      </c>
      <c r="BV385">
        <f t="shared" ca="1" si="261"/>
        <v>0</v>
      </c>
      <c r="BW385">
        <f t="shared" ca="1" si="262"/>
        <v>99177</v>
      </c>
      <c r="BX385">
        <f t="shared" ca="1" si="263"/>
        <v>0</v>
      </c>
      <c r="BY385">
        <f t="shared" ca="1" si="264"/>
        <v>0</v>
      </c>
      <c r="CA385" s="6"/>
      <c r="CD385" s="5">
        <f ca="1">IF(Table1[[#This Row],[Total Debt Value]]&gt;Table1[[#This Row],[Income]],1,0)</f>
        <v>1</v>
      </c>
      <c r="CK385" s="6"/>
      <c r="CM385" s="5">
        <f ca="1">IF(Table1[[#This Row],[Total  Net Worth]]&gt;$CN$3,Table1[[#This Row],[Age]],0)</f>
        <v>30</v>
      </c>
      <c r="CN385" s="6"/>
    </row>
    <row r="386" spans="2:92" x14ac:dyDescent="0.25">
      <c r="B386">
        <f t="shared" ca="1" si="265"/>
        <v>1</v>
      </c>
      <c r="C386" t="str">
        <f t="shared" ca="1" si="266"/>
        <v>Male</v>
      </c>
      <c r="D386">
        <f t="shared" ca="1" si="267"/>
        <v>39</v>
      </c>
      <c r="E386">
        <f t="shared" ca="1" si="268"/>
        <v>2</v>
      </c>
      <c r="F386" t="str">
        <f t="shared" ca="1" si="252"/>
        <v>Construction</v>
      </c>
      <c r="G386">
        <f t="shared" ca="1" si="269"/>
        <v>1</v>
      </c>
      <c r="H386" t="str">
        <f t="shared" ca="1" si="253"/>
        <v>High School</v>
      </c>
      <c r="I386">
        <f t="shared" ca="1" si="270"/>
        <v>0</v>
      </c>
      <c r="J386">
        <f t="shared" ca="1" si="271"/>
        <v>1</v>
      </c>
      <c r="K386">
        <f t="shared" ca="1" si="272"/>
        <v>99177</v>
      </c>
      <c r="L386">
        <f t="shared" ca="1" si="273"/>
        <v>3</v>
      </c>
      <c r="M386" t="str">
        <f t="shared" ca="1" si="254"/>
        <v>Pokhara</v>
      </c>
      <c r="N386">
        <f t="shared" ca="1" si="276"/>
        <v>1884363</v>
      </c>
      <c r="O386" s="1">
        <f t="shared" ca="1" si="274"/>
        <v>1551278.447419073</v>
      </c>
      <c r="P386" s="1">
        <f t="shared" ca="1" si="277"/>
        <v>41526.152982583684</v>
      </c>
      <c r="Q386">
        <f t="shared" ca="1" si="275"/>
        <v>28391</v>
      </c>
      <c r="R386">
        <f t="shared" ca="1" si="278"/>
        <v>0</v>
      </c>
      <c r="S386" s="1">
        <f t="shared" ca="1" si="279"/>
        <v>31476.478738975409</v>
      </c>
      <c r="T386" s="1">
        <f t="shared" ca="1" si="280"/>
        <v>1957365.6317215592</v>
      </c>
      <c r="U386" s="1">
        <f t="shared" ca="1" si="281"/>
        <v>1579669.447419073</v>
      </c>
      <c r="V386" s="1">
        <f t="shared" ca="1" si="282"/>
        <v>377696.18430248625</v>
      </c>
      <c r="Y386" s="5">
        <f ca="1">IF(Table1[[#This Row],[Gender]]="Male",1,0)</f>
        <v>1</v>
      </c>
      <c r="Z386">
        <f ca="1">IF(Table1[[#This Row],[Gender]]="Female",1,0)</f>
        <v>0</v>
      </c>
      <c r="AB386" s="6"/>
      <c r="AF386" s="5">
        <f t="shared" ca="1" si="246"/>
        <v>0</v>
      </c>
      <c r="AM386">
        <f t="shared" ca="1" si="247"/>
        <v>0</v>
      </c>
      <c r="AN386">
        <f t="shared" ca="1" si="248"/>
        <v>0</v>
      </c>
      <c r="AO386">
        <f t="shared" ca="1" si="249"/>
        <v>0</v>
      </c>
      <c r="AP386">
        <f t="shared" ca="1" si="250"/>
        <v>1</v>
      </c>
      <c r="AQ386">
        <f t="shared" ca="1" si="251"/>
        <v>0</v>
      </c>
      <c r="AS386" s="6"/>
      <c r="AV386" s="5">
        <f ca="1">IF(Table1[[#This Row],[Total Debt Value]]&gt;$AW$3,1,0)</f>
        <v>1</v>
      </c>
      <c r="AZ386" s="6"/>
      <c r="BA386" s="5"/>
      <c r="BB386" s="17">
        <f t="shared" ca="1" si="255"/>
        <v>0.77864073458169702</v>
      </c>
      <c r="BC386">
        <f t="shared" ca="1" si="256"/>
        <v>0</v>
      </c>
      <c r="BD386" s="6"/>
      <c r="BF386" s="5">
        <f t="shared" ca="1" si="257"/>
        <v>88880</v>
      </c>
      <c r="BG386">
        <f t="shared" ca="1" si="258"/>
        <v>0</v>
      </c>
      <c r="BH386">
        <f t="shared" ca="1" si="283"/>
        <v>0</v>
      </c>
      <c r="BI386">
        <f t="shared" ca="1" si="284"/>
        <v>0</v>
      </c>
      <c r="BJ386">
        <f t="shared" ca="1" si="285"/>
        <v>0</v>
      </c>
      <c r="BK386">
        <f t="shared" ca="1" si="286"/>
        <v>0</v>
      </c>
      <c r="BL386">
        <f t="shared" ca="1" si="287"/>
        <v>0</v>
      </c>
      <c r="BM386">
        <f t="shared" ca="1" si="288"/>
        <v>0</v>
      </c>
      <c r="BN386">
        <f t="shared" ca="1" si="289"/>
        <v>0</v>
      </c>
      <c r="BO386">
        <f t="shared" ca="1" si="290"/>
        <v>0</v>
      </c>
      <c r="BP386">
        <f t="shared" ca="1" si="291"/>
        <v>0</v>
      </c>
      <c r="BR386" s="6"/>
      <c r="BT386" s="5">
        <f t="shared" ca="1" si="259"/>
        <v>0</v>
      </c>
      <c r="BU386">
        <f t="shared" ca="1" si="260"/>
        <v>0</v>
      </c>
      <c r="BV386">
        <f t="shared" ca="1" si="261"/>
        <v>0</v>
      </c>
      <c r="BW386">
        <f t="shared" ca="1" si="262"/>
        <v>0</v>
      </c>
      <c r="BX386">
        <f t="shared" ca="1" si="263"/>
        <v>88880</v>
      </c>
      <c r="BY386">
        <f t="shared" ca="1" si="264"/>
        <v>0</v>
      </c>
      <c r="CA386" s="6"/>
      <c r="CD386" s="5">
        <f ca="1">IF(Table1[[#This Row],[Total Debt Value]]&gt;Table1[[#This Row],[Income]],1,0)</f>
        <v>1</v>
      </c>
      <c r="CK386" s="6"/>
      <c r="CM386" s="5">
        <f ca="1">IF(Table1[[#This Row],[Total  Net Worth]]&gt;$CN$3,Table1[[#This Row],[Age]],0)</f>
        <v>0</v>
      </c>
      <c r="CN386" s="6"/>
    </row>
    <row r="387" spans="2:92" x14ac:dyDescent="0.25">
      <c r="B387">
        <f t="shared" ca="1" si="265"/>
        <v>2</v>
      </c>
      <c r="C387" t="str">
        <f t="shared" ca="1" si="266"/>
        <v>Female</v>
      </c>
      <c r="D387">
        <f t="shared" ca="1" si="267"/>
        <v>41</v>
      </c>
      <c r="E387">
        <f t="shared" ca="1" si="268"/>
        <v>5</v>
      </c>
      <c r="F387" t="str">
        <f t="shared" ca="1" si="252"/>
        <v>Genral Work</v>
      </c>
      <c r="G387">
        <f t="shared" ca="1" si="269"/>
        <v>2</v>
      </c>
      <c r="H387" t="str">
        <f t="shared" ca="1" si="253"/>
        <v>College</v>
      </c>
      <c r="I387">
        <f t="shared" ca="1" si="270"/>
        <v>1</v>
      </c>
      <c r="J387">
        <f t="shared" ca="1" si="271"/>
        <v>2</v>
      </c>
      <c r="K387">
        <f t="shared" ca="1" si="272"/>
        <v>88880</v>
      </c>
      <c r="L387">
        <f t="shared" ca="1" si="273"/>
        <v>1</v>
      </c>
      <c r="M387" t="str">
        <f t="shared" ca="1" si="254"/>
        <v>Kathmandu</v>
      </c>
      <c r="N387">
        <f t="shared" ca="1" si="276"/>
        <v>1866480</v>
      </c>
      <c r="O387" s="1">
        <f t="shared" ca="1" si="274"/>
        <v>1453317.3582820459</v>
      </c>
      <c r="P387" s="1">
        <f t="shared" ca="1" si="277"/>
        <v>3009.7788091898333</v>
      </c>
      <c r="Q387">
        <f t="shared" ca="1" si="275"/>
        <v>955</v>
      </c>
      <c r="R387">
        <f t="shared" ca="1" si="278"/>
        <v>177760</v>
      </c>
      <c r="S387" s="1">
        <f t="shared" ca="1" si="279"/>
        <v>30306.076838146691</v>
      </c>
      <c r="T387" s="1">
        <f t="shared" ca="1" si="280"/>
        <v>1899795.8556473365</v>
      </c>
      <c r="U387" s="1">
        <f t="shared" ca="1" si="281"/>
        <v>1632032.3582820459</v>
      </c>
      <c r="V387" s="1">
        <f t="shared" ca="1" si="282"/>
        <v>267763.49736529053</v>
      </c>
      <c r="Y387" s="5">
        <f ca="1">IF(Table1[[#This Row],[Gender]]="Male",1,0)</f>
        <v>0</v>
      </c>
      <c r="Z387">
        <f ca="1">IF(Table1[[#This Row],[Gender]]="Female",1,0)</f>
        <v>1</v>
      </c>
      <c r="AB387" s="6"/>
      <c r="AF387" s="5">
        <f t="shared" ref="AF387:AF450" ca="1" si="292">IF(F388="Health",1,0)</f>
        <v>0</v>
      </c>
      <c r="AM387">
        <f t="shared" ref="AM387:AM450" ca="1" si="293">IF(F388="Teaching",1,0)</f>
        <v>0</v>
      </c>
      <c r="AN387">
        <f t="shared" ref="AN387:AN450" ca="1" si="294">IF(F388="IT",1,0)</f>
        <v>0</v>
      </c>
      <c r="AO387">
        <f t="shared" ref="AO387:AO450" ca="1" si="295">IF(F388="Construction",1,0)</f>
        <v>0</v>
      </c>
      <c r="AP387">
        <f t="shared" ref="AP387:AP450" ca="1" si="296">IF(F388="Genral Work",1,0)</f>
        <v>1</v>
      </c>
      <c r="AQ387">
        <f t="shared" ref="AQ387:AQ450" ca="1" si="297">IF(F388="Agriculture",1,0)</f>
        <v>0</v>
      </c>
      <c r="AS387" s="6"/>
      <c r="AV387" s="5">
        <f ca="1">IF(Table1[[#This Row],[Total Debt Value]]&gt;$AW$3,1,0)</f>
        <v>1</v>
      </c>
      <c r="AZ387" s="6"/>
      <c r="BA387" s="5"/>
      <c r="BB387" s="17">
        <f t="shared" ca="1" si="255"/>
        <v>0.70956597685605105</v>
      </c>
      <c r="BC387">
        <f t="shared" ca="1" si="256"/>
        <v>0</v>
      </c>
      <c r="BD387" s="6"/>
      <c r="BF387" s="5">
        <f t="shared" ca="1" si="257"/>
        <v>0</v>
      </c>
      <c r="BG387">
        <f t="shared" ca="1" si="258"/>
        <v>0</v>
      </c>
      <c r="BH387">
        <f t="shared" ca="1" si="283"/>
        <v>0</v>
      </c>
      <c r="BI387">
        <f t="shared" ca="1" si="284"/>
        <v>0</v>
      </c>
      <c r="BJ387">
        <f t="shared" ca="1" si="285"/>
        <v>30640</v>
      </c>
      <c r="BK387">
        <f t="shared" ca="1" si="286"/>
        <v>0</v>
      </c>
      <c r="BL387">
        <f t="shared" ca="1" si="287"/>
        <v>0</v>
      </c>
      <c r="BM387">
        <f t="shared" ca="1" si="288"/>
        <v>0</v>
      </c>
      <c r="BN387">
        <f t="shared" ca="1" si="289"/>
        <v>0</v>
      </c>
      <c r="BO387">
        <f t="shared" ca="1" si="290"/>
        <v>0</v>
      </c>
      <c r="BP387">
        <f t="shared" ca="1" si="291"/>
        <v>0</v>
      </c>
      <c r="BR387" s="6"/>
      <c r="BT387" s="5">
        <f t="shared" ca="1" si="259"/>
        <v>0</v>
      </c>
      <c r="BU387">
        <f t="shared" ca="1" si="260"/>
        <v>0</v>
      </c>
      <c r="BV387">
        <f t="shared" ca="1" si="261"/>
        <v>0</v>
      </c>
      <c r="BW387">
        <f t="shared" ca="1" si="262"/>
        <v>0</v>
      </c>
      <c r="BX387">
        <f t="shared" ca="1" si="263"/>
        <v>30640</v>
      </c>
      <c r="BY387">
        <f t="shared" ca="1" si="264"/>
        <v>0</v>
      </c>
      <c r="CA387" s="6"/>
      <c r="CD387" s="5">
        <f ca="1">IF(Table1[[#This Row],[Total Debt Value]]&gt;Table1[[#This Row],[Income]],1,0)</f>
        <v>1</v>
      </c>
      <c r="CK387" s="6"/>
      <c r="CM387" s="5">
        <f ca="1">IF(Table1[[#This Row],[Total  Net Worth]]&gt;$CN$3,Table1[[#This Row],[Age]],0)</f>
        <v>0</v>
      </c>
      <c r="CN387" s="6"/>
    </row>
    <row r="388" spans="2:92" x14ac:dyDescent="0.25">
      <c r="B388">
        <f t="shared" ca="1" si="265"/>
        <v>1</v>
      </c>
      <c r="C388" t="str">
        <f t="shared" ca="1" si="266"/>
        <v>Male</v>
      </c>
      <c r="D388">
        <f t="shared" ca="1" si="267"/>
        <v>42</v>
      </c>
      <c r="E388">
        <f t="shared" ca="1" si="268"/>
        <v>5</v>
      </c>
      <c r="F388" t="str">
        <f t="shared" ref="F388:F451" ca="1" si="298">VLOOKUP(E388,$AH$3:$AI$8,2)</f>
        <v>Genral Work</v>
      </c>
      <c r="G388">
        <f t="shared" ca="1" si="269"/>
        <v>1</v>
      </c>
      <c r="H388" t="str">
        <f t="shared" ref="H388:H451" ca="1" si="299">VLOOKUP(G388,$AJ$3:$AK$7,2)</f>
        <v>High School</v>
      </c>
      <c r="I388">
        <f t="shared" ca="1" si="270"/>
        <v>1</v>
      </c>
      <c r="J388">
        <f t="shared" ca="1" si="271"/>
        <v>1</v>
      </c>
      <c r="K388">
        <f t="shared" ca="1" si="272"/>
        <v>30640</v>
      </c>
      <c r="L388">
        <f t="shared" ca="1" si="273"/>
        <v>6</v>
      </c>
      <c r="M388" t="str">
        <f t="shared" ref="M388:M451" ca="1" si="300">VLOOKUP(L388,$AH$11:$AI$21,2)</f>
        <v>Dharan</v>
      </c>
      <c r="N388">
        <f t="shared" ca="1" si="276"/>
        <v>551520</v>
      </c>
      <c r="O388" s="1">
        <f t="shared" ca="1" si="274"/>
        <v>391339.82755564927</v>
      </c>
      <c r="P388" s="1">
        <f t="shared" ca="1" si="277"/>
        <v>14490.091375541802</v>
      </c>
      <c r="Q388">
        <f t="shared" ca="1" si="275"/>
        <v>12874</v>
      </c>
      <c r="R388">
        <f t="shared" ca="1" si="278"/>
        <v>61280</v>
      </c>
      <c r="S388" s="1">
        <f t="shared" ca="1" si="279"/>
        <v>28954.301732615553</v>
      </c>
      <c r="T388" s="1">
        <f t="shared" ca="1" si="280"/>
        <v>594964.39310815732</v>
      </c>
      <c r="U388" s="1">
        <f t="shared" ca="1" si="281"/>
        <v>465493.82755564927</v>
      </c>
      <c r="V388" s="1">
        <f t="shared" ca="1" si="282"/>
        <v>129470.56555250805</v>
      </c>
      <c r="Y388" s="5">
        <f ca="1">IF(Table1[[#This Row],[Gender]]="Male",1,0)</f>
        <v>1</v>
      </c>
      <c r="Z388">
        <f ca="1">IF(Table1[[#This Row],[Gender]]="Female",1,0)</f>
        <v>0</v>
      </c>
      <c r="AB388" s="6"/>
      <c r="AF388" s="5">
        <f t="shared" ca="1" si="292"/>
        <v>0</v>
      </c>
      <c r="AM388">
        <f t="shared" ca="1" si="293"/>
        <v>0</v>
      </c>
      <c r="AN388">
        <f t="shared" ca="1" si="294"/>
        <v>1</v>
      </c>
      <c r="AO388">
        <f t="shared" ca="1" si="295"/>
        <v>0</v>
      </c>
      <c r="AP388">
        <f t="shared" ca="1" si="296"/>
        <v>0</v>
      </c>
      <c r="AQ388">
        <f t="shared" ca="1" si="297"/>
        <v>0</v>
      </c>
      <c r="AS388" s="6"/>
      <c r="AV388" s="5">
        <f ca="1">IF(Table1[[#This Row],[Total Debt Value]]&gt;$AW$3,1,0)</f>
        <v>0</v>
      </c>
      <c r="AZ388" s="6"/>
      <c r="BA388" s="5"/>
      <c r="BB388" s="17">
        <f t="shared" ref="BB388:BB451" ca="1" si="301">O389/N389</f>
        <v>0.50694184404295795</v>
      </c>
      <c r="BC388">
        <f t="shared" ref="BC388:BC451" ca="1" si="302">IF(BB388&lt;$BD$2,1,0)</f>
        <v>0</v>
      </c>
      <c r="BD388" s="6"/>
      <c r="BF388" s="5">
        <f t="shared" ref="BF388:BF451" ca="1" si="303">IF(M389="Kathmandu",K389,0)</f>
        <v>0</v>
      </c>
      <c r="BG388">
        <f t="shared" ref="BG388:BG451" ca="1" si="304">IF(M389="Itahari",K389,0)</f>
        <v>0</v>
      </c>
      <c r="BH388">
        <f t="shared" ca="1" si="283"/>
        <v>58661</v>
      </c>
      <c r="BI388">
        <f t="shared" ca="1" si="284"/>
        <v>0</v>
      </c>
      <c r="BJ388">
        <f t="shared" ca="1" si="285"/>
        <v>0</v>
      </c>
      <c r="BK388">
        <f t="shared" ca="1" si="286"/>
        <v>0</v>
      </c>
      <c r="BL388">
        <f t="shared" ca="1" si="287"/>
        <v>0</v>
      </c>
      <c r="BM388">
        <f t="shared" ca="1" si="288"/>
        <v>0</v>
      </c>
      <c r="BN388">
        <f t="shared" ca="1" si="289"/>
        <v>0</v>
      </c>
      <c r="BO388">
        <f t="shared" ca="1" si="290"/>
        <v>0</v>
      </c>
      <c r="BP388">
        <f t="shared" ca="1" si="291"/>
        <v>0</v>
      </c>
      <c r="BR388" s="6"/>
      <c r="BT388" s="5">
        <f t="shared" ref="BT388:BT451" ca="1" si="305">IF(F389="Health",K389,0)</f>
        <v>0</v>
      </c>
      <c r="BU388">
        <f t="shared" ref="BU388:BU451" ca="1" si="306">IF(F389="Agriculture",K389,0)</f>
        <v>0</v>
      </c>
      <c r="BV388">
        <f t="shared" ref="BV388:BV451" ca="1" si="307">IF(F389="IT",K389,0)</f>
        <v>58661</v>
      </c>
      <c r="BW388">
        <f t="shared" ref="BW388:BW451" ca="1" si="308">IF(F389="Construction",K389,0)</f>
        <v>0</v>
      </c>
      <c r="BX388">
        <f t="shared" ref="BX388:BX451" ca="1" si="309">IF(F389="Genral Work",K389,0)</f>
        <v>0</v>
      </c>
      <c r="BY388">
        <f t="shared" ref="BY388:BY451" ca="1" si="310">IF(F389="Teaching",K389,0)</f>
        <v>0</v>
      </c>
      <c r="CA388" s="6"/>
      <c r="CD388" s="5">
        <f ca="1">IF(Table1[[#This Row],[Total Debt Value]]&gt;Table1[[#This Row],[Income]],1,0)</f>
        <v>1</v>
      </c>
      <c r="CK388" s="6"/>
      <c r="CM388" s="5">
        <f ca="1">IF(Table1[[#This Row],[Total  Net Worth]]&gt;$CN$3,Table1[[#This Row],[Age]],0)</f>
        <v>0</v>
      </c>
      <c r="CN388" s="6"/>
    </row>
    <row r="389" spans="2:92" x14ac:dyDescent="0.25">
      <c r="B389">
        <f t="shared" ref="B389:B452" ca="1" si="311">RANDBETWEEN(1,2)</f>
        <v>2</v>
      </c>
      <c r="C389" t="str">
        <f t="shared" ref="C389:C452" ca="1" si="312">IF(B389=1,"Male","Female")</f>
        <v>Female</v>
      </c>
      <c r="D389">
        <f t="shared" ref="D389:D452" ca="1" si="313">RANDBETWEEN(25,45)</f>
        <v>40</v>
      </c>
      <c r="E389">
        <f t="shared" ref="E389:E452" ca="1" si="314">RANDBETWEEN(1,6)</f>
        <v>4</v>
      </c>
      <c r="F389" t="str">
        <f t="shared" ca="1" si="298"/>
        <v>IT</v>
      </c>
      <c r="G389">
        <f t="shared" ref="G389:G452" ca="1" si="315">RANDBETWEEN(1,5)</f>
        <v>5</v>
      </c>
      <c r="H389" t="str">
        <f t="shared" ca="1" si="299"/>
        <v>Others</v>
      </c>
      <c r="I389">
        <f t="shared" ref="I389:I452" ca="1" si="316">RANDBETWEEN(0,3)</f>
        <v>2</v>
      </c>
      <c r="J389">
        <f t="shared" ref="J389:J452" ca="1" si="317">RANDBETWEEN(0,2)</f>
        <v>2</v>
      </c>
      <c r="K389">
        <f t="shared" ref="K389:K452" ca="1" si="318">RANDBETWEEN(25000,100000)</f>
        <v>58661</v>
      </c>
      <c r="L389">
        <f t="shared" ref="L389:L452" ca="1" si="319">RANDBETWEEN(1,11)</f>
        <v>4</v>
      </c>
      <c r="M389" t="str">
        <f t="shared" ca="1" si="300"/>
        <v>Biratnagar</v>
      </c>
      <c r="N389">
        <f t="shared" ca="1" si="276"/>
        <v>1173220</v>
      </c>
      <c r="O389" s="1">
        <f t="shared" ref="O389:O452" ca="1" si="320">RAND()*N389</f>
        <v>594754.31026807916</v>
      </c>
      <c r="P389" s="1">
        <f t="shared" ca="1" si="277"/>
        <v>46987.18421935002</v>
      </c>
      <c r="Q389">
        <f t="shared" ref="Q389:Q452" ca="1" si="321">RANDBETWEEN(0,P389)</f>
        <v>34388</v>
      </c>
      <c r="R389">
        <f t="shared" ca="1" si="278"/>
        <v>117322</v>
      </c>
      <c r="S389" s="1">
        <f t="shared" ca="1" si="279"/>
        <v>46081.025357569677</v>
      </c>
      <c r="T389" s="1">
        <f t="shared" ca="1" si="280"/>
        <v>1266288.2095769197</v>
      </c>
      <c r="U389" s="1">
        <f t="shared" ca="1" si="281"/>
        <v>746464.31026807916</v>
      </c>
      <c r="V389" s="1">
        <f t="shared" ca="1" si="282"/>
        <v>519823.89930884051</v>
      </c>
      <c r="Y389" s="5">
        <f ca="1">IF(Table1[[#This Row],[Gender]]="Male",1,0)</f>
        <v>0</v>
      </c>
      <c r="Z389">
        <f ca="1">IF(Table1[[#This Row],[Gender]]="Female",1,0)</f>
        <v>1</v>
      </c>
      <c r="AB389" s="6"/>
      <c r="AF389" s="5">
        <f t="shared" ca="1" si="292"/>
        <v>0</v>
      </c>
      <c r="AM389">
        <f t="shared" ca="1" si="293"/>
        <v>1</v>
      </c>
      <c r="AN389">
        <f t="shared" ca="1" si="294"/>
        <v>0</v>
      </c>
      <c r="AO389">
        <f t="shared" ca="1" si="295"/>
        <v>0</v>
      </c>
      <c r="AP389">
        <f t="shared" ca="1" si="296"/>
        <v>0</v>
      </c>
      <c r="AQ389">
        <f t="shared" ca="1" si="297"/>
        <v>0</v>
      </c>
      <c r="AS389" s="6"/>
      <c r="AV389" s="5">
        <f ca="1">IF(Table1[[#This Row],[Total Debt Value]]&gt;$AW$3,1,0)</f>
        <v>1</v>
      </c>
      <c r="AZ389" s="6"/>
      <c r="BA389" s="5"/>
      <c r="BB389" s="17">
        <f t="shared" ca="1" si="301"/>
        <v>0.39399264383693655</v>
      </c>
      <c r="BC389">
        <f t="shared" ca="1" si="302"/>
        <v>0</v>
      </c>
      <c r="BD389" s="6"/>
      <c r="BF389" s="5">
        <f t="shared" ca="1" si="303"/>
        <v>0</v>
      </c>
      <c r="BG389">
        <f t="shared" ca="1" si="304"/>
        <v>0</v>
      </c>
      <c r="BH389">
        <f t="shared" ca="1" si="283"/>
        <v>0</v>
      </c>
      <c r="BI389">
        <f t="shared" ca="1" si="284"/>
        <v>0</v>
      </c>
      <c r="BJ389">
        <f t="shared" ca="1" si="285"/>
        <v>0</v>
      </c>
      <c r="BK389">
        <f t="shared" ca="1" si="286"/>
        <v>0</v>
      </c>
      <c r="BL389">
        <f t="shared" ca="1" si="287"/>
        <v>0</v>
      </c>
      <c r="BM389">
        <f t="shared" ca="1" si="288"/>
        <v>0</v>
      </c>
      <c r="BN389">
        <f t="shared" ca="1" si="289"/>
        <v>0</v>
      </c>
      <c r="BO389">
        <f t="shared" ca="1" si="290"/>
        <v>0</v>
      </c>
      <c r="BP389">
        <f t="shared" ca="1" si="291"/>
        <v>57822</v>
      </c>
      <c r="BR389" s="6"/>
      <c r="BT389" s="5">
        <f t="shared" ca="1" si="305"/>
        <v>0</v>
      </c>
      <c r="BU389">
        <f t="shared" ca="1" si="306"/>
        <v>0</v>
      </c>
      <c r="BV389">
        <f t="shared" ca="1" si="307"/>
        <v>0</v>
      </c>
      <c r="BW389">
        <f t="shared" ca="1" si="308"/>
        <v>0</v>
      </c>
      <c r="BX389">
        <f t="shared" ca="1" si="309"/>
        <v>0</v>
      </c>
      <c r="BY389">
        <f t="shared" ca="1" si="310"/>
        <v>57822</v>
      </c>
      <c r="CA389" s="6"/>
      <c r="CD389" s="5">
        <f ca="1">IF(Table1[[#This Row],[Total Debt Value]]&gt;Table1[[#This Row],[Income]],1,0)</f>
        <v>1</v>
      </c>
      <c r="CK389" s="6"/>
      <c r="CM389" s="5">
        <f ca="1">IF(Table1[[#This Row],[Total  Net Worth]]&gt;$CN$3,Table1[[#This Row],[Age]],0)</f>
        <v>40</v>
      </c>
      <c r="CN389" s="6"/>
    </row>
    <row r="390" spans="2:92" x14ac:dyDescent="0.25">
      <c r="B390">
        <f t="shared" ca="1" si="311"/>
        <v>1</v>
      </c>
      <c r="C390" t="str">
        <f t="shared" ca="1" si="312"/>
        <v>Male</v>
      </c>
      <c r="D390">
        <f t="shared" ca="1" si="313"/>
        <v>31</v>
      </c>
      <c r="E390">
        <f t="shared" ca="1" si="314"/>
        <v>3</v>
      </c>
      <c r="F390" t="str">
        <f t="shared" ca="1" si="298"/>
        <v>Teaching</v>
      </c>
      <c r="G390">
        <f t="shared" ca="1" si="315"/>
        <v>4</v>
      </c>
      <c r="H390" t="str">
        <f t="shared" ca="1" si="299"/>
        <v>Technical</v>
      </c>
      <c r="I390">
        <f t="shared" ca="1" si="316"/>
        <v>3</v>
      </c>
      <c r="J390">
        <f t="shared" ca="1" si="317"/>
        <v>1</v>
      </c>
      <c r="K390">
        <f t="shared" ca="1" si="318"/>
        <v>57822</v>
      </c>
      <c r="L390">
        <f t="shared" ca="1" si="319"/>
        <v>2</v>
      </c>
      <c r="M390" t="str">
        <f t="shared" ca="1" si="300"/>
        <v>Birgunj</v>
      </c>
      <c r="N390">
        <f t="shared" ca="1" si="276"/>
        <v>1098618</v>
      </c>
      <c r="O390" s="1">
        <f t="shared" ca="1" si="320"/>
        <v>432847.41038684756</v>
      </c>
      <c r="P390" s="1">
        <f t="shared" ca="1" si="277"/>
        <v>8860.5404486416955</v>
      </c>
      <c r="Q390">
        <f t="shared" ca="1" si="321"/>
        <v>2033</v>
      </c>
      <c r="R390">
        <f t="shared" ca="1" si="278"/>
        <v>115644</v>
      </c>
      <c r="S390" s="1">
        <f t="shared" ca="1" si="279"/>
        <v>15131.203830427894</v>
      </c>
      <c r="T390" s="1">
        <f t="shared" ca="1" si="280"/>
        <v>1122609.7442790696</v>
      </c>
      <c r="U390" s="1">
        <f t="shared" ca="1" si="281"/>
        <v>550524.41038684756</v>
      </c>
      <c r="V390" s="1">
        <f t="shared" ca="1" si="282"/>
        <v>572085.33389222203</v>
      </c>
      <c r="Y390" s="5">
        <f ca="1">IF(Table1[[#This Row],[Gender]]="Male",1,0)</f>
        <v>1</v>
      </c>
      <c r="Z390">
        <f ca="1">IF(Table1[[#This Row],[Gender]]="Female",1,0)</f>
        <v>0</v>
      </c>
      <c r="AB390" s="6"/>
      <c r="AF390" s="5">
        <f t="shared" ca="1" si="292"/>
        <v>0</v>
      </c>
      <c r="AM390">
        <f t="shared" ca="1" si="293"/>
        <v>0</v>
      </c>
      <c r="AN390">
        <f t="shared" ca="1" si="294"/>
        <v>0</v>
      </c>
      <c r="AO390">
        <f t="shared" ca="1" si="295"/>
        <v>1</v>
      </c>
      <c r="AP390">
        <f t="shared" ca="1" si="296"/>
        <v>0</v>
      </c>
      <c r="AQ390">
        <f t="shared" ca="1" si="297"/>
        <v>0</v>
      </c>
      <c r="AS390" s="6"/>
      <c r="AV390" s="5">
        <f ca="1">IF(Table1[[#This Row],[Total Debt Value]]&gt;$AW$3,1,0)</f>
        <v>1</v>
      </c>
      <c r="AZ390" s="6"/>
      <c r="BA390" s="5"/>
      <c r="BB390" s="17">
        <f t="shared" ca="1" si="301"/>
        <v>5.984908545217571E-2</v>
      </c>
      <c r="BC390">
        <f t="shared" ca="1" si="302"/>
        <v>1</v>
      </c>
      <c r="BD390" s="6"/>
      <c r="BF390" s="5">
        <f t="shared" ca="1" si="303"/>
        <v>0</v>
      </c>
      <c r="BG390">
        <f t="shared" ca="1" si="304"/>
        <v>0</v>
      </c>
      <c r="BH390">
        <f t="shared" ca="1" si="283"/>
        <v>0</v>
      </c>
      <c r="BI390">
        <f t="shared" ca="1" si="284"/>
        <v>0</v>
      </c>
      <c r="BJ390">
        <f t="shared" ca="1" si="285"/>
        <v>47629</v>
      </c>
      <c r="BK390">
        <f t="shared" ca="1" si="286"/>
        <v>0</v>
      </c>
      <c r="BL390">
        <f t="shared" ca="1" si="287"/>
        <v>0</v>
      </c>
      <c r="BM390">
        <f t="shared" ca="1" si="288"/>
        <v>0</v>
      </c>
      <c r="BN390">
        <f t="shared" ca="1" si="289"/>
        <v>0</v>
      </c>
      <c r="BO390">
        <f t="shared" ca="1" si="290"/>
        <v>0</v>
      </c>
      <c r="BP390">
        <f t="shared" ca="1" si="291"/>
        <v>0</v>
      </c>
      <c r="BR390" s="6"/>
      <c r="BT390" s="5">
        <f t="shared" ca="1" si="305"/>
        <v>0</v>
      </c>
      <c r="BU390">
        <f t="shared" ca="1" si="306"/>
        <v>0</v>
      </c>
      <c r="BV390">
        <f t="shared" ca="1" si="307"/>
        <v>0</v>
      </c>
      <c r="BW390">
        <f t="shared" ca="1" si="308"/>
        <v>47629</v>
      </c>
      <c r="BX390">
        <f t="shared" ca="1" si="309"/>
        <v>0</v>
      </c>
      <c r="BY390">
        <f t="shared" ca="1" si="310"/>
        <v>0</v>
      </c>
      <c r="CA390" s="6"/>
      <c r="CD390" s="5">
        <f ca="1">IF(Table1[[#This Row],[Total Debt Value]]&gt;Table1[[#This Row],[Income]],1,0)</f>
        <v>1</v>
      </c>
      <c r="CK390" s="6"/>
      <c r="CM390" s="5">
        <f ca="1">IF(Table1[[#This Row],[Total  Net Worth]]&gt;$CN$3,Table1[[#This Row],[Age]],0)</f>
        <v>31</v>
      </c>
      <c r="CN390" s="6"/>
    </row>
    <row r="391" spans="2:92" x14ac:dyDescent="0.25">
      <c r="B391">
        <f t="shared" ca="1" si="311"/>
        <v>1</v>
      </c>
      <c r="C391" t="str">
        <f t="shared" ca="1" si="312"/>
        <v>Male</v>
      </c>
      <c r="D391">
        <f t="shared" ca="1" si="313"/>
        <v>41</v>
      </c>
      <c r="E391">
        <f t="shared" ca="1" si="314"/>
        <v>2</v>
      </c>
      <c r="F391" t="str">
        <f t="shared" ca="1" si="298"/>
        <v>Construction</v>
      </c>
      <c r="G391">
        <f t="shared" ca="1" si="315"/>
        <v>5</v>
      </c>
      <c r="H391" t="str">
        <f t="shared" ca="1" si="299"/>
        <v>Others</v>
      </c>
      <c r="I391">
        <f t="shared" ca="1" si="316"/>
        <v>2</v>
      </c>
      <c r="J391">
        <f t="shared" ca="1" si="317"/>
        <v>0</v>
      </c>
      <c r="K391">
        <f t="shared" ca="1" si="318"/>
        <v>47629</v>
      </c>
      <c r="L391">
        <f t="shared" ca="1" si="319"/>
        <v>6</v>
      </c>
      <c r="M391" t="str">
        <f t="shared" ca="1" si="300"/>
        <v>Dharan</v>
      </c>
      <c r="N391">
        <f t="shared" ca="1" si="276"/>
        <v>1000209</v>
      </c>
      <c r="O391" s="1">
        <f t="shared" ca="1" si="320"/>
        <v>59861.593911035212</v>
      </c>
      <c r="P391" s="1">
        <f t="shared" ca="1" si="277"/>
        <v>0</v>
      </c>
      <c r="Q391">
        <f t="shared" ca="1" si="321"/>
        <v>0</v>
      </c>
      <c r="R391">
        <f t="shared" ca="1" si="278"/>
        <v>0</v>
      </c>
      <c r="S391" s="1">
        <f t="shared" ca="1" si="279"/>
        <v>70598.17988439498</v>
      </c>
      <c r="T391" s="1">
        <f t="shared" ca="1" si="280"/>
        <v>1070807.1798843951</v>
      </c>
      <c r="U391" s="1">
        <f t="shared" ca="1" si="281"/>
        <v>59861.593911035212</v>
      </c>
      <c r="V391" s="1">
        <f t="shared" ca="1" si="282"/>
        <v>1010945.5859733599</v>
      </c>
      <c r="Y391" s="5">
        <f ca="1">IF(Table1[[#This Row],[Gender]]="Male",1,0)</f>
        <v>1</v>
      </c>
      <c r="Z391">
        <f ca="1">IF(Table1[[#This Row],[Gender]]="Female",1,0)</f>
        <v>0</v>
      </c>
      <c r="AB391" s="6"/>
      <c r="AF391" s="5">
        <f t="shared" ca="1" si="292"/>
        <v>0</v>
      </c>
      <c r="AM391">
        <f t="shared" ca="1" si="293"/>
        <v>1</v>
      </c>
      <c r="AN391">
        <f t="shared" ca="1" si="294"/>
        <v>0</v>
      </c>
      <c r="AO391">
        <f t="shared" ca="1" si="295"/>
        <v>0</v>
      </c>
      <c r="AP391">
        <f t="shared" ca="1" si="296"/>
        <v>0</v>
      </c>
      <c r="AQ391">
        <f t="shared" ca="1" si="297"/>
        <v>0</v>
      </c>
      <c r="AS391" s="6"/>
      <c r="AV391" s="5">
        <f ca="1">IF(Table1[[#This Row],[Total Debt Value]]&gt;$AW$3,1,0)</f>
        <v>0</v>
      </c>
      <c r="AZ391" s="6"/>
      <c r="BA391" s="5"/>
      <c r="BB391" s="17">
        <f t="shared" ca="1" si="301"/>
        <v>8.920312066517333E-2</v>
      </c>
      <c r="BC391">
        <f t="shared" ca="1" si="302"/>
        <v>1</v>
      </c>
      <c r="BD391" s="6"/>
      <c r="BF391" s="5">
        <f t="shared" ca="1" si="303"/>
        <v>0</v>
      </c>
      <c r="BG391">
        <f t="shared" ca="1" si="304"/>
        <v>0</v>
      </c>
      <c r="BH391">
        <f t="shared" ca="1" si="283"/>
        <v>0</v>
      </c>
      <c r="BI391">
        <f t="shared" ca="1" si="284"/>
        <v>0</v>
      </c>
      <c r="BJ391">
        <f t="shared" ca="1" si="285"/>
        <v>0</v>
      </c>
      <c r="BK391">
        <f t="shared" ca="1" si="286"/>
        <v>0</v>
      </c>
      <c r="BL391">
        <f t="shared" ca="1" si="287"/>
        <v>64152</v>
      </c>
      <c r="BM391">
        <f t="shared" ca="1" si="288"/>
        <v>0</v>
      </c>
      <c r="BN391">
        <f t="shared" ca="1" si="289"/>
        <v>0</v>
      </c>
      <c r="BO391">
        <f t="shared" ca="1" si="290"/>
        <v>0</v>
      </c>
      <c r="BP391">
        <f t="shared" ca="1" si="291"/>
        <v>0</v>
      </c>
      <c r="BR391" s="6"/>
      <c r="BT391" s="5">
        <f t="shared" ca="1" si="305"/>
        <v>0</v>
      </c>
      <c r="BU391">
        <f t="shared" ca="1" si="306"/>
        <v>0</v>
      </c>
      <c r="BV391">
        <f t="shared" ca="1" si="307"/>
        <v>0</v>
      </c>
      <c r="BW391">
        <f t="shared" ca="1" si="308"/>
        <v>0</v>
      </c>
      <c r="BX391">
        <f t="shared" ca="1" si="309"/>
        <v>0</v>
      </c>
      <c r="BY391">
        <f t="shared" ca="1" si="310"/>
        <v>64152</v>
      </c>
      <c r="CA391" s="6"/>
      <c r="CD391" s="5">
        <f ca="1">IF(Table1[[#This Row],[Total Debt Value]]&gt;Table1[[#This Row],[Income]],1,0)</f>
        <v>1</v>
      </c>
      <c r="CK391" s="6"/>
      <c r="CM391" s="5">
        <f ca="1">IF(Table1[[#This Row],[Total  Net Worth]]&gt;$CN$3,Table1[[#This Row],[Age]],0)</f>
        <v>41</v>
      </c>
      <c r="CN391" s="6"/>
    </row>
    <row r="392" spans="2:92" x14ac:dyDescent="0.25">
      <c r="B392">
        <f t="shared" ca="1" si="311"/>
        <v>2</v>
      </c>
      <c r="C392" t="str">
        <f t="shared" ca="1" si="312"/>
        <v>Female</v>
      </c>
      <c r="D392">
        <f t="shared" ca="1" si="313"/>
        <v>32</v>
      </c>
      <c r="E392">
        <f t="shared" ca="1" si="314"/>
        <v>3</v>
      </c>
      <c r="F392" t="str">
        <f t="shared" ca="1" si="298"/>
        <v>Teaching</v>
      </c>
      <c r="G392">
        <f t="shared" ca="1" si="315"/>
        <v>3</v>
      </c>
      <c r="H392" t="str">
        <f t="shared" ca="1" si="299"/>
        <v>University</v>
      </c>
      <c r="I392">
        <f t="shared" ca="1" si="316"/>
        <v>3</v>
      </c>
      <c r="J392">
        <f t="shared" ca="1" si="317"/>
        <v>1</v>
      </c>
      <c r="K392">
        <f t="shared" ca="1" si="318"/>
        <v>64152</v>
      </c>
      <c r="L392">
        <f t="shared" ca="1" si="319"/>
        <v>9</v>
      </c>
      <c r="M392" t="str">
        <f t="shared" ca="1" si="300"/>
        <v>Bhaktapur</v>
      </c>
      <c r="N392">
        <f t="shared" ca="1" si="276"/>
        <v>1283040</v>
      </c>
      <c r="O392" s="1">
        <f t="shared" ca="1" si="320"/>
        <v>114451.17193824399</v>
      </c>
      <c r="P392" s="1">
        <f t="shared" ca="1" si="277"/>
        <v>58322.421583874369</v>
      </c>
      <c r="Q392">
        <f t="shared" ca="1" si="321"/>
        <v>55329</v>
      </c>
      <c r="R392">
        <f t="shared" ca="1" si="278"/>
        <v>0</v>
      </c>
      <c r="S392" s="1">
        <f t="shared" ca="1" si="279"/>
        <v>80655.717358595837</v>
      </c>
      <c r="T392" s="1">
        <f t="shared" ca="1" si="280"/>
        <v>1422018.1389424703</v>
      </c>
      <c r="U392" s="1">
        <f t="shared" ca="1" si="281"/>
        <v>169780.17193824399</v>
      </c>
      <c r="V392" s="1">
        <f t="shared" ca="1" si="282"/>
        <v>1252237.9670042263</v>
      </c>
      <c r="Y392" s="5">
        <f ca="1">IF(Table1[[#This Row],[Gender]]="Male",1,0)</f>
        <v>0</v>
      </c>
      <c r="Z392">
        <f ca="1">IF(Table1[[#This Row],[Gender]]="Female",1,0)</f>
        <v>1</v>
      </c>
      <c r="AB392" s="6"/>
      <c r="AF392" s="5">
        <f t="shared" ca="1" si="292"/>
        <v>0</v>
      </c>
      <c r="AM392">
        <f t="shared" ca="1" si="293"/>
        <v>0</v>
      </c>
      <c r="AN392">
        <f t="shared" ca="1" si="294"/>
        <v>0</v>
      </c>
      <c r="AO392">
        <f t="shared" ca="1" si="295"/>
        <v>0</v>
      </c>
      <c r="AP392">
        <f t="shared" ca="1" si="296"/>
        <v>1</v>
      </c>
      <c r="AQ392">
        <f t="shared" ca="1" si="297"/>
        <v>0</v>
      </c>
      <c r="AS392" s="6"/>
      <c r="AV392" s="5">
        <f ca="1">IF(Table1[[#This Row],[Total Debt Value]]&gt;$AW$3,1,0)</f>
        <v>0</v>
      </c>
      <c r="AZ392" s="6"/>
      <c r="BA392" s="5"/>
      <c r="BB392" s="17">
        <f t="shared" ca="1" si="301"/>
        <v>0.33791617064921153</v>
      </c>
      <c r="BC392">
        <f t="shared" ca="1" si="302"/>
        <v>0</v>
      </c>
      <c r="BD392" s="6"/>
      <c r="BF392" s="5">
        <f t="shared" ca="1" si="303"/>
        <v>0</v>
      </c>
      <c r="BG392">
        <f t="shared" ca="1" si="304"/>
        <v>0</v>
      </c>
      <c r="BH392">
        <f t="shared" ca="1" si="283"/>
        <v>0</v>
      </c>
      <c r="BI392">
        <f t="shared" ca="1" si="284"/>
        <v>0</v>
      </c>
      <c r="BJ392">
        <f t="shared" ca="1" si="285"/>
        <v>0</v>
      </c>
      <c r="BK392">
        <f t="shared" ca="1" si="286"/>
        <v>0</v>
      </c>
      <c r="BL392">
        <f t="shared" ca="1" si="287"/>
        <v>0</v>
      </c>
      <c r="BM392">
        <f t="shared" ca="1" si="288"/>
        <v>29455</v>
      </c>
      <c r="BN392">
        <f t="shared" ca="1" si="289"/>
        <v>0</v>
      </c>
      <c r="BO392">
        <f t="shared" ca="1" si="290"/>
        <v>0</v>
      </c>
      <c r="BP392">
        <f t="shared" ca="1" si="291"/>
        <v>0</v>
      </c>
      <c r="BR392" s="6"/>
      <c r="BT392" s="5">
        <f t="shared" ca="1" si="305"/>
        <v>0</v>
      </c>
      <c r="BU392">
        <f t="shared" ca="1" si="306"/>
        <v>0</v>
      </c>
      <c r="BV392">
        <f t="shared" ca="1" si="307"/>
        <v>0</v>
      </c>
      <c r="BW392">
        <f t="shared" ca="1" si="308"/>
        <v>0</v>
      </c>
      <c r="BX392">
        <f t="shared" ca="1" si="309"/>
        <v>29455</v>
      </c>
      <c r="BY392">
        <f t="shared" ca="1" si="310"/>
        <v>0</v>
      </c>
      <c r="CA392" s="6"/>
      <c r="CD392" s="5">
        <f ca="1">IF(Table1[[#This Row],[Total Debt Value]]&gt;Table1[[#This Row],[Income]],1,0)</f>
        <v>1</v>
      </c>
      <c r="CK392" s="6"/>
      <c r="CM392" s="5">
        <f ca="1">IF(Table1[[#This Row],[Total  Net Worth]]&gt;$CN$3,Table1[[#This Row],[Age]],0)</f>
        <v>32</v>
      </c>
      <c r="CN392" s="6"/>
    </row>
    <row r="393" spans="2:92" x14ac:dyDescent="0.25">
      <c r="B393">
        <f t="shared" ca="1" si="311"/>
        <v>1</v>
      </c>
      <c r="C393" t="str">
        <f t="shared" ca="1" si="312"/>
        <v>Male</v>
      </c>
      <c r="D393">
        <f t="shared" ca="1" si="313"/>
        <v>45</v>
      </c>
      <c r="E393">
        <f t="shared" ca="1" si="314"/>
        <v>5</v>
      </c>
      <c r="F393" t="str">
        <f t="shared" ca="1" si="298"/>
        <v>Genral Work</v>
      </c>
      <c r="G393">
        <f t="shared" ca="1" si="315"/>
        <v>4</v>
      </c>
      <c r="H393" t="str">
        <f t="shared" ca="1" si="299"/>
        <v>Technical</v>
      </c>
      <c r="I393">
        <f t="shared" ca="1" si="316"/>
        <v>2</v>
      </c>
      <c r="J393">
        <f t="shared" ca="1" si="317"/>
        <v>2</v>
      </c>
      <c r="K393">
        <f t="shared" ca="1" si="318"/>
        <v>29455</v>
      </c>
      <c r="L393">
        <f t="shared" ca="1" si="319"/>
        <v>10</v>
      </c>
      <c r="M393" t="str">
        <f t="shared" ca="1" si="300"/>
        <v>Lalitpur</v>
      </c>
      <c r="N393">
        <f t="shared" ca="1" si="276"/>
        <v>618555</v>
      </c>
      <c r="O393" s="1">
        <f t="shared" ca="1" si="320"/>
        <v>209019.73693592305</v>
      </c>
      <c r="P393" s="1">
        <f t="shared" ca="1" si="277"/>
        <v>6628.4114820413852</v>
      </c>
      <c r="Q393">
        <f t="shared" ca="1" si="321"/>
        <v>6229</v>
      </c>
      <c r="R393">
        <f t="shared" ca="1" si="278"/>
        <v>0</v>
      </c>
      <c r="S393" s="1">
        <f t="shared" ca="1" si="279"/>
        <v>1609.6006760523496</v>
      </c>
      <c r="T393" s="1">
        <f t="shared" ca="1" si="280"/>
        <v>626793.01215809374</v>
      </c>
      <c r="U393" s="1">
        <f t="shared" ca="1" si="281"/>
        <v>215248.73693592305</v>
      </c>
      <c r="V393" s="1">
        <f t="shared" ca="1" si="282"/>
        <v>411544.27522217069</v>
      </c>
      <c r="Y393" s="5">
        <f ca="1">IF(Table1[[#This Row],[Gender]]="Male",1,0)</f>
        <v>1</v>
      </c>
      <c r="Z393">
        <f ca="1">IF(Table1[[#This Row],[Gender]]="Female",1,0)</f>
        <v>0</v>
      </c>
      <c r="AB393" s="6"/>
      <c r="AF393" s="5">
        <f t="shared" ca="1" si="292"/>
        <v>0</v>
      </c>
      <c r="AM393">
        <f t="shared" ca="1" si="293"/>
        <v>0</v>
      </c>
      <c r="AN393">
        <f t="shared" ca="1" si="294"/>
        <v>0</v>
      </c>
      <c r="AO393">
        <f t="shared" ca="1" si="295"/>
        <v>1</v>
      </c>
      <c r="AP393">
        <f t="shared" ca="1" si="296"/>
        <v>0</v>
      </c>
      <c r="AQ393">
        <f t="shared" ca="1" si="297"/>
        <v>0</v>
      </c>
      <c r="AS393" s="6"/>
      <c r="AV393" s="5">
        <f ca="1">IF(Table1[[#This Row],[Total Debt Value]]&gt;$AW$3,1,0)</f>
        <v>0</v>
      </c>
      <c r="AZ393" s="6"/>
      <c r="BA393" s="5"/>
      <c r="BB393" s="17">
        <f t="shared" ca="1" si="301"/>
        <v>0.47310727531545771</v>
      </c>
      <c r="BC393">
        <f t="shared" ca="1" si="302"/>
        <v>0</v>
      </c>
      <c r="BD393" s="6"/>
      <c r="BF393" s="5">
        <f t="shared" ca="1" si="303"/>
        <v>52813</v>
      </c>
      <c r="BG393">
        <f t="shared" ca="1" si="304"/>
        <v>0</v>
      </c>
      <c r="BH393">
        <f t="shared" ca="1" si="283"/>
        <v>0</v>
      </c>
      <c r="BI393">
        <f t="shared" ca="1" si="284"/>
        <v>0</v>
      </c>
      <c r="BJ393">
        <f t="shared" ca="1" si="285"/>
        <v>0</v>
      </c>
      <c r="BK393">
        <f t="shared" ca="1" si="286"/>
        <v>0</v>
      </c>
      <c r="BL393">
        <f t="shared" ca="1" si="287"/>
        <v>0</v>
      </c>
      <c r="BM393">
        <f t="shared" ca="1" si="288"/>
        <v>0</v>
      </c>
      <c r="BN393">
        <f t="shared" ca="1" si="289"/>
        <v>0</v>
      </c>
      <c r="BO393">
        <f t="shared" ca="1" si="290"/>
        <v>0</v>
      </c>
      <c r="BP393">
        <f t="shared" ca="1" si="291"/>
        <v>0</v>
      </c>
      <c r="BR393" s="6"/>
      <c r="BT393" s="5">
        <f t="shared" ca="1" si="305"/>
        <v>0</v>
      </c>
      <c r="BU393">
        <f t="shared" ca="1" si="306"/>
        <v>0</v>
      </c>
      <c r="BV393">
        <f t="shared" ca="1" si="307"/>
        <v>0</v>
      </c>
      <c r="BW393">
        <f t="shared" ca="1" si="308"/>
        <v>52813</v>
      </c>
      <c r="BX393">
        <f t="shared" ca="1" si="309"/>
        <v>0</v>
      </c>
      <c r="BY393">
        <f t="shared" ca="1" si="310"/>
        <v>0</v>
      </c>
      <c r="CA393" s="6"/>
      <c r="CD393" s="5">
        <f ca="1">IF(Table1[[#This Row],[Total Debt Value]]&gt;Table1[[#This Row],[Income]],1,0)</f>
        <v>1</v>
      </c>
      <c r="CK393" s="6"/>
      <c r="CM393" s="5">
        <f ca="1">IF(Table1[[#This Row],[Total  Net Worth]]&gt;$CN$3,Table1[[#This Row],[Age]],0)</f>
        <v>0</v>
      </c>
      <c r="CN393" s="6"/>
    </row>
    <row r="394" spans="2:92" x14ac:dyDescent="0.25">
      <c r="B394">
        <f t="shared" ca="1" si="311"/>
        <v>1</v>
      </c>
      <c r="C394" t="str">
        <f t="shared" ca="1" si="312"/>
        <v>Male</v>
      </c>
      <c r="D394">
        <f t="shared" ca="1" si="313"/>
        <v>29</v>
      </c>
      <c r="E394">
        <f t="shared" ca="1" si="314"/>
        <v>2</v>
      </c>
      <c r="F394" t="str">
        <f t="shared" ca="1" si="298"/>
        <v>Construction</v>
      </c>
      <c r="G394">
        <f t="shared" ca="1" si="315"/>
        <v>4</v>
      </c>
      <c r="H394" t="str">
        <f t="shared" ca="1" si="299"/>
        <v>Technical</v>
      </c>
      <c r="I394">
        <f t="shared" ca="1" si="316"/>
        <v>3</v>
      </c>
      <c r="J394">
        <f t="shared" ca="1" si="317"/>
        <v>0</v>
      </c>
      <c r="K394">
        <f t="shared" ca="1" si="318"/>
        <v>52813</v>
      </c>
      <c r="L394">
        <f t="shared" ca="1" si="319"/>
        <v>1</v>
      </c>
      <c r="M394" t="str">
        <f t="shared" ca="1" si="300"/>
        <v>Kathmandu</v>
      </c>
      <c r="N394">
        <f t="shared" ca="1" si="276"/>
        <v>1056260</v>
      </c>
      <c r="O394" s="1">
        <f t="shared" ca="1" si="320"/>
        <v>499724.29062470538</v>
      </c>
      <c r="P394" s="1">
        <f t="shared" ca="1" si="277"/>
        <v>0</v>
      </c>
      <c r="Q394">
        <f t="shared" ca="1" si="321"/>
        <v>0</v>
      </c>
      <c r="R394">
        <f t="shared" ca="1" si="278"/>
        <v>105626</v>
      </c>
      <c r="S394" s="1">
        <f t="shared" ca="1" si="279"/>
        <v>47594.474528255028</v>
      </c>
      <c r="T394" s="1">
        <f t="shared" ca="1" si="280"/>
        <v>1103854.4745282549</v>
      </c>
      <c r="U394" s="1">
        <f t="shared" ca="1" si="281"/>
        <v>605350.29062470538</v>
      </c>
      <c r="V394" s="1">
        <f t="shared" ca="1" si="282"/>
        <v>498504.18390354957</v>
      </c>
      <c r="Y394" s="5">
        <f ca="1">IF(Table1[[#This Row],[Gender]]="Male",1,0)</f>
        <v>1</v>
      </c>
      <c r="Z394">
        <f ca="1">IF(Table1[[#This Row],[Gender]]="Female",1,0)</f>
        <v>0</v>
      </c>
      <c r="AB394" s="6"/>
      <c r="AF394" s="5">
        <f t="shared" ca="1" si="292"/>
        <v>0</v>
      </c>
      <c r="AM394">
        <f t="shared" ca="1" si="293"/>
        <v>0</v>
      </c>
      <c r="AN394">
        <f t="shared" ca="1" si="294"/>
        <v>0</v>
      </c>
      <c r="AO394">
        <f t="shared" ca="1" si="295"/>
        <v>0</v>
      </c>
      <c r="AP394">
        <f t="shared" ca="1" si="296"/>
        <v>1</v>
      </c>
      <c r="AQ394">
        <f t="shared" ca="1" si="297"/>
        <v>0</v>
      </c>
      <c r="AS394" s="6"/>
      <c r="AV394" s="5">
        <f ca="1">IF(Table1[[#This Row],[Total Debt Value]]&gt;$AW$3,1,0)</f>
        <v>1</v>
      </c>
      <c r="AZ394" s="6"/>
      <c r="BA394" s="5"/>
      <c r="BB394" s="17">
        <f t="shared" ca="1" si="301"/>
        <v>0.48659934050464893</v>
      </c>
      <c r="BC394">
        <f t="shared" ca="1" si="302"/>
        <v>0</v>
      </c>
      <c r="BD394" s="6"/>
      <c r="BF394" s="5">
        <f t="shared" ca="1" si="303"/>
        <v>0</v>
      </c>
      <c r="BG394">
        <f t="shared" ca="1" si="304"/>
        <v>0</v>
      </c>
      <c r="BH394">
        <f t="shared" ca="1" si="283"/>
        <v>0</v>
      </c>
      <c r="BI394">
        <f t="shared" ca="1" si="284"/>
        <v>92199</v>
      </c>
      <c r="BJ394">
        <f t="shared" ca="1" si="285"/>
        <v>0</v>
      </c>
      <c r="BK394">
        <f t="shared" ca="1" si="286"/>
        <v>0</v>
      </c>
      <c r="BL394">
        <f t="shared" ca="1" si="287"/>
        <v>0</v>
      </c>
      <c r="BM394">
        <f t="shared" ca="1" si="288"/>
        <v>0</v>
      </c>
      <c r="BN394">
        <f t="shared" ca="1" si="289"/>
        <v>0</v>
      </c>
      <c r="BO394">
        <f t="shared" ca="1" si="290"/>
        <v>0</v>
      </c>
      <c r="BP394">
        <f t="shared" ca="1" si="291"/>
        <v>0</v>
      </c>
      <c r="BR394" s="6"/>
      <c r="BT394" s="5">
        <f t="shared" ca="1" si="305"/>
        <v>0</v>
      </c>
      <c r="BU394">
        <f t="shared" ca="1" si="306"/>
        <v>0</v>
      </c>
      <c r="BV394">
        <f t="shared" ca="1" si="307"/>
        <v>0</v>
      </c>
      <c r="BW394">
        <f t="shared" ca="1" si="308"/>
        <v>0</v>
      </c>
      <c r="BX394">
        <f t="shared" ca="1" si="309"/>
        <v>92199</v>
      </c>
      <c r="BY394">
        <f t="shared" ca="1" si="310"/>
        <v>0</v>
      </c>
      <c r="CA394" s="6"/>
      <c r="CD394" s="5">
        <f ca="1">IF(Table1[[#This Row],[Total Debt Value]]&gt;Table1[[#This Row],[Income]],1,0)</f>
        <v>1</v>
      </c>
      <c r="CK394" s="6"/>
      <c r="CM394" s="5">
        <f ca="1">IF(Table1[[#This Row],[Total  Net Worth]]&gt;$CN$3,Table1[[#This Row],[Age]],0)</f>
        <v>0</v>
      </c>
      <c r="CN394" s="6"/>
    </row>
    <row r="395" spans="2:92" x14ac:dyDescent="0.25">
      <c r="B395">
        <f t="shared" ca="1" si="311"/>
        <v>1</v>
      </c>
      <c r="C395" t="str">
        <f t="shared" ca="1" si="312"/>
        <v>Male</v>
      </c>
      <c r="D395">
        <f t="shared" ca="1" si="313"/>
        <v>42</v>
      </c>
      <c r="E395">
        <f t="shared" ca="1" si="314"/>
        <v>5</v>
      </c>
      <c r="F395" t="str">
        <f t="shared" ca="1" si="298"/>
        <v>Genral Work</v>
      </c>
      <c r="G395">
        <f t="shared" ca="1" si="315"/>
        <v>4</v>
      </c>
      <c r="H395" t="str">
        <f t="shared" ca="1" si="299"/>
        <v>Technical</v>
      </c>
      <c r="I395">
        <f t="shared" ca="1" si="316"/>
        <v>0</v>
      </c>
      <c r="J395">
        <f t="shared" ca="1" si="317"/>
        <v>0</v>
      </c>
      <c r="K395">
        <f t="shared" ca="1" si="318"/>
        <v>92199</v>
      </c>
      <c r="L395">
        <f t="shared" ca="1" si="319"/>
        <v>3</v>
      </c>
      <c r="M395" t="str">
        <f t="shared" ca="1" si="300"/>
        <v>Pokhara</v>
      </c>
      <c r="N395">
        <f t="shared" ca="1" si="276"/>
        <v>1843980</v>
      </c>
      <c r="O395" s="1">
        <f t="shared" ca="1" si="320"/>
        <v>897279.45190376253</v>
      </c>
      <c r="P395" s="1">
        <f t="shared" ca="1" si="277"/>
        <v>0</v>
      </c>
      <c r="Q395">
        <f t="shared" ca="1" si="321"/>
        <v>0</v>
      </c>
      <c r="R395">
        <f t="shared" ca="1" si="278"/>
        <v>184398</v>
      </c>
      <c r="S395" s="1">
        <f t="shared" ca="1" si="279"/>
        <v>41782.590852372101</v>
      </c>
      <c r="T395" s="1">
        <f t="shared" ca="1" si="280"/>
        <v>1885762.5908523721</v>
      </c>
      <c r="U395" s="1">
        <f t="shared" ca="1" si="281"/>
        <v>1081677.4519037625</v>
      </c>
      <c r="V395" s="1">
        <f t="shared" ca="1" si="282"/>
        <v>804085.13894860959</v>
      </c>
      <c r="Y395" s="5">
        <f ca="1">IF(Table1[[#This Row],[Gender]]="Male",1,0)</f>
        <v>1</v>
      </c>
      <c r="Z395">
        <f ca="1">IF(Table1[[#This Row],[Gender]]="Female",1,0)</f>
        <v>0</v>
      </c>
      <c r="AB395" s="6"/>
      <c r="AF395" s="5">
        <f t="shared" ca="1" si="292"/>
        <v>0</v>
      </c>
      <c r="AM395">
        <f t="shared" ca="1" si="293"/>
        <v>0</v>
      </c>
      <c r="AN395">
        <f t="shared" ca="1" si="294"/>
        <v>0</v>
      </c>
      <c r="AO395">
        <f t="shared" ca="1" si="295"/>
        <v>0</v>
      </c>
      <c r="AP395">
        <f t="shared" ca="1" si="296"/>
        <v>1</v>
      </c>
      <c r="AQ395">
        <f t="shared" ca="1" si="297"/>
        <v>0</v>
      </c>
      <c r="AS395" s="6"/>
      <c r="AV395" s="5">
        <f ca="1">IF(Table1[[#This Row],[Total Debt Value]]&gt;$AW$3,1,0)</f>
        <v>1</v>
      </c>
      <c r="AZ395" s="6"/>
      <c r="BA395" s="5"/>
      <c r="BB395" s="17">
        <f t="shared" ca="1" si="301"/>
        <v>6.587167124865867E-2</v>
      </c>
      <c r="BC395">
        <f t="shared" ca="1" si="302"/>
        <v>1</v>
      </c>
      <c r="BD395" s="6"/>
      <c r="BF395" s="5">
        <f t="shared" ca="1" si="303"/>
        <v>0</v>
      </c>
      <c r="BG395">
        <f t="shared" ca="1" si="304"/>
        <v>0</v>
      </c>
      <c r="BH395">
        <f t="shared" ca="1" si="283"/>
        <v>0</v>
      </c>
      <c r="BI395">
        <f t="shared" ca="1" si="284"/>
        <v>0</v>
      </c>
      <c r="BJ395">
        <f t="shared" ca="1" si="285"/>
        <v>0</v>
      </c>
      <c r="BK395">
        <f t="shared" ca="1" si="286"/>
        <v>0</v>
      </c>
      <c r="BL395">
        <f t="shared" ca="1" si="287"/>
        <v>0</v>
      </c>
      <c r="BM395">
        <f t="shared" ca="1" si="288"/>
        <v>0</v>
      </c>
      <c r="BN395">
        <f t="shared" ca="1" si="289"/>
        <v>0</v>
      </c>
      <c r="BO395">
        <f t="shared" ca="1" si="290"/>
        <v>65595</v>
      </c>
      <c r="BP395">
        <f t="shared" ca="1" si="291"/>
        <v>0</v>
      </c>
      <c r="BR395" s="6"/>
      <c r="BT395" s="5">
        <f t="shared" ca="1" si="305"/>
        <v>0</v>
      </c>
      <c r="BU395">
        <f t="shared" ca="1" si="306"/>
        <v>0</v>
      </c>
      <c r="BV395">
        <f t="shared" ca="1" si="307"/>
        <v>0</v>
      </c>
      <c r="BW395">
        <f t="shared" ca="1" si="308"/>
        <v>0</v>
      </c>
      <c r="BX395">
        <f t="shared" ca="1" si="309"/>
        <v>65595</v>
      </c>
      <c r="BY395">
        <f t="shared" ca="1" si="310"/>
        <v>0</v>
      </c>
      <c r="CA395" s="6"/>
      <c r="CD395" s="5">
        <f ca="1">IF(Table1[[#This Row],[Total Debt Value]]&gt;Table1[[#This Row],[Income]],1,0)</f>
        <v>1</v>
      </c>
      <c r="CK395" s="6"/>
      <c r="CM395" s="5">
        <f ca="1">IF(Table1[[#This Row],[Total  Net Worth]]&gt;$CN$3,Table1[[#This Row],[Age]],0)</f>
        <v>42</v>
      </c>
      <c r="CN395" s="6"/>
    </row>
    <row r="396" spans="2:92" x14ac:dyDescent="0.25">
      <c r="B396">
        <f t="shared" ca="1" si="311"/>
        <v>2</v>
      </c>
      <c r="C396" t="str">
        <f t="shared" ca="1" si="312"/>
        <v>Female</v>
      </c>
      <c r="D396">
        <f t="shared" ca="1" si="313"/>
        <v>40</v>
      </c>
      <c r="E396">
        <f t="shared" ca="1" si="314"/>
        <v>5</v>
      </c>
      <c r="F396" t="str">
        <f t="shared" ca="1" si="298"/>
        <v>Genral Work</v>
      </c>
      <c r="G396">
        <f t="shared" ca="1" si="315"/>
        <v>5</v>
      </c>
      <c r="H396" t="str">
        <f t="shared" ca="1" si="299"/>
        <v>Others</v>
      </c>
      <c r="I396">
        <f t="shared" ca="1" si="316"/>
        <v>1</v>
      </c>
      <c r="J396">
        <f t="shared" ca="1" si="317"/>
        <v>1</v>
      </c>
      <c r="K396">
        <f t="shared" ca="1" si="318"/>
        <v>65595</v>
      </c>
      <c r="L396">
        <f t="shared" ca="1" si="319"/>
        <v>7</v>
      </c>
      <c r="M396" t="str">
        <f t="shared" ca="1" si="300"/>
        <v>Butwal</v>
      </c>
      <c r="N396">
        <f t="shared" ca="1" si="276"/>
        <v>1115115</v>
      </c>
      <c r="O396" s="1">
        <f t="shared" ca="1" si="320"/>
        <v>73454.488684448006</v>
      </c>
      <c r="P396" s="1">
        <f t="shared" ca="1" si="277"/>
        <v>14847.065694495281</v>
      </c>
      <c r="Q396">
        <f t="shared" ca="1" si="321"/>
        <v>9624</v>
      </c>
      <c r="R396">
        <f t="shared" ca="1" si="278"/>
        <v>0</v>
      </c>
      <c r="S396" s="1">
        <f t="shared" ca="1" si="279"/>
        <v>61197.636566210414</v>
      </c>
      <c r="T396" s="1">
        <f t="shared" ca="1" si="280"/>
        <v>1191159.7022607056</v>
      </c>
      <c r="U396" s="1">
        <f t="shared" ca="1" si="281"/>
        <v>83078.488684448006</v>
      </c>
      <c r="V396" s="1">
        <f t="shared" ca="1" si="282"/>
        <v>1108081.2135762577</v>
      </c>
      <c r="Y396" s="5">
        <f ca="1">IF(Table1[[#This Row],[Gender]]="Male",1,0)</f>
        <v>0</v>
      </c>
      <c r="Z396">
        <f ca="1">IF(Table1[[#This Row],[Gender]]="Female",1,0)</f>
        <v>1</v>
      </c>
      <c r="AB396" s="6"/>
      <c r="AF396" s="5">
        <f t="shared" ca="1" si="292"/>
        <v>0</v>
      </c>
      <c r="AM396">
        <f t="shared" ca="1" si="293"/>
        <v>0</v>
      </c>
      <c r="AN396">
        <f t="shared" ca="1" si="294"/>
        <v>0</v>
      </c>
      <c r="AO396">
        <f t="shared" ca="1" si="295"/>
        <v>0</v>
      </c>
      <c r="AP396">
        <f t="shared" ca="1" si="296"/>
        <v>1</v>
      </c>
      <c r="AQ396">
        <f t="shared" ca="1" si="297"/>
        <v>0</v>
      </c>
      <c r="AS396" s="6"/>
      <c r="AV396" s="5">
        <f ca="1">IF(Table1[[#This Row],[Total Debt Value]]&gt;$AW$3,1,0)</f>
        <v>0</v>
      </c>
      <c r="AZ396" s="6"/>
      <c r="BA396" s="5"/>
      <c r="BB396" s="17">
        <f t="shared" ca="1" si="301"/>
        <v>0.60757995027514178</v>
      </c>
      <c r="BC396">
        <f t="shared" ca="1" si="302"/>
        <v>0</v>
      </c>
      <c r="BD396" s="6"/>
      <c r="BF396" s="5">
        <f t="shared" ca="1" si="303"/>
        <v>0</v>
      </c>
      <c r="BG396">
        <f t="shared" ca="1" si="304"/>
        <v>0</v>
      </c>
      <c r="BH396">
        <f t="shared" ca="1" si="283"/>
        <v>0</v>
      </c>
      <c r="BI396">
        <f t="shared" ca="1" si="284"/>
        <v>0</v>
      </c>
      <c r="BJ396">
        <f t="shared" ca="1" si="285"/>
        <v>0</v>
      </c>
      <c r="BK396">
        <f t="shared" ca="1" si="286"/>
        <v>57953</v>
      </c>
      <c r="BL396">
        <f t="shared" ca="1" si="287"/>
        <v>0</v>
      </c>
      <c r="BM396">
        <f t="shared" ca="1" si="288"/>
        <v>0</v>
      </c>
      <c r="BN396">
        <f t="shared" ca="1" si="289"/>
        <v>0</v>
      </c>
      <c r="BO396">
        <f t="shared" ca="1" si="290"/>
        <v>0</v>
      </c>
      <c r="BP396">
        <f t="shared" ca="1" si="291"/>
        <v>0</v>
      </c>
      <c r="BR396" s="6"/>
      <c r="BT396" s="5">
        <f t="shared" ca="1" si="305"/>
        <v>0</v>
      </c>
      <c r="BU396">
        <f t="shared" ca="1" si="306"/>
        <v>0</v>
      </c>
      <c r="BV396">
        <f t="shared" ca="1" si="307"/>
        <v>0</v>
      </c>
      <c r="BW396">
        <f t="shared" ca="1" si="308"/>
        <v>0</v>
      </c>
      <c r="BX396">
        <f t="shared" ca="1" si="309"/>
        <v>57953</v>
      </c>
      <c r="BY396">
        <f t="shared" ca="1" si="310"/>
        <v>0</v>
      </c>
      <c r="CA396" s="6"/>
      <c r="CD396" s="5">
        <f ca="1">IF(Table1[[#This Row],[Total Debt Value]]&gt;Table1[[#This Row],[Income]],1,0)</f>
        <v>1</v>
      </c>
      <c r="CK396" s="6"/>
      <c r="CM396" s="5">
        <f ca="1">IF(Table1[[#This Row],[Total  Net Worth]]&gt;$CN$3,Table1[[#This Row],[Age]],0)</f>
        <v>40</v>
      </c>
      <c r="CN396" s="6"/>
    </row>
    <row r="397" spans="2:92" x14ac:dyDescent="0.25">
      <c r="B397">
        <f t="shared" ca="1" si="311"/>
        <v>1</v>
      </c>
      <c r="C397" t="str">
        <f t="shared" ca="1" si="312"/>
        <v>Male</v>
      </c>
      <c r="D397">
        <f t="shared" ca="1" si="313"/>
        <v>36</v>
      </c>
      <c r="E397">
        <f t="shared" ca="1" si="314"/>
        <v>5</v>
      </c>
      <c r="F397" t="str">
        <f t="shared" ca="1" si="298"/>
        <v>Genral Work</v>
      </c>
      <c r="G397">
        <f t="shared" ca="1" si="315"/>
        <v>4</v>
      </c>
      <c r="H397" t="str">
        <f t="shared" ca="1" si="299"/>
        <v>Technical</v>
      </c>
      <c r="I397">
        <f t="shared" ca="1" si="316"/>
        <v>2</v>
      </c>
      <c r="J397">
        <f t="shared" ca="1" si="317"/>
        <v>0</v>
      </c>
      <c r="K397">
        <f t="shared" ca="1" si="318"/>
        <v>57953</v>
      </c>
      <c r="L397">
        <f t="shared" ca="1" si="319"/>
        <v>11</v>
      </c>
      <c r="M397" t="str">
        <f t="shared" ca="1" si="300"/>
        <v>Kavre</v>
      </c>
      <c r="N397">
        <f t="shared" ca="1" si="276"/>
        <v>1159060</v>
      </c>
      <c r="O397" s="1">
        <f t="shared" ca="1" si="320"/>
        <v>704221.61716590577</v>
      </c>
      <c r="P397" s="1">
        <f t="shared" ca="1" si="277"/>
        <v>0</v>
      </c>
      <c r="Q397">
        <f t="shared" ca="1" si="321"/>
        <v>0</v>
      </c>
      <c r="R397">
        <f t="shared" ca="1" si="278"/>
        <v>0</v>
      </c>
      <c r="S397" s="1">
        <f t="shared" ca="1" si="279"/>
        <v>6454.7424610386661</v>
      </c>
      <c r="T397" s="1">
        <f t="shared" ca="1" si="280"/>
        <v>1165514.7424610388</v>
      </c>
      <c r="U397" s="1">
        <f t="shared" ca="1" si="281"/>
        <v>704221.61716590577</v>
      </c>
      <c r="V397" s="1">
        <f t="shared" ca="1" si="282"/>
        <v>461293.12529513298</v>
      </c>
      <c r="Y397" s="5">
        <f ca="1">IF(Table1[[#This Row],[Gender]]="Male",1,0)</f>
        <v>1</v>
      </c>
      <c r="Z397">
        <f ca="1">IF(Table1[[#This Row],[Gender]]="Female",1,0)</f>
        <v>0</v>
      </c>
      <c r="AB397" s="6"/>
      <c r="AF397" s="5">
        <f t="shared" ca="1" si="292"/>
        <v>0</v>
      </c>
      <c r="AM397">
        <f t="shared" ca="1" si="293"/>
        <v>0</v>
      </c>
      <c r="AN397">
        <f t="shared" ca="1" si="294"/>
        <v>1</v>
      </c>
      <c r="AO397">
        <f t="shared" ca="1" si="295"/>
        <v>0</v>
      </c>
      <c r="AP397">
        <f t="shared" ca="1" si="296"/>
        <v>0</v>
      </c>
      <c r="AQ397">
        <f t="shared" ca="1" si="297"/>
        <v>0</v>
      </c>
      <c r="AS397" s="6"/>
      <c r="AV397" s="5">
        <f ca="1">IF(Table1[[#This Row],[Total Debt Value]]&gt;$AW$3,1,0)</f>
        <v>1</v>
      </c>
      <c r="AZ397" s="6"/>
      <c r="BA397" s="5"/>
      <c r="BB397" s="17">
        <f t="shared" ca="1" si="301"/>
        <v>0.51761902810936911</v>
      </c>
      <c r="BC397">
        <f t="shared" ca="1" si="302"/>
        <v>0</v>
      </c>
      <c r="BD397" s="6"/>
      <c r="BF397" s="5">
        <f t="shared" ca="1" si="303"/>
        <v>0</v>
      </c>
      <c r="BG397">
        <f t="shared" ca="1" si="304"/>
        <v>0</v>
      </c>
      <c r="BH397">
        <f t="shared" ca="1" si="283"/>
        <v>0</v>
      </c>
      <c r="BI397">
        <f t="shared" ca="1" si="284"/>
        <v>0</v>
      </c>
      <c r="BJ397">
        <f t="shared" ca="1" si="285"/>
        <v>0</v>
      </c>
      <c r="BK397">
        <f t="shared" ca="1" si="286"/>
        <v>0</v>
      </c>
      <c r="BL397">
        <f t="shared" ca="1" si="287"/>
        <v>0</v>
      </c>
      <c r="BM397">
        <f t="shared" ca="1" si="288"/>
        <v>0</v>
      </c>
      <c r="BN397">
        <f t="shared" ca="1" si="289"/>
        <v>0</v>
      </c>
      <c r="BO397">
        <f t="shared" ca="1" si="290"/>
        <v>33260</v>
      </c>
      <c r="BP397">
        <f t="shared" ca="1" si="291"/>
        <v>0</v>
      </c>
      <c r="BR397" s="6"/>
      <c r="BT397" s="5">
        <f t="shared" ca="1" si="305"/>
        <v>0</v>
      </c>
      <c r="BU397">
        <f t="shared" ca="1" si="306"/>
        <v>0</v>
      </c>
      <c r="BV397">
        <f t="shared" ca="1" si="307"/>
        <v>33260</v>
      </c>
      <c r="BW397">
        <f t="shared" ca="1" si="308"/>
        <v>0</v>
      </c>
      <c r="BX397">
        <f t="shared" ca="1" si="309"/>
        <v>0</v>
      </c>
      <c r="BY397">
        <f t="shared" ca="1" si="310"/>
        <v>0</v>
      </c>
      <c r="CA397" s="6"/>
      <c r="CD397" s="5">
        <f ca="1">IF(Table1[[#This Row],[Total Debt Value]]&gt;Table1[[#This Row],[Income]],1,0)</f>
        <v>1</v>
      </c>
      <c r="CK397" s="6"/>
      <c r="CM397" s="5">
        <f ca="1">IF(Table1[[#This Row],[Total  Net Worth]]&gt;$CN$3,Table1[[#This Row],[Age]],0)</f>
        <v>0</v>
      </c>
      <c r="CN397" s="6"/>
    </row>
    <row r="398" spans="2:92" x14ac:dyDescent="0.25">
      <c r="B398">
        <f t="shared" ca="1" si="311"/>
        <v>2</v>
      </c>
      <c r="C398" t="str">
        <f t="shared" ca="1" si="312"/>
        <v>Female</v>
      </c>
      <c r="D398">
        <f t="shared" ca="1" si="313"/>
        <v>41</v>
      </c>
      <c r="E398">
        <f t="shared" ca="1" si="314"/>
        <v>4</v>
      </c>
      <c r="F398" t="str">
        <f t="shared" ca="1" si="298"/>
        <v>IT</v>
      </c>
      <c r="G398">
        <f t="shared" ca="1" si="315"/>
        <v>5</v>
      </c>
      <c r="H398" t="str">
        <f t="shared" ca="1" si="299"/>
        <v>Others</v>
      </c>
      <c r="I398">
        <f t="shared" ca="1" si="316"/>
        <v>2</v>
      </c>
      <c r="J398">
        <f t="shared" ca="1" si="317"/>
        <v>1</v>
      </c>
      <c r="K398">
        <f t="shared" ca="1" si="318"/>
        <v>33260</v>
      </c>
      <c r="L398">
        <f t="shared" ca="1" si="319"/>
        <v>7</v>
      </c>
      <c r="M398" t="str">
        <f t="shared" ca="1" si="300"/>
        <v>Butwal</v>
      </c>
      <c r="N398">
        <f t="shared" ca="1" si="276"/>
        <v>665200</v>
      </c>
      <c r="O398" s="1">
        <f t="shared" ca="1" si="320"/>
        <v>344320.17749835231</v>
      </c>
      <c r="P398" s="1">
        <f t="shared" ca="1" si="277"/>
        <v>14638.50165733125</v>
      </c>
      <c r="Q398">
        <f t="shared" ca="1" si="321"/>
        <v>7277</v>
      </c>
      <c r="R398">
        <f t="shared" ca="1" si="278"/>
        <v>0</v>
      </c>
      <c r="S398" s="1">
        <f t="shared" ca="1" si="279"/>
        <v>13579.787964399002</v>
      </c>
      <c r="T398" s="1">
        <f t="shared" ca="1" si="280"/>
        <v>693418.28962173022</v>
      </c>
      <c r="U398" s="1">
        <f t="shared" ca="1" si="281"/>
        <v>351597.17749835231</v>
      </c>
      <c r="V398" s="1">
        <f t="shared" ca="1" si="282"/>
        <v>341821.11212337791</v>
      </c>
      <c r="Y398" s="5">
        <f ca="1">IF(Table1[[#This Row],[Gender]]="Male",1,0)</f>
        <v>0</v>
      </c>
      <c r="Z398">
        <f ca="1">IF(Table1[[#This Row],[Gender]]="Female",1,0)</f>
        <v>1</v>
      </c>
      <c r="AB398" s="6"/>
      <c r="AF398" s="5">
        <f t="shared" ca="1" si="292"/>
        <v>0</v>
      </c>
      <c r="AM398">
        <f t="shared" ca="1" si="293"/>
        <v>1</v>
      </c>
      <c r="AN398">
        <f t="shared" ca="1" si="294"/>
        <v>0</v>
      </c>
      <c r="AO398">
        <f t="shared" ca="1" si="295"/>
        <v>0</v>
      </c>
      <c r="AP398">
        <f t="shared" ca="1" si="296"/>
        <v>0</v>
      </c>
      <c r="AQ398">
        <f t="shared" ca="1" si="297"/>
        <v>0</v>
      </c>
      <c r="AS398" s="6"/>
      <c r="AV398" s="5">
        <f ca="1">IF(Table1[[#This Row],[Total Debt Value]]&gt;$AW$3,1,0)</f>
        <v>0</v>
      </c>
      <c r="AZ398" s="6"/>
      <c r="BA398" s="5"/>
      <c r="BB398" s="17">
        <f t="shared" ca="1" si="301"/>
        <v>0.93661511404755937</v>
      </c>
      <c r="BC398">
        <f t="shared" ca="1" si="302"/>
        <v>0</v>
      </c>
      <c r="BD398" s="6"/>
      <c r="BF398" s="5">
        <f t="shared" ca="1" si="303"/>
        <v>0</v>
      </c>
      <c r="BG398">
        <f t="shared" ca="1" si="304"/>
        <v>0</v>
      </c>
      <c r="BH398">
        <f t="shared" ca="1" si="283"/>
        <v>0</v>
      </c>
      <c r="BI398">
        <f t="shared" ca="1" si="284"/>
        <v>0</v>
      </c>
      <c r="BJ398">
        <f t="shared" ca="1" si="285"/>
        <v>89350</v>
      </c>
      <c r="BK398">
        <f t="shared" ca="1" si="286"/>
        <v>0</v>
      </c>
      <c r="BL398">
        <f t="shared" ca="1" si="287"/>
        <v>0</v>
      </c>
      <c r="BM398">
        <f t="shared" ca="1" si="288"/>
        <v>0</v>
      </c>
      <c r="BN398">
        <f t="shared" ca="1" si="289"/>
        <v>0</v>
      </c>
      <c r="BO398">
        <f t="shared" ca="1" si="290"/>
        <v>0</v>
      </c>
      <c r="BP398">
        <f t="shared" ca="1" si="291"/>
        <v>0</v>
      </c>
      <c r="BR398" s="6"/>
      <c r="BT398" s="5">
        <f t="shared" ca="1" si="305"/>
        <v>0</v>
      </c>
      <c r="BU398">
        <f t="shared" ca="1" si="306"/>
        <v>0</v>
      </c>
      <c r="BV398">
        <f t="shared" ca="1" si="307"/>
        <v>0</v>
      </c>
      <c r="BW398">
        <f t="shared" ca="1" si="308"/>
        <v>0</v>
      </c>
      <c r="BX398">
        <f t="shared" ca="1" si="309"/>
        <v>0</v>
      </c>
      <c r="BY398">
        <f t="shared" ca="1" si="310"/>
        <v>89350</v>
      </c>
      <c r="CA398" s="6"/>
      <c r="CD398" s="5">
        <f ca="1">IF(Table1[[#This Row],[Total Debt Value]]&gt;Table1[[#This Row],[Income]],1,0)</f>
        <v>1</v>
      </c>
      <c r="CK398" s="6"/>
      <c r="CM398" s="5">
        <f ca="1">IF(Table1[[#This Row],[Total  Net Worth]]&gt;$CN$3,Table1[[#This Row],[Age]],0)</f>
        <v>0</v>
      </c>
      <c r="CN398" s="6"/>
    </row>
    <row r="399" spans="2:92" x14ac:dyDescent="0.25">
      <c r="B399">
        <f t="shared" ca="1" si="311"/>
        <v>1</v>
      </c>
      <c r="C399" t="str">
        <f t="shared" ca="1" si="312"/>
        <v>Male</v>
      </c>
      <c r="D399">
        <f t="shared" ca="1" si="313"/>
        <v>42</v>
      </c>
      <c r="E399">
        <f t="shared" ca="1" si="314"/>
        <v>3</v>
      </c>
      <c r="F399" t="str">
        <f t="shared" ca="1" si="298"/>
        <v>Teaching</v>
      </c>
      <c r="G399">
        <f t="shared" ca="1" si="315"/>
        <v>5</v>
      </c>
      <c r="H399" t="str">
        <f t="shared" ca="1" si="299"/>
        <v>Others</v>
      </c>
      <c r="I399">
        <f t="shared" ca="1" si="316"/>
        <v>3</v>
      </c>
      <c r="J399">
        <f t="shared" ca="1" si="317"/>
        <v>1</v>
      </c>
      <c r="K399">
        <f t="shared" ca="1" si="318"/>
        <v>89350</v>
      </c>
      <c r="L399">
        <f t="shared" ca="1" si="319"/>
        <v>6</v>
      </c>
      <c r="M399" t="str">
        <f t="shared" ca="1" si="300"/>
        <v>Dharan</v>
      </c>
      <c r="N399">
        <f t="shared" ca="1" si="276"/>
        <v>1608300</v>
      </c>
      <c r="O399" s="1">
        <f t="shared" ca="1" si="320"/>
        <v>1506358.0879226897</v>
      </c>
      <c r="P399" s="1">
        <f t="shared" ca="1" si="277"/>
        <v>27687.41764881372</v>
      </c>
      <c r="Q399">
        <f t="shared" ca="1" si="321"/>
        <v>1809</v>
      </c>
      <c r="R399">
        <f t="shared" ca="1" si="278"/>
        <v>178700</v>
      </c>
      <c r="S399" s="1">
        <f t="shared" ca="1" si="279"/>
        <v>114330.61402040863</v>
      </c>
      <c r="T399" s="1">
        <f t="shared" ca="1" si="280"/>
        <v>1750318.0316692223</v>
      </c>
      <c r="U399" s="1">
        <f t="shared" ca="1" si="281"/>
        <v>1686867.0879226897</v>
      </c>
      <c r="V399" s="1">
        <f t="shared" ca="1" si="282"/>
        <v>63450.943746532546</v>
      </c>
      <c r="Y399" s="5">
        <f ca="1">IF(Table1[[#This Row],[Gender]]="Male",1,0)</f>
        <v>1</v>
      </c>
      <c r="Z399">
        <f ca="1">IF(Table1[[#This Row],[Gender]]="Female",1,0)</f>
        <v>0</v>
      </c>
      <c r="AB399" s="6"/>
      <c r="AF399" s="5">
        <f t="shared" ca="1" si="292"/>
        <v>0</v>
      </c>
      <c r="AM399">
        <f t="shared" ca="1" si="293"/>
        <v>0</v>
      </c>
      <c r="AN399">
        <f t="shared" ca="1" si="294"/>
        <v>1</v>
      </c>
      <c r="AO399">
        <f t="shared" ca="1" si="295"/>
        <v>0</v>
      </c>
      <c r="AP399">
        <f t="shared" ca="1" si="296"/>
        <v>0</v>
      </c>
      <c r="AQ399">
        <f t="shared" ca="1" si="297"/>
        <v>0</v>
      </c>
      <c r="AS399" s="6"/>
      <c r="AV399" s="5">
        <f ca="1">IF(Table1[[#This Row],[Total Debt Value]]&gt;$AW$3,1,0)</f>
        <v>1</v>
      </c>
      <c r="AZ399" s="6"/>
      <c r="BA399" s="5"/>
      <c r="BB399" s="17">
        <f t="shared" ca="1" si="301"/>
        <v>0.63161002226845808</v>
      </c>
      <c r="BC399">
        <f t="shared" ca="1" si="302"/>
        <v>0</v>
      </c>
      <c r="BD399" s="6"/>
      <c r="BF399" s="5">
        <f t="shared" ca="1" si="303"/>
        <v>0</v>
      </c>
      <c r="BG399">
        <f t="shared" ca="1" si="304"/>
        <v>0</v>
      </c>
      <c r="BH399">
        <f t="shared" ca="1" si="283"/>
        <v>0</v>
      </c>
      <c r="BI399">
        <f t="shared" ca="1" si="284"/>
        <v>0</v>
      </c>
      <c r="BJ399">
        <f t="shared" ca="1" si="285"/>
        <v>0</v>
      </c>
      <c r="BK399">
        <f t="shared" ca="1" si="286"/>
        <v>0</v>
      </c>
      <c r="BL399">
        <f t="shared" ca="1" si="287"/>
        <v>0</v>
      </c>
      <c r="BM399">
        <f t="shared" ca="1" si="288"/>
        <v>28393</v>
      </c>
      <c r="BN399">
        <f t="shared" ca="1" si="289"/>
        <v>0</v>
      </c>
      <c r="BO399">
        <f t="shared" ca="1" si="290"/>
        <v>0</v>
      </c>
      <c r="BP399">
        <f t="shared" ca="1" si="291"/>
        <v>0</v>
      </c>
      <c r="BR399" s="6"/>
      <c r="BT399" s="5">
        <f t="shared" ca="1" si="305"/>
        <v>0</v>
      </c>
      <c r="BU399">
        <f t="shared" ca="1" si="306"/>
        <v>0</v>
      </c>
      <c r="BV399">
        <f t="shared" ca="1" si="307"/>
        <v>28393</v>
      </c>
      <c r="BW399">
        <f t="shared" ca="1" si="308"/>
        <v>0</v>
      </c>
      <c r="BX399">
        <f t="shared" ca="1" si="309"/>
        <v>0</v>
      </c>
      <c r="BY399">
        <f t="shared" ca="1" si="310"/>
        <v>0</v>
      </c>
      <c r="CA399" s="6"/>
      <c r="CD399" s="5">
        <f ca="1">IF(Table1[[#This Row],[Total Debt Value]]&gt;Table1[[#This Row],[Income]],1,0)</f>
        <v>1</v>
      </c>
      <c r="CK399" s="6"/>
      <c r="CM399" s="5">
        <f ca="1">IF(Table1[[#This Row],[Total  Net Worth]]&gt;$CN$3,Table1[[#This Row],[Age]],0)</f>
        <v>0</v>
      </c>
      <c r="CN399" s="6"/>
    </row>
    <row r="400" spans="2:92" x14ac:dyDescent="0.25">
      <c r="B400">
        <f t="shared" ca="1" si="311"/>
        <v>1</v>
      </c>
      <c r="C400" t="str">
        <f t="shared" ca="1" si="312"/>
        <v>Male</v>
      </c>
      <c r="D400">
        <f t="shared" ca="1" si="313"/>
        <v>43</v>
      </c>
      <c r="E400">
        <f t="shared" ca="1" si="314"/>
        <v>4</v>
      </c>
      <c r="F400" t="str">
        <f t="shared" ca="1" si="298"/>
        <v>IT</v>
      </c>
      <c r="G400">
        <f t="shared" ca="1" si="315"/>
        <v>3</v>
      </c>
      <c r="H400" t="str">
        <f t="shared" ca="1" si="299"/>
        <v>University</v>
      </c>
      <c r="I400">
        <f t="shared" ca="1" si="316"/>
        <v>0</v>
      </c>
      <c r="J400">
        <f t="shared" ca="1" si="317"/>
        <v>2</v>
      </c>
      <c r="K400">
        <f t="shared" ca="1" si="318"/>
        <v>28393</v>
      </c>
      <c r="L400">
        <f t="shared" ca="1" si="319"/>
        <v>10</v>
      </c>
      <c r="M400" t="str">
        <f t="shared" ca="1" si="300"/>
        <v>Lalitpur</v>
      </c>
      <c r="N400">
        <f t="shared" ca="1" si="276"/>
        <v>539467</v>
      </c>
      <c r="O400" s="1">
        <f t="shared" ca="1" si="320"/>
        <v>340732.76388309826</v>
      </c>
      <c r="P400" s="1">
        <f t="shared" ca="1" si="277"/>
        <v>32741.292682409563</v>
      </c>
      <c r="Q400">
        <f t="shared" ca="1" si="321"/>
        <v>19390</v>
      </c>
      <c r="R400">
        <f t="shared" ca="1" si="278"/>
        <v>0</v>
      </c>
      <c r="S400" s="1">
        <f t="shared" ca="1" si="279"/>
        <v>9686.4704787736591</v>
      </c>
      <c r="T400" s="1">
        <f t="shared" ca="1" si="280"/>
        <v>581894.76316118322</v>
      </c>
      <c r="U400" s="1">
        <f t="shared" ca="1" si="281"/>
        <v>360122.76388309826</v>
      </c>
      <c r="V400" s="1">
        <f t="shared" ca="1" si="282"/>
        <v>221771.99927808496</v>
      </c>
      <c r="Y400" s="5">
        <f ca="1">IF(Table1[[#This Row],[Gender]]="Male",1,0)</f>
        <v>1</v>
      </c>
      <c r="Z400">
        <f ca="1">IF(Table1[[#This Row],[Gender]]="Female",1,0)</f>
        <v>0</v>
      </c>
      <c r="AB400" s="6"/>
      <c r="AF400" s="5">
        <f t="shared" ca="1" si="292"/>
        <v>0</v>
      </c>
      <c r="AM400">
        <f t="shared" ca="1" si="293"/>
        <v>0</v>
      </c>
      <c r="AN400">
        <f t="shared" ca="1" si="294"/>
        <v>1</v>
      </c>
      <c r="AO400">
        <f t="shared" ca="1" si="295"/>
        <v>0</v>
      </c>
      <c r="AP400">
        <f t="shared" ca="1" si="296"/>
        <v>0</v>
      </c>
      <c r="AQ400">
        <f t="shared" ca="1" si="297"/>
        <v>0</v>
      </c>
      <c r="AS400" s="6"/>
      <c r="AV400" s="5">
        <f ca="1">IF(Table1[[#This Row],[Total Debt Value]]&gt;$AW$3,1,0)</f>
        <v>0</v>
      </c>
      <c r="AZ400" s="6"/>
      <c r="BA400" s="5"/>
      <c r="BB400" s="17">
        <f t="shared" ca="1" si="301"/>
        <v>0.39495600949381793</v>
      </c>
      <c r="BC400">
        <f t="shared" ca="1" si="302"/>
        <v>0</v>
      </c>
      <c r="BD400" s="6"/>
      <c r="BF400" s="5">
        <f t="shared" ca="1" si="303"/>
        <v>0</v>
      </c>
      <c r="BG400">
        <f t="shared" ca="1" si="304"/>
        <v>0</v>
      </c>
      <c r="BH400">
        <f t="shared" ca="1" si="283"/>
        <v>0</v>
      </c>
      <c r="BI400">
        <f t="shared" ca="1" si="284"/>
        <v>96542</v>
      </c>
      <c r="BJ400">
        <f t="shared" ca="1" si="285"/>
        <v>0</v>
      </c>
      <c r="BK400">
        <f t="shared" ca="1" si="286"/>
        <v>0</v>
      </c>
      <c r="BL400">
        <f t="shared" ca="1" si="287"/>
        <v>0</v>
      </c>
      <c r="BM400">
        <f t="shared" ca="1" si="288"/>
        <v>0</v>
      </c>
      <c r="BN400">
        <f t="shared" ca="1" si="289"/>
        <v>0</v>
      </c>
      <c r="BO400">
        <f t="shared" ca="1" si="290"/>
        <v>0</v>
      </c>
      <c r="BP400">
        <f t="shared" ca="1" si="291"/>
        <v>0</v>
      </c>
      <c r="BR400" s="6"/>
      <c r="BT400" s="5">
        <f t="shared" ca="1" si="305"/>
        <v>0</v>
      </c>
      <c r="BU400">
        <f t="shared" ca="1" si="306"/>
        <v>0</v>
      </c>
      <c r="BV400">
        <f t="shared" ca="1" si="307"/>
        <v>96542</v>
      </c>
      <c r="BW400">
        <f t="shared" ca="1" si="308"/>
        <v>0</v>
      </c>
      <c r="BX400">
        <f t="shared" ca="1" si="309"/>
        <v>0</v>
      </c>
      <c r="BY400">
        <f t="shared" ca="1" si="310"/>
        <v>0</v>
      </c>
      <c r="CA400" s="6"/>
      <c r="CD400" s="5">
        <f ca="1">IF(Table1[[#This Row],[Total Debt Value]]&gt;Table1[[#This Row],[Income]],1,0)</f>
        <v>1</v>
      </c>
      <c r="CK400" s="6"/>
      <c r="CM400" s="5">
        <f ca="1">IF(Table1[[#This Row],[Total  Net Worth]]&gt;$CN$3,Table1[[#This Row],[Age]],0)</f>
        <v>0</v>
      </c>
      <c r="CN400" s="6"/>
    </row>
    <row r="401" spans="2:92" x14ac:dyDescent="0.25">
      <c r="B401">
        <f t="shared" ca="1" si="311"/>
        <v>2</v>
      </c>
      <c r="C401" t="str">
        <f t="shared" ca="1" si="312"/>
        <v>Female</v>
      </c>
      <c r="D401">
        <f t="shared" ca="1" si="313"/>
        <v>30</v>
      </c>
      <c r="E401">
        <f t="shared" ca="1" si="314"/>
        <v>4</v>
      </c>
      <c r="F401" t="str">
        <f t="shared" ca="1" si="298"/>
        <v>IT</v>
      </c>
      <c r="G401">
        <f t="shared" ca="1" si="315"/>
        <v>4</v>
      </c>
      <c r="H401" t="str">
        <f t="shared" ca="1" si="299"/>
        <v>Technical</v>
      </c>
      <c r="I401">
        <f t="shared" ca="1" si="316"/>
        <v>0</v>
      </c>
      <c r="J401">
        <f t="shared" ca="1" si="317"/>
        <v>1</v>
      </c>
      <c r="K401">
        <f t="shared" ca="1" si="318"/>
        <v>96542</v>
      </c>
      <c r="L401">
        <f t="shared" ca="1" si="319"/>
        <v>3</v>
      </c>
      <c r="M401" t="str">
        <f t="shared" ca="1" si="300"/>
        <v>Pokhara</v>
      </c>
      <c r="N401">
        <f t="shared" ca="1" si="276"/>
        <v>1641214</v>
      </c>
      <c r="O401" s="1">
        <f t="shared" ca="1" si="320"/>
        <v>648207.33216538688</v>
      </c>
      <c r="P401" s="1">
        <f t="shared" ca="1" si="277"/>
        <v>41553.203619128202</v>
      </c>
      <c r="Q401">
        <f t="shared" ca="1" si="321"/>
        <v>9401</v>
      </c>
      <c r="R401">
        <f t="shared" ca="1" si="278"/>
        <v>193084</v>
      </c>
      <c r="S401" s="1">
        <f t="shared" ca="1" si="279"/>
        <v>111934.83156074979</v>
      </c>
      <c r="T401" s="1">
        <f t="shared" ca="1" si="280"/>
        <v>1794702.0351798779</v>
      </c>
      <c r="U401" s="1">
        <f t="shared" ca="1" si="281"/>
        <v>850692.33216538688</v>
      </c>
      <c r="V401" s="1">
        <f t="shared" ca="1" si="282"/>
        <v>944009.70301449101</v>
      </c>
      <c r="Y401" s="5">
        <f ca="1">IF(Table1[[#This Row],[Gender]]="Male",1,0)</f>
        <v>0</v>
      </c>
      <c r="Z401">
        <f ca="1">IF(Table1[[#This Row],[Gender]]="Female",1,0)</f>
        <v>1</v>
      </c>
      <c r="AB401" s="6"/>
      <c r="AF401" s="5">
        <f t="shared" ca="1" si="292"/>
        <v>1</v>
      </c>
      <c r="AM401">
        <f t="shared" ca="1" si="293"/>
        <v>0</v>
      </c>
      <c r="AN401">
        <f t="shared" ca="1" si="294"/>
        <v>0</v>
      </c>
      <c r="AO401">
        <f t="shared" ca="1" si="295"/>
        <v>0</v>
      </c>
      <c r="AP401">
        <f t="shared" ca="1" si="296"/>
        <v>0</v>
      </c>
      <c r="AQ401">
        <f t="shared" ca="1" si="297"/>
        <v>0</v>
      </c>
      <c r="AS401" s="6"/>
      <c r="AV401" s="5">
        <f ca="1">IF(Table1[[#This Row],[Total Debt Value]]&gt;$AW$3,1,0)</f>
        <v>1</v>
      </c>
      <c r="AZ401" s="6"/>
      <c r="BA401" s="5"/>
      <c r="BB401" s="17">
        <f t="shared" ca="1" si="301"/>
        <v>0.75370359468692738</v>
      </c>
      <c r="BC401">
        <f t="shared" ca="1" si="302"/>
        <v>0</v>
      </c>
      <c r="BD401" s="6"/>
      <c r="BF401" s="5">
        <f t="shared" ca="1" si="303"/>
        <v>71224</v>
      </c>
      <c r="BG401">
        <f t="shared" ca="1" si="304"/>
        <v>0</v>
      </c>
      <c r="BH401">
        <f t="shared" ca="1" si="283"/>
        <v>0</v>
      </c>
      <c r="BI401">
        <f t="shared" ca="1" si="284"/>
        <v>0</v>
      </c>
      <c r="BJ401">
        <f t="shared" ca="1" si="285"/>
        <v>0</v>
      </c>
      <c r="BK401">
        <f t="shared" ca="1" si="286"/>
        <v>0</v>
      </c>
      <c r="BL401">
        <f t="shared" ca="1" si="287"/>
        <v>0</v>
      </c>
      <c r="BM401">
        <f t="shared" ca="1" si="288"/>
        <v>0</v>
      </c>
      <c r="BN401">
        <f t="shared" ca="1" si="289"/>
        <v>0</v>
      </c>
      <c r="BO401">
        <f t="shared" ca="1" si="290"/>
        <v>0</v>
      </c>
      <c r="BP401">
        <f t="shared" ca="1" si="291"/>
        <v>0</v>
      </c>
      <c r="BR401" s="6"/>
      <c r="BT401" s="5">
        <f t="shared" ca="1" si="305"/>
        <v>71224</v>
      </c>
      <c r="BU401">
        <f t="shared" ca="1" si="306"/>
        <v>0</v>
      </c>
      <c r="BV401">
        <f t="shared" ca="1" si="307"/>
        <v>0</v>
      </c>
      <c r="BW401">
        <f t="shared" ca="1" si="308"/>
        <v>0</v>
      </c>
      <c r="BX401">
        <f t="shared" ca="1" si="309"/>
        <v>0</v>
      </c>
      <c r="BY401">
        <f t="shared" ca="1" si="310"/>
        <v>0</v>
      </c>
      <c r="CA401" s="6"/>
      <c r="CD401" s="5">
        <f ca="1">IF(Table1[[#This Row],[Total Debt Value]]&gt;Table1[[#This Row],[Income]],1,0)</f>
        <v>1</v>
      </c>
      <c r="CK401" s="6"/>
      <c r="CM401" s="5">
        <f ca="1">IF(Table1[[#This Row],[Total  Net Worth]]&gt;$CN$3,Table1[[#This Row],[Age]],0)</f>
        <v>30</v>
      </c>
      <c r="CN401" s="6"/>
    </row>
    <row r="402" spans="2:92" x14ac:dyDescent="0.25">
      <c r="B402">
        <f t="shared" ca="1" si="311"/>
        <v>1</v>
      </c>
      <c r="C402" t="str">
        <f t="shared" ca="1" si="312"/>
        <v>Male</v>
      </c>
      <c r="D402">
        <f t="shared" ca="1" si="313"/>
        <v>34</v>
      </c>
      <c r="E402">
        <f t="shared" ca="1" si="314"/>
        <v>1</v>
      </c>
      <c r="F402" t="str">
        <f t="shared" ca="1" si="298"/>
        <v>Health</v>
      </c>
      <c r="G402">
        <f t="shared" ca="1" si="315"/>
        <v>2</v>
      </c>
      <c r="H402" t="str">
        <f t="shared" ca="1" si="299"/>
        <v>College</v>
      </c>
      <c r="I402">
        <f t="shared" ca="1" si="316"/>
        <v>2</v>
      </c>
      <c r="J402">
        <f t="shared" ca="1" si="317"/>
        <v>2</v>
      </c>
      <c r="K402">
        <f t="shared" ca="1" si="318"/>
        <v>71224</v>
      </c>
      <c r="L402">
        <f t="shared" ca="1" si="319"/>
        <v>1</v>
      </c>
      <c r="M402" t="str">
        <f t="shared" ca="1" si="300"/>
        <v>Kathmandu</v>
      </c>
      <c r="N402">
        <f t="shared" ca="1" si="276"/>
        <v>1210808</v>
      </c>
      <c r="O402" s="1">
        <f t="shared" ca="1" si="320"/>
        <v>912590.34207568911</v>
      </c>
      <c r="P402" s="1">
        <f t="shared" ca="1" si="277"/>
        <v>35704.932287033422</v>
      </c>
      <c r="Q402">
        <f t="shared" ca="1" si="321"/>
        <v>25800</v>
      </c>
      <c r="R402">
        <f t="shared" ca="1" si="278"/>
        <v>0</v>
      </c>
      <c r="S402" s="1">
        <f t="shared" ca="1" si="279"/>
        <v>66512.175891906867</v>
      </c>
      <c r="T402" s="1">
        <f t="shared" ca="1" si="280"/>
        <v>1313025.1081789404</v>
      </c>
      <c r="U402" s="1">
        <f t="shared" ca="1" si="281"/>
        <v>938390.34207568911</v>
      </c>
      <c r="V402" s="1">
        <f t="shared" ca="1" si="282"/>
        <v>374634.76610325126</v>
      </c>
      <c r="Y402" s="5">
        <f ca="1">IF(Table1[[#This Row],[Gender]]="Male",1,0)</f>
        <v>1</v>
      </c>
      <c r="Z402">
        <f ca="1">IF(Table1[[#This Row],[Gender]]="Female",1,0)</f>
        <v>0</v>
      </c>
      <c r="AB402" s="6"/>
      <c r="AF402" s="5">
        <f t="shared" ca="1" si="292"/>
        <v>0</v>
      </c>
      <c r="AM402">
        <f t="shared" ca="1" si="293"/>
        <v>0</v>
      </c>
      <c r="AN402">
        <f t="shared" ca="1" si="294"/>
        <v>1</v>
      </c>
      <c r="AO402">
        <f t="shared" ca="1" si="295"/>
        <v>0</v>
      </c>
      <c r="AP402">
        <f t="shared" ca="1" si="296"/>
        <v>0</v>
      </c>
      <c r="AQ402">
        <f t="shared" ca="1" si="297"/>
        <v>0</v>
      </c>
      <c r="AS402" s="6"/>
      <c r="AV402" s="5">
        <f ca="1">IF(Table1[[#This Row],[Total Debt Value]]&gt;$AW$3,1,0)</f>
        <v>1</v>
      </c>
      <c r="AZ402" s="6"/>
      <c r="BA402" s="5"/>
      <c r="BB402" s="17">
        <f t="shared" ca="1" si="301"/>
        <v>0.87581719245954459</v>
      </c>
      <c r="BC402">
        <f t="shared" ca="1" si="302"/>
        <v>0</v>
      </c>
      <c r="BD402" s="6"/>
      <c r="BF402" s="5">
        <f t="shared" ca="1" si="303"/>
        <v>0</v>
      </c>
      <c r="BG402">
        <f t="shared" ca="1" si="304"/>
        <v>0</v>
      </c>
      <c r="BH402">
        <f t="shared" ca="1" si="283"/>
        <v>0</v>
      </c>
      <c r="BI402">
        <f t="shared" ca="1" si="284"/>
        <v>0</v>
      </c>
      <c r="BJ402">
        <f t="shared" ca="1" si="285"/>
        <v>0</v>
      </c>
      <c r="BK402">
        <f t="shared" ca="1" si="286"/>
        <v>29408</v>
      </c>
      <c r="BL402">
        <f t="shared" ca="1" si="287"/>
        <v>0</v>
      </c>
      <c r="BM402">
        <f t="shared" ca="1" si="288"/>
        <v>0</v>
      </c>
      <c r="BN402">
        <f t="shared" ca="1" si="289"/>
        <v>0</v>
      </c>
      <c r="BO402">
        <f t="shared" ca="1" si="290"/>
        <v>0</v>
      </c>
      <c r="BP402">
        <f t="shared" ca="1" si="291"/>
        <v>0</v>
      </c>
      <c r="BR402" s="6"/>
      <c r="BT402" s="5">
        <f t="shared" ca="1" si="305"/>
        <v>0</v>
      </c>
      <c r="BU402">
        <f t="shared" ca="1" si="306"/>
        <v>0</v>
      </c>
      <c r="BV402">
        <f t="shared" ca="1" si="307"/>
        <v>29408</v>
      </c>
      <c r="BW402">
        <f t="shared" ca="1" si="308"/>
        <v>0</v>
      </c>
      <c r="BX402">
        <f t="shared" ca="1" si="309"/>
        <v>0</v>
      </c>
      <c r="BY402">
        <f t="shared" ca="1" si="310"/>
        <v>0</v>
      </c>
      <c r="CA402" s="6"/>
      <c r="CD402" s="5">
        <f ca="1">IF(Table1[[#This Row],[Total Debt Value]]&gt;Table1[[#This Row],[Income]],1,0)</f>
        <v>1</v>
      </c>
      <c r="CK402" s="6"/>
      <c r="CM402" s="5">
        <f ca="1">IF(Table1[[#This Row],[Total  Net Worth]]&gt;$CN$3,Table1[[#This Row],[Age]],0)</f>
        <v>0</v>
      </c>
      <c r="CN402" s="6"/>
    </row>
    <row r="403" spans="2:92" x14ac:dyDescent="0.25">
      <c r="B403">
        <f t="shared" ca="1" si="311"/>
        <v>1</v>
      </c>
      <c r="C403" t="str">
        <f t="shared" ca="1" si="312"/>
        <v>Male</v>
      </c>
      <c r="D403">
        <f t="shared" ca="1" si="313"/>
        <v>38</v>
      </c>
      <c r="E403">
        <f t="shared" ca="1" si="314"/>
        <v>4</v>
      </c>
      <c r="F403" t="str">
        <f t="shared" ca="1" si="298"/>
        <v>IT</v>
      </c>
      <c r="G403">
        <f t="shared" ca="1" si="315"/>
        <v>1</v>
      </c>
      <c r="H403" t="str">
        <f t="shared" ca="1" si="299"/>
        <v>High School</v>
      </c>
      <c r="I403">
        <f t="shared" ca="1" si="316"/>
        <v>0</v>
      </c>
      <c r="J403">
        <f t="shared" ca="1" si="317"/>
        <v>0</v>
      </c>
      <c r="K403">
        <f t="shared" ca="1" si="318"/>
        <v>29408</v>
      </c>
      <c r="L403">
        <f t="shared" ca="1" si="319"/>
        <v>11</v>
      </c>
      <c r="M403" t="str">
        <f t="shared" ca="1" si="300"/>
        <v>Kavre</v>
      </c>
      <c r="N403">
        <f t="shared" ref="N403:N466" ca="1" si="322">K403*RANDBETWEEN(17,22)</f>
        <v>499936</v>
      </c>
      <c r="O403" s="1">
        <f t="shared" ca="1" si="320"/>
        <v>437852.54392945487</v>
      </c>
      <c r="P403" s="1">
        <f t="shared" ref="P403:P466" ca="1" si="323">J403*RAND()*K403</f>
        <v>0</v>
      </c>
      <c r="Q403">
        <f t="shared" ca="1" si="321"/>
        <v>0</v>
      </c>
      <c r="R403">
        <f t="shared" ref="R403:R466" ca="1" si="324">RANDBETWEEN(0,1)*K403*2</f>
        <v>0</v>
      </c>
      <c r="S403" s="1">
        <f t="shared" ref="S403:S466" ca="1" si="325">RAND()*K403*1.5</f>
        <v>40537.871994769994</v>
      </c>
      <c r="T403" s="1">
        <f t="shared" ref="T403:T466" ca="1" si="326">N403+P403+S403</f>
        <v>540473.87199477002</v>
      </c>
      <c r="U403" s="1">
        <f t="shared" ref="U403:U466" ca="1" si="327">O403+Q403+R403</f>
        <v>437852.54392945487</v>
      </c>
      <c r="V403" s="1">
        <f t="shared" ref="V403:V466" ca="1" si="328">T403-U403</f>
        <v>102621.32806531515</v>
      </c>
      <c r="Y403" s="5">
        <f ca="1">IF(Table1[[#This Row],[Gender]]="Male",1,0)</f>
        <v>1</v>
      </c>
      <c r="Z403">
        <f ca="1">IF(Table1[[#This Row],[Gender]]="Female",1,0)</f>
        <v>0</v>
      </c>
      <c r="AB403" s="6"/>
      <c r="AF403" s="5">
        <f t="shared" ca="1" si="292"/>
        <v>0</v>
      </c>
      <c r="AM403">
        <f t="shared" ca="1" si="293"/>
        <v>0</v>
      </c>
      <c r="AN403">
        <f t="shared" ca="1" si="294"/>
        <v>1</v>
      </c>
      <c r="AO403">
        <f t="shared" ca="1" si="295"/>
        <v>0</v>
      </c>
      <c r="AP403">
        <f t="shared" ca="1" si="296"/>
        <v>0</v>
      </c>
      <c r="AQ403">
        <f t="shared" ca="1" si="297"/>
        <v>0</v>
      </c>
      <c r="AS403" s="6"/>
      <c r="AV403" s="5">
        <f ca="1">IF(Table1[[#This Row],[Total Debt Value]]&gt;$AW$3,1,0)</f>
        <v>0</v>
      </c>
      <c r="AZ403" s="6"/>
      <c r="BA403" s="5"/>
      <c r="BB403" s="17">
        <f t="shared" ca="1" si="301"/>
        <v>0.65007366511705955</v>
      </c>
      <c r="BC403">
        <f t="shared" ca="1" si="302"/>
        <v>0</v>
      </c>
      <c r="BD403" s="6"/>
      <c r="BF403" s="5">
        <f t="shared" ca="1" si="303"/>
        <v>0</v>
      </c>
      <c r="BG403">
        <f t="shared" ca="1" si="304"/>
        <v>0</v>
      </c>
      <c r="BH403">
        <f t="shared" ref="BH403:BH466" ca="1" si="329">IF(M404="Biratnagar",K404,0)</f>
        <v>0</v>
      </c>
      <c r="BI403">
        <f t="shared" ref="BI403:BI466" ca="1" si="330">IF(M404="Pokhara",K404,0)</f>
        <v>0</v>
      </c>
      <c r="BJ403">
        <f t="shared" ref="BJ403:BJ466" ca="1" si="331">IF(M404="Dharan",K404,0)</f>
        <v>0</v>
      </c>
      <c r="BK403">
        <f t="shared" ref="BK403:BK466" ca="1" si="332">IF(M404="Kavre",K404,0)</f>
        <v>0</v>
      </c>
      <c r="BL403">
        <f t="shared" ref="BL403:BL466" ca="1" si="333">IF(M404="Bhaktapur",K404,0)</f>
        <v>0</v>
      </c>
      <c r="BM403">
        <f t="shared" ref="BM403:BM466" ca="1" si="334">IF(M404="Lalitpur",K404,0)</f>
        <v>45632</v>
      </c>
      <c r="BN403">
        <f t="shared" ref="BN403:BN466" ca="1" si="335">IF(M404="Chitwan",K404,0)</f>
        <v>0</v>
      </c>
      <c r="BO403">
        <f t="shared" ref="BO403:BO466" ca="1" si="336">IF(M404="Butwal",K404,0)</f>
        <v>0</v>
      </c>
      <c r="BP403">
        <f t="shared" ref="BP403:BP466" ca="1" si="337">IF(M404="Birgunj",K404,0)</f>
        <v>0</v>
      </c>
      <c r="BR403" s="6"/>
      <c r="BT403" s="5">
        <f t="shared" ca="1" si="305"/>
        <v>0</v>
      </c>
      <c r="BU403">
        <f t="shared" ca="1" si="306"/>
        <v>0</v>
      </c>
      <c r="BV403">
        <f t="shared" ca="1" si="307"/>
        <v>45632</v>
      </c>
      <c r="BW403">
        <f t="shared" ca="1" si="308"/>
        <v>0</v>
      </c>
      <c r="BX403">
        <f t="shared" ca="1" si="309"/>
        <v>0</v>
      </c>
      <c r="BY403">
        <f t="shared" ca="1" si="310"/>
        <v>0</v>
      </c>
      <c r="CA403" s="6"/>
      <c r="CD403" s="5">
        <f ca="1">IF(Table1[[#This Row],[Total Debt Value]]&gt;Table1[[#This Row],[Income]],1,0)</f>
        <v>1</v>
      </c>
      <c r="CK403" s="6"/>
      <c r="CM403" s="5">
        <f ca="1">IF(Table1[[#This Row],[Total  Net Worth]]&gt;$CN$3,Table1[[#This Row],[Age]],0)</f>
        <v>0</v>
      </c>
      <c r="CN403" s="6"/>
    </row>
    <row r="404" spans="2:92" x14ac:dyDescent="0.25">
      <c r="B404">
        <f t="shared" ca="1" si="311"/>
        <v>2</v>
      </c>
      <c r="C404" t="str">
        <f t="shared" ca="1" si="312"/>
        <v>Female</v>
      </c>
      <c r="D404">
        <f t="shared" ca="1" si="313"/>
        <v>38</v>
      </c>
      <c r="E404">
        <f t="shared" ca="1" si="314"/>
        <v>4</v>
      </c>
      <c r="F404" t="str">
        <f t="shared" ca="1" si="298"/>
        <v>IT</v>
      </c>
      <c r="G404">
        <f t="shared" ca="1" si="315"/>
        <v>3</v>
      </c>
      <c r="H404" t="str">
        <f t="shared" ca="1" si="299"/>
        <v>University</v>
      </c>
      <c r="I404">
        <f t="shared" ca="1" si="316"/>
        <v>3</v>
      </c>
      <c r="J404">
        <f t="shared" ca="1" si="317"/>
        <v>0</v>
      </c>
      <c r="K404">
        <f t="shared" ca="1" si="318"/>
        <v>45632</v>
      </c>
      <c r="L404">
        <f t="shared" ca="1" si="319"/>
        <v>10</v>
      </c>
      <c r="M404" t="str">
        <f t="shared" ca="1" si="300"/>
        <v>Lalitpur</v>
      </c>
      <c r="N404">
        <f t="shared" ca="1" si="322"/>
        <v>1003904</v>
      </c>
      <c r="O404" s="1">
        <f t="shared" ca="1" si="320"/>
        <v>652611.55270567653</v>
      </c>
      <c r="P404" s="1">
        <f t="shared" ca="1" si="323"/>
        <v>0</v>
      </c>
      <c r="Q404">
        <f t="shared" ca="1" si="321"/>
        <v>0</v>
      </c>
      <c r="R404">
        <f t="shared" ca="1" si="324"/>
        <v>91264</v>
      </c>
      <c r="S404" s="1">
        <f t="shared" ca="1" si="325"/>
        <v>31698.707717835314</v>
      </c>
      <c r="T404" s="1">
        <f t="shared" ca="1" si="326"/>
        <v>1035602.7077178353</v>
      </c>
      <c r="U404" s="1">
        <f t="shared" ca="1" si="327"/>
        <v>743875.55270567653</v>
      </c>
      <c r="V404" s="1">
        <f t="shared" ca="1" si="328"/>
        <v>291727.15501215879</v>
      </c>
      <c r="Y404" s="5">
        <f ca="1">IF(Table1[[#This Row],[Gender]]="Male",1,0)</f>
        <v>0</v>
      </c>
      <c r="Z404">
        <f ca="1">IF(Table1[[#This Row],[Gender]]="Female",1,0)</f>
        <v>1</v>
      </c>
      <c r="AB404" s="6"/>
      <c r="AF404" s="5">
        <f t="shared" ca="1" si="292"/>
        <v>0</v>
      </c>
      <c r="AM404">
        <f t="shared" ca="1" si="293"/>
        <v>0</v>
      </c>
      <c r="AN404">
        <f t="shared" ca="1" si="294"/>
        <v>0</v>
      </c>
      <c r="AO404">
        <f t="shared" ca="1" si="295"/>
        <v>0</v>
      </c>
      <c r="AP404">
        <f t="shared" ca="1" si="296"/>
        <v>1</v>
      </c>
      <c r="AQ404">
        <f t="shared" ca="1" si="297"/>
        <v>0</v>
      </c>
      <c r="AS404" s="6"/>
      <c r="AV404" s="5">
        <f ca="1">IF(Table1[[#This Row],[Total Debt Value]]&gt;$AW$3,1,0)</f>
        <v>1</v>
      </c>
      <c r="AZ404" s="6"/>
      <c r="BA404" s="5"/>
      <c r="BB404" s="17">
        <f t="shared" ca="1" si="301"/>
        <v>0.54432552637287268</v>
      </c>
      <c r="BC404">
        <f t="shared" ca="1" si="302"/>
        <v>0</v>
      </c>
      <c r="BD404" s="6"/>
      <c r="BF404" s="5">
        <f t="shared" ca="1" si="303"/>
        <v>0</v>
      </c>
      <c r="BG404">
        <f t="shared" ca="1" si="304"/>
        <v>0</v>
      </c>
      <c r="BH404">
        <f t="shared" ca="1" si="329"/>
        <v>0</v>
      </c>
      <c r="BI404">
        <f t="shared" ca="1" si="330"/>
        <v>0</v>
      </c>
      <c r="BJ404">
        <f t="shared" ca="1" si="331"/>
        <v>0</v>
      </c>
      <c r="BK404">
        <f t="shared" ca="1" si="332"/>
        <v>0</v>
      </c>
      <c r="BL404">
        <f t="shared" ca="1" si="333"/>
        <v>0</v>
      </c>
      <c r="BM404">
        <f t="shared" ca="1" si="334"/>
        <v>0</v>
      </c>
      <c r="BN404">
        <f t="shared" ca="1" si="335"/>
        <v>88260</v>
      </c>
      <c r="BO404">
        <f t="shared" ca="1" si="336"/>
        <v>0</v>
      </c>
      <c r="BP404">
        <f t="shared" ca="1" si="337"/>
        <v>0</v>
      </c>
      <c r="BR404" s="6"/>
      <c r="BT404" s="5">
        <f t="shared" ca="1" si="305"/>
        <v>0</v>
      </c>
      <c r="BU404">
        <f t="shared" ca="1" si="306"/>
        <v>0</v>
      </c>
      <c r="BV404">
        <f t="shared" ca="1" si="307"/>
        <v>0</v>
      </c>
      <c r="BW404">
        <f t="shared" ca="1" si="308"/>
        <v>0</v>
      </c>
      <c r="BX404">
        <f t="shared" ca="1" si="309"/>
        <v>88260</v>
      </c>
      <c r="BY404">
        <f t="shared" ca="1" si="310"/>
        <v>0</v>
      </c>
      <c r="CA404" s="6"/>
      <c r="CD404" s="5">
        <f ca="1">IF(Table1[[#This Row],[Total Debt Value]]&gt;Table1[[#This Row],[Income]],1,0)</f>
        <v>1</v>
      </c>
      <c r="CK404" s="6"/>
      <c r="CM404" s="5">
        <f ca="1">IF(Table1[[#This Row],[Total  Net Worth]]&gt;$CN$3,Table1[[#This Row],[Age]],0)</f>
        <v>0</v>
      </c>
      <c r="CN404" s="6"/>
    </row>
    <row r="405" spans="2:92" x14ac:dyDescent="0.25">
      <c r="B405">
        <f t="shared" ca="1" si="311"/>
        <v>2</v>
      </c>
      <c r="C405" t="str">
        <f t="shared" ca="1" si="312"/>
        <v>Female</v>
      </c>
      <c r="D405">
        <f t="shared" ca="1" si="313"/>
        <v>38</v>
      </c>
      <c r="E405">
        <f t="shared" ca="1" si="314"/>
        <v>5</v>
      </c>
      <c r="F405" t="str">
        <f t="shared" ca="1" si="298"/>
        <v>Genral Work</v>
      </c>
      <c r="G405">
        <f t="shared" ca="1" si="315"/>
        <v>4</v>
      </c>
      <c r="H405" t="str">
        <f t="shared" ca="1" si="299"/>
        <v>Technical</v>
      </c>
      <c r="I405">
        <f t="shared" ca="1" si="316"/>
        <v>3</v>
      </c>
      <c r="J405">
        <f t="shared" ca="1" si="317"/>
        <v>2</v>
      </c>
      <c r="K405">
        <f t="shared" ca="1" si="318"/>
        <v>88260</v>
      </c>
      <c r="L405">
        <f t="shared" ca="1" si="319"/>
        <v>5</v>
      </c>
      <c r="M405" t="str">
        <f t="shared" ca="1" si="300"/>
        <v>Chitwan</v>
      </c>
      <c r="N405">
        <f t="shared" ca="1" si="322"/>
        <v>1676940</v>
      </c>
      <c r="O405" s="1">
        <f t="shared" ca="1" si="320"/>
        <v>912801.24819572514</v>
      </c>
      <c r="P405" s="1">
        <f t="shared" ca="1" si="323"/>
        <v>136541.03783305635</v>
      </c>
      <c r="Q405">
        <f t="shared" ca="1" si="321"/>
        <v>58253</v>
      </c>
      <c r="R405">
        <f t="shared" ca="1" si="324"/>
        <v>176520</v>
      </c>
      <c r="S405" s="1">
        <f t="shared" ca="1" si="325"/>
        <v>31740.900051133132</v>
      </c>
      <c r="T405" s="1">
        <f t="shared" ca="1" si="326"/>
        <v>1845221.9378841897</v>
      </c>
      <c r="U405" s="1">
        <f t="shared" ca="1" si="327"/>
        <v>1147574.248195725</v>
      </c>
      <c r="V405" s="1">
        <f t="shared" ca="1" si="328"/>
        <v>697647.68968846463</v>
      </c>
      <c r="Y405" s="5">
        <f ca="1">IF(Table1[[#This Row],[Gender]]="Male",1,0)</f>
        <v>0</v>
      </c>
      <c r="Z405">
        <f ca="1">IF(Table1[[#This Row],[Gender]]="Female",1,0)</f>
        <v>1</v>
      </c>
      <c r="AB405" s="6"/>
      <c r="AF405" s="5">
        <f t="shared" ca="1" si="292"/>
        <v>0</v>
      </c>
      <c r="AM405">
        <f t="shared" ca="1" si="293"/>
        <v>0</v>
      </c>
      <c r="AN405">
        <f t="shared" ca="1" si="294"/>
        <v>0</v>
      </c>
      <c r="AO405">
        <f t="shared" ca="1" si="295"/>
        <v>1</v>
      </c>
      <c r="AP405">
        <f t="shared" ca="1" si="296"/>
        <v>0</v>
      </c>
      <c r="AQ405">
        <f t="shared" ca="1" si="297"/>
        <v>0</v>
      </c>
      <c r="AS405" s="6"/>
      <c r="AV405" s="5">
        <f ca="1">IF(Table1[[#This Row],[Total Debt Value]]&gt;$AW$3,1,0)</f>
        <v>1</v>
      </c>
      <c r="AZ405" s="6"/>
      <c r="BA405" s="5"/>
      <c r="BB405" s="17">
        <f t="shared" ca="1" si="301"/>
        <v>0.91066810750380001</v>
      </c>
      <c r="BC405">
        <f t="shared" ca="1" si="302"/>
        <v>0</v>
      </c>
      <c r="BD405" s="6"/>
      <c r="BF405" s="5">
        <f t="shared" ca="1" si="303"/>
        <v>0</v>
      </c>
      <c r="BG405">
        <f t="shared" ca="1" si="304"/>
        <v>0</v>
      </c>
      <c r="BH405">
        <f t="shared" ca="1" si="329"/>
        <v>0</v>
      </c>
      <c r="BI405">
        <f t="shared" ca="1" si="330"/>
        <v>0</v>
      </c>
      <c r="BJ405">
        <f t="shared" ca="1" si="331"/>
        <v>0</v>
      </c>
      <c r="BK405">
        <f t="shared" ca="1" si="332"/>
        <v>0</v>
      </c>
      <c r="BL405">
        <f t="shared" ca="1" si="333"/>
        <v>0</v>
      </c>
      <c r="BM405">
        <f t="shared" ca="1" si="334"/>
        <v>74709</v>
      </c>
      <c r="BN405">
        <f t="shared" ca="1" si="335"/>
        <v>0</v>
      </c>
      <c r="BO405">
        <f t="shared" ca="1" si="336"/>
        <v>0</v>
      </c>
      <c r="BP405">
        <f t="shared" ca="1" si="337"/>
        <v>0</v>
      </c>
      <c r="BR405" s="6"/>
      <c r="BT405" s="5">
        <f t="shared" ca="1" si="305"/>
        <v>0</v>
      </c>
      <c r="BU405">
        <f t="shared" ca="1" si="306"/>
        <v>0</v>
      </c>
      <c r="BV405">
        <f t="shared" ca="1" si="307"/>
        <v>0</v>
      </c>
      <c r="BW405">
        <f t="shared" ca="1" si="308"/>
        <v>74709</v>
      </c>
      <c r="BX405">
        <f t="shared" ca="1" si="309"/>
        <v>0</v>
      </c>
      <c r="BY405">
        <f t="shared" ca="1" si="310"/>
        <v>0</v>
      </c>
      <c r="CA405" s="6"/>
      <c r="CD405" s="5">
        <f ca="1">IF(Table1[[#This Row],[Total Debt Value]]&gt;Table1[[#This Row],[Income]],1,0)</f>
        <v>1</v>
      </c>
      <c r="CK405" s="6"/>
      <c r="CM405" s="5">
        <f ca="1">IF(Table1[[#This Row],[Total  Net Worth]]&gt;$CN$3,Table1[[#This Row],[Age]],0)</f>
        <v>38</v>
      </c>
      <c r="CN405" s="6"/>
    </row>
    <row r="406" spans="2:92" x14ac:dyDescent="0.25">
      <c r="B406">
        <f t="shared" ca="1" si="311"/>
        <v>1</v>
      </c>
      <c r="C406" t="str">
        <f t="shared" ca="1" si="312"/>
        <v>Male</v>
      </c>
      <c r="D406">
        <f t="shared" ca="1" si="313"/>
        <v>27</v>
      </c>
      <c r="E406">
        <f t="shared" ca="1" si="314"/>
        <v>2</v>
      </c>
      <c r="F406" t="str">
        <f t="shared" ca="1" si="298"/>
        <v>Construction</v>
      </c>
      <c r="G406">
        <f t="shared" ca="1" si="315"/>
        <v>5</v>
      </c>
      <c r="H406" t="str">
        <f t="shared" ca="1" si="299"/>
        <v>Others</v>
      </c>
      <c r="I406">
        <f t="shared" ca="1" si="316"/>
        <v>0</v>
      </c>
      <c r="J406">
        <f t="shared" ca="1" si="317"/>
        <v>2</v>
      </c>
      <c r="K406">
        <f t="shared" ca="1" si="318"/>
        <v>74709</v>
      </c>
      <c r="L406">
        <f t="shared" ca="1" si="319"/>
        <v>10</v>
      </c>
      <c r="M406" t="str">
        <f t="shared" ca="1" si="300"/>
        <v>Lalitpur</v>
      </c>
      <c r="N406">
        <f t="shared" ca="1" si="322"/>
        <v>1494180</v>
      </c>
      <c r="O406" s="1">
        <f t="shared" ca="1" si="320"/>
        <v>1360702.072870028</v>
      </c>
      <c r="P406" s="1">
        <f t="shared" ca="1" si="323"/>
        <v>107466.48413703211</v>
      </c>
      <c r="Q406">
        <f t="shared" ca="1" si="321"/>
        <v>1372</v>
      </c>
      <c r="R406">
        <f t="shared" ca="1" si="324"/>
        <v>149418</v>
      </c>
      <c r="S406" s="1">
        <f t="shared" ca="1" si="325"/>
        <v>17535.955795372305</v>
      </c>
      <c r="T406" s="1">
        <f t="shared" ca="1" si="326"/>
        <v>1619182.4399324046</v>
      </c>
      <c r="U406" s="1">
        <f t="shared" ca="1" si="327"/>
        <v>1511492.072870028</v>
      </c>
      <c r="V406" s="1">
        <f t="shared" ca="1" si="328"/>
        <v>107690.36706237658</v>
      </c>
      <c r="Y406" s="5">
        <f ca="1">IF(Table1[[#This Row],[Gender]]="Male",1,0)</f>
        <v>1</v>
      </c>
      <c r="Z406">
        <f ca="1">IF(Table1[[#This Row],[Gender]]="Female",1,0)</f>
        <v>0</v>
      </c>
      <c r="AB406" s="6"/>
      <c r="AF406" s="5">
        <f t="shared" ca="1" si="292"/>
        <v>0</v>
      </c>
      <c r="AM406">
        <f t="shared" ca="1" si="293"/>
        <v>0</v>
      </c>
      <c r="AN406">
        <f t="shared" ca="1" si="294"/>
        <v>0</v>
      </c>
      <c r="AO406">
        <f t="shared" ca="1" si="295"/>
        <v>1</v>
      </c>
      <c r="AP406">
        <f t="shared" ca="1" si="296"/>
        <v>0</v>
      </c>
      <c r="AQ406">
        <f t="shared" ca="1" si="297"/>
        <v>0</v>
      </c>
      <c r="AS406" s="6"/>
      <c r="AV406" s="5">
        <f ca="1">IF(Table1[[#This Row],[Total Debt Value]]&gt;$AW$3,1,0)</f>
        <v>1</v>
      </c>
      <c r="AZ406" s="6"/>
      <c r="BA406" s="5"/>
      <c r="BB406" s="17">
        <f t="shared" ca="1" si="301"/>
        <v>3.0389176821368991E-2</v>
      </c>
      <c r="BC406">
        <f t="shared" ca="1" si="302"/>
        <v>1</v>
      </c>
      <c r="BD406" s="6"/>
      <c r="BF406" s="5">
        <f t="shared" ca="1" si="303"/>
        <v>0</v>
      </c>
      <c r="BG406">
        <f t="shared" ca="1" si="304"/>
        <v>0</v>
      </c>
      <c r="BH406">
        <f t="shared" ca="1" si="329"/>
        <v>0</v>
      </c>
      <c r="BI406">
        <f t="shared" ca="1" si="330"/>
        <v>0</v>
      </c>
      <c r="BJ406">
        <f t="shared" ca="1" si="331"/>
        <v>0</v>
      </c>
      <c r="BK406">
        <f t="shared" ca="1" si="332"/>
        <v>59305</v>
      </c>
      <c r="BL406">
        <f t="shared" ca="1" si="333"/>
        <v>0</v>
      </c>
      <c r="BM406">
        <f t="shared" ca="1" si="334"/>
        <v>0</v>
      </c>
      <c r="BN406">
        <f t="shared" ca="1" si="335"/>
        <v>0</v>
      </c>
      <c r="BO406">
        <f t="shared" ca="1" si="336"/>
        <v>0</v>
      </c>
      <c r="BP406">
        <f t="shared" ca="1" si="337"/>
        <v>0</v>
      </c>
      <c r="BR406" s="6"/>
      <c r="BT406" s="5">
        <f t="shared" ca="1" si="305"/>
        <v>0</v>
      </c>
      <c r="BU406">
        <f t="shared" ca="1" si="306"/>
        <v>0</v>
      </c>
      <c r="BV406">
        <f t="shared" ca="1" si="307"/>
        <v>0</v>
      </c>
      <c r="BW406">
        <f t="shared" ca="1" si="308"/>
        <v>59305</v>
      </c>
      <c r="BX406">
        <f t="shared" ca="1" si="309"/>
        <v>0</v>
      </c>
      <c r="BY406">
        <f t="shared" ca="1" si="310"/>
        <v>0</v>
      </c>
      <c r="CA406" s="6"/>
      <c r="CD406" s="5">
        <f ca="1">IF(Table1[[#This Row],[Total Debt Value]]&gt;Table1[[#This Row],[Income]],1,0)</f>
        <v>1</v>
      </c>
      <c r="CK406" s="6"/>
      <c r="CM406" s="5">
        <f ca="1">IF(Table1[[#This Row],[Total  Net Worth]]&gt;$CN$3,Table1[[#This Row],[Age]],0)</f>
        <v>0</v>
      </c>
      <c r="CN406" s="6"/>
    </row>
    <row r="407" spans="2:92" x14ac:dyDescent="0.25">
      <c r="B407">
        <f t="shared" ca="1" si="311"/>
        <v>2</v>
      </c>
      <c r="C407" t="str">
        <f t="shared" ca="1" si="312"/>
        <v>Female</v>
      </c>
      <c r="D407">
        <f t="shared" ca="1" si="313"/>
        <v>36</v>
      </c>
      <c r="E407">
        <f t="shared" ca="1" si="314"/>
        <v>2</v>
      </c>
      <c r="F407" t="str">
        <f t="shared" ca="1" si="298"/>
        <v>Construction</v>
      </c>
      <c r="G407">
        <f t="shared" ca="1" si="315"/>
        <v>2</v>
      </c>
      <c r="H407" t="str">
        <f t="shared" ca="1" si="299"/>
        <v>College</v>
      </c>
      <c r="I407">
        <f t="shared" ca="1" si="316"/>
        <v>2</v>
      </c>
      <c r="J407">
        <f t="shared" ca="1" si="317"/>
        <v>1</v>
      </c>
      <c r="K407">
        <f t="shared" ca="1" si="318"/>
        <v>59305</v>
      </c>
      <c r="L407">
        <f t="shared" ca="1" si="319"/>
        <v>11</v>
      </c>
      <c r="M407" t="str">
        <f t="shared" ca="1" si="300"/>
        <v>Kavre</v>
      </c>
      <c r="N407">
        <f t="shared" ca="1" si="322"/>
        <v>1008185</v>
      </c>
      <c r="O407" s="1">
        <f t="shared" ca="1" si="320"/>
        <v>30637.912233651896</v>
      </c>
      <c r="P407" s="1">
        <f t="shared" ca="1" si="323"/>
        <v>14311.812143919118</v>
      </c>
      <c r="Q407">
        <f t="shared" ca="1" si="321"/>
        <v>13276</v>
      </c>
      <c r="R407">
        <f t="shared" ca="1" si="324"/>
        <v>118610</v>
      </c>
      <c r="S407" s="1">
        <f t="shared" ca="1" si="325"/>
        <v>37388.868393138866</v>
      </c>
      <c r="T407" s="1">
        <f t="shared" ca="1" si="326"/>
        <v>1059885.680537058</v>
      </c>
      <c r="U407" s="1">
        <f t="shared" ca="1" si="327"/>
        <v>162523.91223365191</v>
      </c>
      <c r="V407" s="1">
        <f t="shared" ca="1" si="328"/>
        <v>897361.76830340619</v>
      </c>
      <c r="Y407" s="5">
        <f ca="1">IF(Table1[[#This Row],[Gender]]="Male",1,0)</f>
        <v>0</v>
      </c>
      <c r="Z407">
        <f ca="1">IF(Table1[[#This Row],[Gender]]="Female",1,0)</f>
        <v>1</v>
      </c>
      <c r="AB407" s="6"/>
      <c r="AF407" s="5">
        <f t="shared" ca="1" si="292"/>
        <v>1</v>
      </c>
      <c r="AM407">
        <f t="shared" ca="1" si="293"/>
        <v>0</v>
      </c>
      <c r="AN407">
        <f t="shared" ca="1" si="294"/>
        <v>0</v>
      </c>
      <c r="AO407">
        <f t="shared" ca="1" si="295"/>
        <v>0</v>
      </c>
      <c r="AP407">
        <f t="shared" ca="1" si="296"/>
        <v>0</v>
      </c>
      <c r="AQ407">
        <f t="shared" ca="1" si="297"/>
        <v>0</v>
      </c>
      <c r="AS407" s="6"/>
      <c r="AV407" s="5">
        <f ca="1">IF(Table1[[#This Row],[Total Debt Value]]&gt;$AW$3,1,0)</f>
        <v>0</v>
      </c>
      <c r="AZ407" s="6"/>
      <c r="BA407" s="5"/>
      <c r="BB407" s="17">
        <f t="shared" ca="1" si="301"/>
        <v>0.90291768356059987</v>
      </c>
      <c r="BC407">
        <f t="shared" ca="1" si="302"/>
        <v>0</v>
      </c>
      <c r="BD407" s="6"/>
      <c r="BF407" s="5">
        <f t="shared" ca="1" si="303"/>
        <v>0</v>
      </c>
      <c r="BG407">
        <f t="shared" ca="1" si="304"/>
        <v>73715</v>
      </c>
      <c r="BH407">
        <f t="shared" ca="1" si="329"/>
        <v>0</v>
      </c>
      <c r="BI407">
        <f t="shared" ca="1" si="330"/>
        <v>0</v>
      </c>
      <c r="BJ407">
        <f t="shared" ca="1" si="331"/>
        <v>0</v>
      </c>
      <c r="BK407">
        <f t="shared" ca="1" si="332"/>
        <v>0</v>
      </c>
      <c r="BL407">
        <f t="shared" ca="1" si="333"/>
        <v>0</v>
      </c>
      <c r="BM407">
        <f t="shared" ca="1" si="334"/>
        <v>0</v>
      </c>
      <c r="BN407">
        <f t="shared" ca="1" si="335"/>
        <v>0</v>
      </c>
      <c r="BO407">
        <f t="shared" ca="1" si="336"/>
        <v>0</v>
      </c>
      <c r="BP407">
        <f t="shared" ca="1" si="337"/>
        <v>0</v>
      </c>
      <c r="BR407" s="6"/>
      <c r="BT407" s="5">
        <f t="shared" ca="1" si="305"/>
        <v>73715</v>
      </c>
      <c r="BU407">
        <f t="shared" ca="1" si="306"/>
        <v>0</v>
      </c>
      <c r="BV407">
        <f t="shared" ca="1" si="307"/>
        <v>0</v>
      </c>
      <c r="BW407">
        <f t="shared" ca="1" si="308"/>
        <v>0</v>
      </c>
      <c r="BX407">
        <f t="shared" ca="1" si="309"/>
        <v>0</v>
      </c>
      <c r="BY407">
        <f t="shared" ca="1" si="310"/>
        <v>0</v>
      </c>
      <c r="CA407" s="6"/>
      <c r="CD407" s="5">
        <f ca="1">IF(Table1[[#This Row],[Total Debt Value]]&gt;Table1[[#This Row],[Income]],1,0)</f>
        <v>1</v>
      </c>
      <c r="CK407" s="6"/>
      <c r="CM407" s="5">
        <f ca="1">IF(Table1[[#This Row],[Total  Net Worth]]&gt;$CN$3,Table1[[#This Row],[Age]],0)</f>
        <v>36</v>
      </c>
      <c r="CN407" s="6"/>
    </row>
    <row r="408" spans="2:92" x14ac:dyDescent="0.25">
      <c r="B408">
        <f t="shared" ca="1" si="311"/>
        <v>1</v>
      </c>
      <c r="C408" t="str">
        <f t="shared" ca="1" si="312"/>
        <v>Male</v>
      </c>
      <c r="D408">
        <f t="shared" ca="1" si="313"/>
        <v>43</v>
      </c>
      <c r="E408">
        <f t="shared" ca="1" si="314"/>
        <v>1</v>
      </c>
      <c r="F408" t="str">
        <f t="shared" ca="1" si="298"/>
        <v>Health</v>
      </c>
      <c r="G408">
        <f t="shared" ca="1" si="315"/>
        <v>2</v>
      </c>
      <c r="H408" t="str">
        <f t="shared" ca="1" si="299"/>
        <v>College</v>
      </c>
      <c r="I408">
        <f t="shared" ca="1" si="316"/>
        <v>3</v>
      </c>
      <c r="J408">
        <f t="shared" ca="1" si="317"/>
        <v>1</v>
      </c>
      <c r="K408">
        <f t="shared" ca="1" si="318"/>
        <v>73715</v>
      </c>
      <c r="L408">
        <f t="shared" ca="1" si="319"/>
        <v>8</v>
      </c>
      <c r="M408" t="str">
        <f t="shared" ca="1" si="300"/>
        <v>Itahari</v>
      </c>
      <c r="N408">
        <f t="shared" ca="1" si="322"/>
        <v>1326870</v>
      </c>
      <c r="O408" s="1">
        <f t="shared" ca="1" si="320"/>
        <v>1198054.3867860532</v>
      </c>
      <c r="P408" s="1">
        <f t="shared" ca="1" si="323"/>
        <v>10688.876158927735</v>
      </c>
      <c r="Q408">
        <f t="shared" ca="1" si="321"/>
        <v>9854</v>
      </c>
      <c r="R408">
        <f t="shared" ca="1" si="324"/>
        <v>147430</v>
      </c>
      <c r="S408" s="1">
        <f t="shared" ca="1" si="325"/>
        <v>5206.6066054215626</v>
      </c>
      <c r="T408" s="1">
        <f t="shared" ca="1" si="326"/>
        <v>1342765.4827643493</v>
      </c>
      <c r="U408" s="1">
        <f t="shared" ca="1" si="327"/>
        <v>1355338.3867860532</v>
      </c>
      <c r="V408" s="1">
        <f t="shared" ca="1" si="328"/>
        <v>-12572.904021703871</v>
      </c>
      <c r="Y408" s="5">
        <f ca="1">IF(Table1[[#This Row],[Gender]]="Male",1,0)</f>
        <v>1</v>
      </c>
      <c r="Z408">
        <f ca="1">IF(Table1[[#This Row],[Gender]]="Female",1,0)</f>
        <v>0</v>
      </c>
      <c r="AB408" s="6"/>
      <c r="AF408" s="5">
        <f t="shared" ca="1" si="292"/>
        <v>0</v>
      </c>
      <c r="AM408">
        <f t="shared" ca="1" si="293"/>
        <v>0</v>
      </c>
      <c r="AN408">
        <f t="shared" ca="1" si="294"/>
        <v>0</v>
      </c>
      <c r="AO408">
        <f t="shared" ca="1" si="295"/>
        <v>0</v>
      </c>
      <c r="AP408">
        <f t="shared" ca="1" si="296"/>
        <v>0</v>
      </c>
      <c r="AQ408">
        <f t="shared" ca="1" si="297"/>
        <v>1</v>
      </c>
      <c r="AS408" s="6"/>
      <c r="AV408" s="5">
        <f ca="1">IF(Table1[[#This Row],[Total Debt Value]]&gt;$AW$3,1,0)</f>
        <v>1</v>
      </c>
      <c r="AZ408" s="6"/>
      <c r="BA408" s="5"/>
      <c r="BB408" s="17">
        <f t="shared" ca="1" si="301"/>
        <v>0.27462936513966152</v>
      </c>
      <c r="BC408">
        <f t="shared" ca="1" si="302"/>
        <v>1</v>
      </c>
      <c r="BD408" s="6"/>
      <c r="BF408" s="5">
        <f t="shared" ca="1" si="303"/>
        <v>0</v>
      </c>
      <c r="BG408">
        <f t="shared" ca="1" si="304"/>
        <v>0</v>
      </c>
      <c r="BH408">
        <f t="shared" ca="1" si="329"/>
        <v>81221</v>
      </c>
      <c r="BI408">
        <f t="shared" ca="1" si="330"/>
        <v>0</v>
      </c>
      <c r="BJ408">
        <f t="shared" ca="1" si="331"/>
        <v>0</v>
      </c>
      <c r="BK408">
        <f t="shared" ca="1" si="332"/>
        <v>0</v>
      </c>
      <c r="BL408">
        <f t="shared" ca="1" si="333"/>
        <v>0</v>
      </c>
      <c r="BM408">
        <f t="shared" ca="1" si="334"/>
        <v>0</v>
      </c>
      <c r="BN408">
        <f t="shared" ca="1" si="335"/>
        <v>0</v>
      </c>
      <c r="BO408">
        <f t="shared" ca="1" si="336"/>
        <v>0</v>
      </c>
      <c r="BP408">
        <f t="shared" ca="1" si="337"/>
        <v>0</v>
      </c>
      <c r="BR408" s="6"/>
      <c r="BT408" s="5">
        <f t="shared" ca="1" si="305"/>
        <v>0</v>
      </c>
      <c r="BU408">
        <f t="shared" ca="1" si="306"/>
        <v>81221</v>
      </c>
      <c r="BV408">
        <f t="shared" ca="1" si="307"/>
        <v>0</v>
      </c>
      <c r="BW408">
        <f t="shared" ca="1" si="308"/>
        <v>0</v>
      </c>
      <c r="BX408">
        <f t="shared" ca="1" si="309"/>
        <v>0</v>
      </c>
      <c r="BY408">
        <f t="shared" ca="1" si="310"/>
        <v>0</v>
      </c>
      <c r="CA408" s="6"/>
      <c r="CD408" s="5">
        <f ca="1">IF(Table1[[#This Row],[Total Debt Value]]&gt;Table1[[#This Row],[Income]],1,0)</f>
        <v>1</v>
      </c>
      <c r="CK408" s="6"/>
      <c r="CM408" s="5">
        <f ca="1">IF(Table1[[#This Row],[Total  Net Worth]]&gt;$CN$3,Table1[[#This Row],[Age]],0)</f>
        <v>0</v>
      </c>
      <c r="CN408" s="6"/>
    </row>
    <row r="409" spans="2:92" x14ac:dyDescent="0.25">
      <c r="B409">
        <f t="shared" ca="1" si="311"/>
        <v>1</v>
      </c>
      <c r="C409" t="str">
        <f t="shared" ca="1" si="312"/>
        <v>Male</v>
      </c>
      <c r="D409">
        <f t="shared" ca="1" si="313"/>
        <v>33</v>
      </c>
      <c r="E409">
        <f t="shared" ca="1" si="314"/>
        <v>6</v>
      </c>
      <c r="F409" t="str">
        <f t="shared" ca="1" si="298"/>
        <v>Agriculture</v>
      </c>
      <c r="G409">
        <f t="shared" ca="1" si="315"/>
        <v>1</v>
      </c>
      <c r="H409" t="str">
        <f t="shared" ca="1" si="299"/>
        <v>High School</v>
      </c>
      <c r="I409">
        <f t="shared" ca="1" si="316"/>
        <v>3</v>
      </c>
      <c r="J409">
        <f t="shared" ca="1" si="317"/>
        <v>2</v>
      </c>
      <c r="K409">
        <f t="shared" ca="1" si="318"/>
        <v>81221</v>
      </c>
      <c r="L409">
        <f t="shared" ca="1" si="319"/>
        <v>4</v>
      </c>
      <c r="M409" t="str">
        <f t="shared" ca="1" si="300"/>
        <v>Biratnagar</v>
      </c>
      <c r="N409">
        <f t="shared" ca="1" si="322"/>
        <v>1624420</v>
      </c>
      <c r="O409" s="1">
        <f t="shared" ca="1" si="320"/>
        <v>446113.43332016899</v>
      </c>
      <c r="P409" s="1">
        <f t="shared" ca="1" si="323"/>
        <v>58958.798555232876</v>
      </c>
      <c r="Q409">
        <f t="shared" ca="1" si="321"/>
        <v>31244</v>
      </c>
      <c r="R409">
        <f t="shared" ca="1" si="324"/>
        <v>0</v>
      </c>
      <c r="S409" s="1">
        <f t="shared" ca="1" si="325"/>
        <v>94965.237708636152</v>
      </c>
      <c r="T409" s="1">
        <f t="shared" ca="1" si="326"/>
        <v>1778344.0362638689</v>
      </c>
      <c r="U409" s="1">
        <f t="shared" ca="1" si="327"/>
        <v>477357.43332016899</v>
      </c>
      <c r="V409" s="1">
        <f t="shared" ca="1" si="328"/>
        <v>1300986.6029436998</v>
      </c>
      <c r="Y409" s="5">
        <f ca="1">IF(Table1[[#This Row],[Gender]]="Male",1,0)</f>
        <v>1</v>
      </c>
      <c r="Z409">
        <f ca="1">IF(Table1[[#This Row],[Gender]]="Female",1,0)</f>
        <v>0</v>
      </c>
      <c r="AB409" s="6"/>
      <c r="AF409" s="5">
        <f t="shared" ca="1" si="292"/>
        <v>0</v>
      </c>
      <c r="AM409">
        <f t="shared" ca="1" si="293"/>
        <v>0</v>
      </c>
      <c r="AN409">
        <f t="shared" ca="1" si="294"/>
        <v>0</v>
      </c>
      <c r="AO409">
        <f t="shared" ca="1" si="295"/>
        <v>0</v>
      </c>
      <c r="AP409">
        <f t="shared" ca="1" si="296"/>
        <v>1</v>
      </c>
      <c r="AQ409">
        <f t="shared" ca="1" si="297"/>
        <v>0</v>
      </c>
      <c r="AS409" s="6"/>
      <c r="AV409" s="5">
        <f ca="1">IF(Table1[[#This Row],[Total Debt Value]]&gt;$AW$3,1,0)</f>
        <v>0</v>
      </c>
      <c r="AZ409" s="6"/>
      <c r="BA409" s="5"/>
      <c r="BB409" s="17">
        <f t="shared" ca="1" si="301"/>
        <v>0.31144529521126274</v>
      </c>
      <c r="BC409">
        <f t="shared" ca="1" si="302"/>
        <v>0</v>
      </c>
      <c r="BD409" s="6"/>
      <c r="BF409" s="5">
        <f t="shared" ca="1" si="303"/>
        <v>0</v>
      </c>
      <c r="BG409">
        <f t="shared" ca="1" si="304"/>
        <v>88359</v>
      </c>
      <c r="BH409">
        <f t="shared" ca="1" si="329"/>
        <v>0</v>
      </c>
      <c r="BI409">
        <f t="shared" ca="1" si="330"/>
        <v>0</v>
      </c>
      <c r="BJ409">
        <f t="shared" ca="1" si="331"/>
        <v>0</v>
      </c>
      <c r="BK409">
        <f t="shared" ca="1" si="332"/>
        <v>0</v>
      </c>
      <c r="BL409">
        <f t="shared" ca="1" si="333"/>
        <v>0</v>
      </c>
      <c r="BM409">
        <f t="shared" ca="1" si="334"/>
        <v>0</v>
      </c>
      <c r="BN409">
        <f t="shared" ca="1" si="335"/>
        <v>0</v>
      </c>
      <c r="BO409">
        <f t="shared" ca="1" si="336"/>
        <v>0</v>
      </c>
      <c r="BP409">
        <f t="shared" ca="1" si="337"/>
        <v>0</v>
      </c>
      <c r="BR409" s="6"/>
      <c r="BT409" s="5">
        <f t="shared" ca="1" si="305"/>
        <v>0</v>
      </c>
      <c r="BU409">
        <f t="shared" ca="1" si="306"/>
        <v>0</v>
      </c>
      <c r="BV409">
        <f t="shared" ca="1" si="307"/>
        <v>0</v>
      </c>
      <c r="BW409">
        <f t="shared" ca="1" si="308"/>
        <v>0</v>
      </c>
      <c r="BX409">
        <f t="shared" ca="1" si="309"/>
        <v>88359</v>
      </c>
      <c r="BY409">
        <f t="shared" ca="1" si="310"/>
        <v>0</v>
      </c>
      <c r="CA409" s="6"/>
      <c r="CD409" s="5">
        <f ca="1">IF(Table1[[#This Row],[Total Debt Value]]&gt;Table1[[#This Row],[Income]],1,0)</f>
        <v>1</v>
      </c>
      <c r="CK409" s="6"/>
      <c r="CM409" s="5">
        <f ca="1">IF(Table1[[#This Row],[Total  Net Worth]]&gt;$CN$3,Table1[[#This Row],[Age]],0)</f>
        <v>33</v>
      </c>
      <c r="CN409" s="6"/>
    </row>
    <row r="410" spans="2:92" x14ac:dyDescent="0.25">
      <c r="B410">
        <f t="shared" ca="1" si="311"/>
        <v>1</v>
      </c>
      <c r="C410" t="str">
        <f t="shared" ca="1" si="312"/>
        <v>Male</v>
      </c>
      <c r="D410">
        <f t="shared" ca="1" si="313"/>
        <v>26</v>
      </c>
      <c r="E410">
        <f t="shared" ca="1" si="314"/>
        <v>5</v>
      </c>
      <c r="F410" t="str">
        <f t="shared" ca="1" si="298"/>
        <v>Genral Work</v>
      </c>
      <c r="G410">
        <f t="shared" ca="1" si="315"/>
        <v>5</v>
      </c>
      <c r="H410" t="str">
        <f t="shared" ca="1" si="299"/>
        <v>Others</v>
      </c>
      <c r="I410">
        <f t="shared" ca="1" si="316"/>
        <v>1</v>
      </c>
      <c r="J410">
        <f t="shared" ca="1" si="317"/>
        <v>2</v>
      </c>
      <c r="K410">
        <f t="shared" ca="1" si="318"/>
        <v>88359</v>
      </c>
      <c r="L410">
        <f t="shared" ca="1" si="319"/>
        <v>8</v>
      </c>
      <c r="M410" t="str">
        <f t="shared" ca="1" si="300"/>
        <v>Itahari</v>
      </c>
      <c r="N410">
        <f t="shared" ca="1" si="322"/>
        <v>1767180</v>
      </c>
      <c r="O410" s="1">
        <f t="shared" ca="1" si="320"/>
        <v>550379.89679143927</v>
      </c>
      <c r="P410" s="1">
        <f t="shared" ca="1" si="323"/>
        <v>127240.84649076153</v>
      </c>
      <c r="Q410">
        <f t="shared" ca="1" si="321"/>
        <v>63156</v>
      </c>
      <c r="R410">
        <f t="shared" ca="1" si="324"/>
        <v>0</v>
      </c>
      <c r="S410" s="1">
        <f t="shared" ca="1" si="325"/>
        <v>110694.92215754272</v>
      </c>
      <c r="T410" s="1">
        <f t="shared" ca="1" si="326"/>
        <v>2005115.7686483043</v>
      </c>
      <c r="U410" s="1">
        <f t="shared" ca="1" si="327"/>
        <v>613535.89679143927</v>
      </c>
      <c r="V410" s="1">
        <f t="shared" ca="1" si="328"/>
        <v>1391579.871856865</v>
      </c>
      <c r="Y410" s="5">
        <f ca="1">IF(Table1[[#This Row],[Gender]]="Male",1,0)</f>
        <v>1</v>
      </c>
      <c r="Z410">
        <f ca="1">IF(Table1[[#This Row],[Gender]]="Female",1,0)</f>
        <v>0</v>
      </c>
      <c r="AB410" s="6"/>
      <c r="AF410" s="5">
        <f t="shared" ca="1" si="292"/>
        <v>0</v>
      </c>
      <c r="AM410">
        <f t="shared" ca="1" si="293"/>
        <v>1</v>
      </c>
      <c r="AN410">
        <f t="shared" ca="1" si="294"/>
        <v>0</v>
      </c>
      <c r="AO410">
        <f t="shared" ca="1" si="295"/>
        <v>0</v>
      </c>
      <c r="AP410">
        <f t="shared" ca="1" si="296"/>
        <v>0</v>
      </c>
      <c r="AQ410">
        <f t="shared" ca="1" si="297"/>
        <v>0</v>
      </c>
      <c r="AS410" s="6"/>
      <c r="AV410" s="5">
        <f ca="1">IF(Table1[[#This Row],[Total Debt Value]]&gt;$AW$3,1,0)</f>
        <v>1</v>
      </c>
      <c r="AZ410" s="6"/>
      <c r="BA410" s="5"/>
      <c r="BB410" s="17">
        <f t="shared" ca="1" si="301"/>
        <v>0.62205084015550505</v>
      </c>
      <c r="BC410">
        <f t="shared" ca="1" si="302"/>
        <v>0</v>
      </c>
      <c r="BD410" s="6"/>
      <c r="BF410" s="5">
        <f t="shared" ca="1" si="303"/>
        <v>0</v>
      </c>
      <c r="BG410">
        <f t="shared" ca="1" si="304"/>
        <v>0</v>
      </c>
      <c r="BH410">
        <f t="shared" ca="1" si="329"/>
        <v>0</v>
      </c>
      <c r="BI410">
        <f t="shared" ca="1" si="330"/>
        <v>0</v>
      </c>
      <c r="BJ410">
        <f t="shared" ca="1" si="331"/>
        <v>0</v>
      </c>
      <c r="BK410">
        <f t="shared" ca="1" si="332"/>
        <v>0</v>
      </c>
      <c r="BL410">
        <f t="shared" ca="1" si="333"/>
        <v>0</v>
      </c>
      <c r="BM410">
        <f t="shared" ca="1" si="334"/>
        <v>96893</v>
      </c>
      <c r="BN410">
        <f t="shared" ca="1" si="335"/>
        <v>0</v>
      </c>
      <c r="BO410">
        <f t="shared" ca="1" si="336"/>
        <v>0</v>
      </c>
      <c r="BP410">
        <f t="shared" ca="1" si="337"/>
        <v>0</v>
      </c>
      <c r="BR410" s="6"/>
      <c r="BT410" s="5">
        <f t="shared" ca="1" si="305"/>
        <v>0</v>
      </c>
      <c r="BU410">
        <f t="shared" ca="1" si="306"/>
        <v>0</v>
      </c>
      <c r="BV410">
        <f t="shared" ca="1" si="307"/>
        <v>0</v>
      </c>
      <c r="BW410">
        <f t="shared" ca="1" si="308"/>
        <v>0</v>
      </c>
      <c r="BX410">
        <f t="shared" ca="1" si="309"/>
        <v>0</v>
      </c>
      <c r="BY410">
        <f t="shared" ca="1" si="310"/>
        <v>96893</v>
      </c>
      <c r="CA410" s="6"/>
      <c r="CD410" s="5">
        <f ca="1">IF(Table1[[#This Row],[Total Debt Value]]&gt;Table1[[#This Row],[Income]],1,0)</f>
        <v>1</v>
      </c>
      <c r="CK410" s="6"/>
      <c r="CM410" s="5">
        <f ca="1">IF(Table1[[#This Row],[Total  Net Worth]]&gt;$CN$3,Table1[[#This Row],[Age]],0)</f>
        <v>26</v>
      </c>
      <c r="CN410" s="6"/>
    </row>
    <row r="411" spans="2:92" x14ac:dyDescent="0.25">
      <c r="B411">
        <f t="shared" ca="1" si="311"/>
        <v>1</v>
      </c>
      <c r="C411" t="str">
        <f t="shared" ca="1" si="312"/>
        <v>Male</v>
      </c>
      <c r="D411">
        <f t="shared" ca="1" si="313"/>
        <v>44</v>
      </c>
      <c r="E411">
        <f t="shared" ca="1" si="314"/>
        <v>3</v>
      </c>
      <c r="F411" t="str">
        <f t="shared" ca="1" si="298"/>
        <v>Teaching</v>
      </c>
      <c r="G411">
        <f t="shared" ca="1" si="315"/>
        <v>1</v>
      </c>
      <c r="H411" t="str">
        <f t="shared" ca="1" si="299"/>
        <v>High School</v>
      </c>
      <c r="I411">
        <f t="shared" ca="1" si="316"/>
        <v>2</v>
      </c>
      <c r="J411">
        <f t="shared" ca="1" si="317"/>
        <v>1</v>
      </c>
      <c r="K411">
        <f t="shared" ca="1" si="318"/>
        <v>96893</v>
      </c>
      <c r="L411">
        <f t="shared" ca="1" si="319"/>
        <v>10</v>
      </c>
      <c r="M411" t="str">
        <f t="shared" ca="1" si="300"/>
        <v>Lalitpur</v>
      </c>
      <c r="N411">
        <f t="shared" ca="1" si="322"/>
        <v>1647181</v>
      </c>
      <c r="O411" s="1">
        <f t="shared" ca="1" si="320"/>
        <v>1024630.3249381849</v>
      </c>
      <c r="P411" s="1">
        <f t="shared" ca="1" si="323"/>
        <v>44511.114751075031</v>
      </c>
      <c r="Q411">
        <f t="shared" ca="1" si="321"/>
        <v>969</v>
      </c>
      <c r="R411">
        <f t="shared" ca="1" si="324"/>
        <v>193786</v>
      </c>
      <c r="S411" s="1">
        <f t="shared" ca="1" si="325"/>
        <v>31947.48318564635</v>
      </c>
      <c r="T411" s="1">
        <f t="shared" ca="1" si="326"/>
        <v>1723639.5979367213</v>
      </c>
      <c r="U411" s="1">
        <f t="shared" ca="1" si="327"/>
        <v>1219385.324938185</v>
      </c>
      <c r="V411" s="1">
        <f t="shared" ca="1" si="328"/>
        <v>504254.27299853624</v>
      </c>
      <c r="Y411" s="5">
        <f ca="1">IF(Table1[[#This Row],[Gender]]="Male",1,0)</f>
        <v>1</v>
      </c>
      <c r="Z411">
        <f ca="1">IF(Table1[[#This Row],[Gender]]="Female",1,0)</f>
        <v>0</v>
      </c>
      <c r="AB411" s="6"/>
      <c r="AF411" s="5">
        <f t="shared" ca="1" si="292"/>
        <v>1</v>
      </c>
      <c r="AM411">
        <f t="shared" ca="1" si="293"/>
        <v>0</v>
      </c>
      <c r="AN411">
        <f t="shared" ca="1" si="294"/>
        <v>0</v>
      </c>
      <c r="AO411">
        <f t="shared" ca="1" si="295"/>
        <v>0</v>
      </c>
      <c r="AP411">
        <f t="shared" ca="1" si="296"/>
        <v>0</v>
      </c>
      <c r="AQ411">
        <f t="shared" ca="1" si="297"/>
        <v>0</v>
      </c>
      <c r="AS411" s="6"/>
      <c r="AV411" s="5">
        <f ca="1">IF(Table1[[#This Row],[Total Debt Value]]&gt;$AW$3,1,0)</f>
        <v>1</v>
      </c>
      <c r="AZ411" s="6"/>
      <c r="BA411" s="5"/>
      <c r="BB411" s="17">
        <f t="shared" ca="1" si="301"/>
        <v>0.78049915836599437</v>
      </c>
      <c r="BC411">
        <f t="shared" ca="1" si="302"/>
        <v>0</v>
      </c>
      <c r="BD411" s="6"/>
      <c r="BF411" s="5">
        <f t="shared" ca="1" si="303"/>
        <v>0</v>
      </c>
      <c r="BG411">
        <f t="shared" ca="1" si="304"/>
        <v>0</v>
      </c>
      <c r="BH411">
        <f t="shared" ca="1" si="329"/>
        <v>86922</v>
      </c>
      <c r="BI411">
        <f t="shared" ca="1" si="330"/>
        <v>0</v>
      </c>
      <c r="BJ411">
        <f t="shared" ca="1" si="331"/>
        <v>0</v>
      </c>
      <c r="BK411">
        <f t="shared" ca="1" si="332"/>
        <v>0</v>
      </c>
      <c r="BL411">
        <f t="shared" ca="1" si="333"/>
        <v>0</v>
      </c>
      <c r="BM411">
        <f t="shared" ca="1" si="334"/>
        <v>0</v>
      </c>
      <c r="BN411">
        <f t="shared" ca="1" si="335"/>
        <v>0</v>
      </c>
      <c r="BO411">
        <f t="shared" ca="1" si="336"/>
        <v>0</v>
      </c>
      <c r="BP411">
        <f t="shared" ca="1" si="337"/>
        <v>0</v>
      </c>
      <c r="BR411" s="6"/>
      <c r="BT411" s="5">
        <f t="shared" ca="1" si="305"/>
        <v>86922</v>
      </c>
      <c r="BU411">
        <f t="shared" ca="1" si="306"/>
        <v>0</v>
      </c>
      <c r="BV411">
        <f t="shared" ca="1" si="307"/>
        <v>0</v>
      </c>
      <c r="BW411">
        <f t="shared" ca="1" si="308"/>
        <v>0</v>
      </c>
      <c r="BX411">
        <f t="shared" ca="1" si="309"/>
        <v>0</v>
      </c>
      <c r="BY411">
        <f t="shared" ca="1" si="310"/>
        <v>0</v>
      </c>
      <c r="CA411" s="6"/>
      <c r="CD411" s="5">
        <f ca="1">IF(Table1[[#This Row],[Total Debt Value]]&gt;Table1[[#This Row],[Income]],1,0)</f>
        <v>1</v>
      </c>
      <c r="CK411" s="6"/>
      <c r="CM411" s="5">
        <f ca="1">IF(Table1[[#This Row],[Total  Net Worth]]&gt;$CN$3,Table1[[#This Row],[Age]],0)</f>
        <v>44</v>
      </c>
      <c r="CN411" s="6"/>
    </row>
    <row r="412" spans="2:92" x14ac:dyDescent="0.25">
      <c r="B412">
        <f t="shared" ca="1" si="311"/>
        <v>2</v>
      </c>
      <c r="C412" t="str">
        <f t="shared" ca="1" si="312"/>
        <v>Female</v>
      </c>
      <c r="D412">
        <f t="shared" ca="1" si="313"/>
        <v>31</v>
      </c>
      <c r="E412">
        <f t="shared" ca="1" si="314"/>
        <v>1</v>
      </c>
      <c r="F412" t="str">
        <f t="shared" ca="1" si="298"/>
        <v>Health</v>
      </c>
      <c r="G412">
        <f t="shared" ca="1" si="315"/>
        <v>4</v>
      </c>
      <c r="H412" t="str">
        <f t="shared" ca="1" si="299"/>
        <v>Technical</v>
      </c>
      <c r="I412">
        <f t="shared" ca="1" si="316"/>
        <v>1</v>
      </c>
      <c r="J412">
        <f t="shared" ca="1" si="317"/>
        <v>0</v>
      </c>
      <c r="K412">
        <f t="shared" ca="1" si="318"/>
        <v>86922</v>
      </c>
      <c r="L412">
        <f t="shared" ca="1" si="319"/>
        <v>4</v>
      </c>
      <c r="M412" t="str">
        <f t="shared" ca="1" si="300"/>
        <v>Biratnagar</v>
      </c>
      <c r="N412">
        <f t="shared" ca="1" si="322"/>
        <v>1912284</v>
      </c>
      <c r="O412" s="1">
        <f t="shared" ca="1" si="320"/>
        <v>1492536.0525567571</v>
      </c>
      <c r="P412" s="1">
        <f t="shared" ca="1" si="323"/>
        <v>0</v>
      </c>
      <c r="Q412">
        <f t="shared" ca="1" si="321"/>
        <v>0</v>
      </c>
      <c r="R412">
        <f t="shared" ca="1" si="324"/>
        <v>173844</v>
      </c>
      <c r="S412" s="1">
        <f t="shared" ca="1" si="325"/>
        <v>10071.114009488112</v>
      </c>
      <c r="T412" s="1">
        <f t="shared" ca="1" si="326"/>
        <v>1922355.1140094881</v>
      </c>
      <c r="U412" s="1">
        <f t="shared" ca="1" si="327"/>
        <v>1666380.0525567571</v>
      </c>
      <c r="V412" s="1">
        <f t="shared" ca="1" si="328"/>
        <v>255975.06145273102</v>
      </c>
      <c r="Y412" s="5">
        <f ca="1">IF(Table1[[#This Row],[Gender]]="Male",1,0)</f>
        <v>0</v>
      </c>
      <c r="Z412">
        <f ca="1">IF(Table1[[#This Row],[Gender]]="Female",1,0)</f>
        <v>1</v>
      </c>
      <c r="AB412" s="6"/>
      <c r="AF412" s="5">
        <f t="shared" ca="1" si="292"/>
        <v>0</v>
      </c>
      <c r="AM412">
        <f t="shared" ca="1" si="293"/>
        <v>1</v>
      </c>
      <c r="AN412">
        <f t="shared" ca="1" si="294"/>
        <v>0</v>
      </c>
      <c r="AO412">
        <f t="shared" ca="1" si="295"/>
        <v>0</v>
      </c>
      <c r="AP412">
        <f t="shared" ca="1" si="296"/>
        <v>0</v>
      </c>
      <c r="AQ412">
        <f t="shared" ca="1" si="297"/>
        <v>0</v>
      </c>
      <c r="AS412" s="6"/>
      <c r="AV412" s="5">
        <f ca="1">IF(Table1[[#This Row],[Total Debt Value]]&gt;$AW$3,1,0)</f>
        <v>1</v>
      </c>
      <c r="AZ412" s="6"/>
      <c r="BA412" s="5"/>
      <c r="BB412" s="17">
        <f t="shared" ca="1" si="301"/>
        <v>0.51657043377414824</v>
      </c>
      <c r="BC412">
        <f t="shared" ca="1" si="302"/>
        <v>0</v>
      </c>
      <c r="BD412" s="6"/>
      <c r="BF412" s="5">
        <f t="shared" ca="1" si="303"/>
        <v>77069</v>
      </c>
      <c r="BG412">
        <f t="shared" ca="1" si="304"/>
        <v>0</v>
      </c>
      <c r="BH412">
        <f t="shared" ca="1" si="329"/>
        <v>0</v>
      </c>
      <c r="BI412">
        <f t="shared" ca="1" si="330"/>
        <v>0</v>
      </c>
      <c r="BJ412">
        <f t="shared" ca="1" si="331"/>
        <v>0</v>
      </c>
      <c r="BK412">
        <f t="shared" ca="1" si="332"/>
        <v>0</v>
      </c>
      <c r="BL412">
        <f t="shared" ca="1" si="333"/>
        <v>0</v>
      </c>
      <c r="BM412">
        <f t="shared" ca="1" si="334"/>
        <v>0</v>
      </c>
      <c r="BN412">
        <f t="shared" ca="1" si="335"/>
        <v>0</v>
      </c>
      <c r="BO412">
        <f t="shared" ca="1" si="336"/>
        <v>0</v>
      </c>
      <c r="BP412">
        <f t="shared" ca="1" si="337"/>
        <v>0</v>
      </c>
      <c r="BR412" s="6"/>
      <c r="BT412" s="5">
        <f t="shared" ca="1" si="305"/>
        <v>0</v>
      </c>
      <c r="BU412">
        <f t="shared" ca="1" si="306"/>
        <v>0</v>
      </c>
      <c r="BV412">
        <f t="shared" ca="1" si="307"/>
        <v>0</v>
      </c>
      <c r="BW412">
        <f t="shared" ca="1" si="308"/>
        <v>0</v>
      </c>
      <c r="BX412">
        <f t="shared" ca="1" si="309"/>
        <v>0</v>
      </c>
      <c r="BY412">
        <f t="shared" ca="1" si="310"/>
        <v>77069</v>
      </c>
      <c r="CA412" s="6"/>
      <c r="CD412" s="5">
        <f ca="1">IF(Table1[[#This Row],[Total Debt Value]]&gt;Table1[[#This Row],[Income]],1,0)</f>
        <v>1</v>
      </c>
      <c r="CK412" s="6"/>
      <c r="CM412" s="5">
        <f ca="1">IF(Table1[[#This Row],[Total  Net Worth]]&gt;$CN$3,Table1[[#This Row],[Age]],0)</f>
        <v>0</v>
      </c>
      <c r="CN412" s="6"/>
    </row>
    <row r="413" spans="2:92" x14ac:dyDescent="0.25">
      <c r="B413">
        <f t="shared" ca="1" si="311"/>
        <v>1</v>
      </c>
      <c r="C413" t="str">
        <f t="shared" ca="1" si="312"/>
        <v>Male</v>
      </c>
      <c r="D413">
        <f t="shared" ca="1" si="313"/>
        <v>30</v>
      </c>
      <c r="E413">
        <f t="shared" ca="1" si="314"/>
        <v>3</v>
      </c>
      <c r="F413" t="str">
        <f t="shared" ca="1" si="298"/>
        <v>Teaching</v>
      </c>
      <c r="G413">
        <f t="shared" ca="1" si="315"/>
        <v>4</v>
      </c>
      <c r="H413" t="str">
        <f t="shared" ca="1" si="299"/>
        <v>Technical</v>
      </c>
      <c r="I413">
        <f t="shared" ca="1" si="316"/>
        <v>1</v>
      </c>
      <c r="J413">
        <f t="shared" ca="1" si="317"/>
        <v>0</v>
      </c>
      <c r="K413">
        <f t="shared" ca="1" si="318"/>
        <v>77069</v>
      </c>
      <c r="L413">
        <f t="shared" ca="1" si="319"/>
        <v>1</v>
      </c>
      <c r="M413" t="str">
        <f t="shared" ca="1" si="300"/>
        <v>Kathmandu</v>
      </c>
      <c r="N413">
        <f t="shared" ca="1" si="322"/>
        <v>1541380</v>
      </c>
      <c r="O413" s="1">
        <f t="shared" ca="1" si="320"/>
        <v>796231.33521079656</v>
      </c>
      <c r="P413" s="1">
        <f t="shared" ca="1" si="323"/>
        <v>0</v>
      </c>
      <c r="Q413">
        <f t="shared" ca="1" si="321"/>
        <v>0</v>
      </c>
      <c r="R413">
        <f t="shared" ca="1" si="324"/>
        <v>0</v>
      </c>
      <c r="S413" s="1">
        <f t="shared" ca="1" si="325"/>
        <v>44182.531399907675</v>
      </c>
      <c r="T413" s="1">
        <f t="shared" ca="1" si="326"/>
        <v>1585562.5313999078</v>
      </c>
      <c r="U413" s="1">
        <f t="shared" ca="1" si="327"/>
        <v>796231.33521079656</v>
      </c>
      <c r="V413" s="1">
        <f t="shared" ca="1" si="328"/>
        <v>789331.19618911122</v>
      </c>
      <c r="Y413" s="5">
        <f ca="1">IF(Table1[[#This Row],[Gender]]="Male",1,0)</f>
        <v>1</v>
      </c>
      <c r="Z413">
        <f ca="1">IF(Table1[[#This Row],[Gender]]="Female",1,0)</f>
        <v>0</v>
      </c>
      <c r="AB413" s="6"/>
      <c r="AF413" s="5">
        <f t="shared" ca="1" si="292"/>
        <v>0</v>
      </c>
      <c r="AM413">
        <f t="shared" ca="1" si="293"/>
        <v>0</v>
      </c>
      <c r="AN413">
        <f t="shared" ca="1" si="294"/>
        <v>0</v>
      </c>
      <c r="AO413">
        <f t="shared" ca="1" si="295"/>
        <v>1</v>
      </c>
      <c r="AP413">
        <f t="shared" ca="1" si="296"/>
        <v>0</v>
      </c>
      <c r="AQ413">
        <f t="shared" ca="1" si="297"/>
        <v>0</v>
      </c>
      <c r="AS413" s="6"/>
      <c r="AV413" s="5">
        <f ca="1">IF(Table1[[#This Row],[Total Debt Value]]&gt;$AW$3,1,0)</f>
        <v>1</v>
      </c>
      <c r="AZ413" s="6"/>
      <c r="BA413" s="5"/>
      <c r="BB413" s="17">
        <f t="shared" ca="1" si="301"/>
        <v>0.86472753703131144</v>
      </c>
      <c r="BC413">
        <f t="shared" ca="1" si="302"/>
        <v>0</v>
      </c>
      <c r="BD413" s="6"/>
      <c r="BF413" s="5">
        <f t="shared" ca="1" si="303"/>
        <v>0</v>
      </c>
      <c r="BG413">
        <f t="shared" ca="1" si="304"/>
        <v>0</v>
      </c>
      <c r="BH413">
        <f t="shared" ca="1" si="329"/>
        <v>0</v>
      </c>
      <c r="BI413">
        <f t="shared" ca="1" si="330"/>
        <v>0</v>
      </c>
      <c r="BJ413">
        <f t="shared" ca="1" si="331"/>
        <v>0</v>
      </c>
      <c r="BK413">
        <f t="shared" ca="1" si="332"/>
        <v>0</v>
      </c>
      <c r="BL413">
        <f t="shared" ca="1" si="333"/>
        <v>0</v>
      </c>
      <c r="BM413">
        <f t="shared" ca="1" si="334"/>
        <v>0</v>
      </c>
      <c r="BN413">
        <f t="shared" ca="1" si="335"/>
        <v>0</v>
      </c>
      <c r="BO413">
        <f t="shared" ca="1" si="336"/>
        <v>0</v>
      </c>
      <c r="BP413">
        <f t="shared" ca="1" si="337"/>
        <v>93621</v>
      </c>
      <c r="BR413" s="6"/>
      <c r="BT413" s="5">
        <f t="shared" ca="1" si="305"/>
        <v>0</v>
      </c>
      <c r="BU413">
        <f t="shared" ca="1" si="306"/>
        <v>0</v>
      </c>
      <c r="BV413">
        <f t="shared" ca="1" si="307"/>
        <v>0</v>
      </c>
      <c r="BW413">
        <f t="shared" ca="1" si="308"/>
        <v>93621</v>
      </c>
      <c r="BX413">
        <f t="shared" ca="1" si="309"/>
        <v>0</v>
      </c>
      <c r="BY413">
        <f t="shared" ca="1" si="310"/>
        <v>0</v>
      </c>
      <c r="CA413" s="6"/>
      <c r="CD413" s="5">
        <f ca="1">IF(Table1[[#This Row],[Total Debt Value]]&gt;Table1[[#This Row],[Income]],1,0)</f>
        <v>1</v>
      </c>
      <c r="CK413" s="6"/>
      <c r="CM413" s="5">
        <f ca="1">IF(Table1[[#This Row],[Total  Net Worth]]&gt;$CN$3,Table1[[#This Row],[Age]],0)</f>
        <v>30</v>
      </c>
      <c r="CN413" s="6"/>
    </row>
    <row r="414" spans="2:92" x14ac:dyDescent="0.25">
      <c r="B414">
        <f t="shared" ca="1" si="311"/>
        <v>2</v>
      </c>
      <c r="C414" t="str">
        <f t="shared" ca="1" si="312"/>
        <v>Female</v>
      </c>
      <c r="D414">
        <f t="shared" ca="1" si="313"/>
        <v>28</v>
      </c>
      <c r="E414">
        <f t="shared" ca="1" si="314"/>
        <v>2</v>
      </c>
      <c r="F414" t="str">
        <f t="shared" ca="1" si="298"/>
        <v>Construction</v>
      </c>
      <c r="G414">
        <f t="shared" ca="1" si="315"/>
        <v>5</v>
      </c>
      <c r="H414" t="str">
        <f t="shared" ca="1" si="299"/>
        <v>Others</v>
      </c>
      <c r="I414">
        <f t="shared" ca="1" si="316"/>
        <v>1</v>
      </c>
      <c r="J414">
        <f t="shared" ca="1" si="317"/>
        <v>0</v>
      </c>
      <c r="K414">
        <f t="shared" ca="1" si="318"/>
        <v>93621</v>
      </c>
      <c r="L414">
        <f t="shared" ca="1" si="319"/>
        <v>2</v>
      </c>
      <c r="M414" t="str">
        <f t="shared" ca="1" si="300"/>
        <v>Birgunj</v>
      </c>
      <c r="N414">
        <f t="shared" ca="1" si="322"/>
        <v>1872420</v>
      </c>
      <c r="O414" s="1">
        <f t="shared" ca="1" si="320"/>
        <v>1619133.1348881682</v>
      </c>
      <c r="P414" s="1">
        <f t="shared" ca="1" si="323"/>
        <v>0</v>
      </c>
      <c r="Q414">
        <f t="shared" ca="1" si="321"/>
        <v>0</v>
      </c>
      <c r="R414">
        <f t="shared" ca="1" si="324"/>
        <v>187242</v>
      </c>
      <c r="S414" s="1">
        <f t="shared" ca="1" si="325"/>
        <v>102143.61313502959</v>
      </c>
      <c r="T414" s="1">
        <f t="shared" ca="1" si="326"/>
        <v>1974563.6131350296</v>
      </c>
      <c r="U414" s="1">
        <f t="shared" ca="1" si="327"/>
        <v>1806375.1348881682</v>
      </c>
      <c r="V414" s="1">
        <f t="shared" ca="1" si="328"/>
        <v>168188.47824686137</v>
      </c>
      <c r="Y414" s="5">
        <f ca="1">IF(Table1[[#This Row],[Gender]]="Male",1,0)</f>
        <v>0</v>
      </c>
      <c r="Z414">
        <f ca="1">IF(Table1[[#This Row],[Gender]]="Female",1,0)</f>
        <v>1</v>
      </c>
      <c r="AB414" s="6"/>
      <c r="AF414" s="5">
        <f t="shared" ca="1" si="292"/>
        <v>1</v>
      </c>
      <c r="AM414">
        <f t="shared" ca="1" si="293"/>
        <v>0</v>
      </c>
      <c r="AN414">
        <f t="shared" ca="1" si="294"/>
        <v>0</v>
      </c>
      <c r="AO414">
        <f t="shared" ca="1" si="295"/>
        <v>0</v>
      </c>
      <c r="AP414">
        <f t="shared" ca="1" si="296"/>
        <v>0</v>
      </c>
      <c r="AQ414">
        <f t="shared" ca="1" si="297"/>
        <v>0</v>
      </c>
      <c r="AS414" s="6"/>
      <c r="AV414" s="5">
        <f ca="1">IF(Table1[[#This Row],[Total Debt Value]]&gt;$AW$3,1,0)</f>
        <v>1</v>
      </c>
      <c r="AZ414" s="6"/>
      <c r="BA414" s="5"/>
      <c r="BB414" s="17">
        <f t="shared" ca="1" si="301"/>
        <v>0.13819648330296019</v>
      </c>
      <c r="BC414">
        <f t="shared" ca="1" si="302"/>
        <v>1</v>
      </c>
      <c r="BD414" s="6"/>
      <c r="BF414" s="5">
        <f t="shared" ca="1" si="303"/>
        <v>0</v>
      </c>
      <c r="BG414">
        <f t="shared" ca="1" si="304"/>
        <v>0</v>
      </c>
      <c r="BH414">
        <f t="shared" ca="1" si="329"/>
        <v>0</v>
      </c>
      <c r="BI414">
        <f t="shared" ca="1" si="330"/>
        <v>0</v>
      </c>
      <c r="BJ414">
        <f t="shared" ca="1" si="331"/>
        <v>0</v>
      </c>
      <c r="BK414">
        <f t="shared" ca="1" si="332"/>
        <v>63571</v>
      </c>
      <c r="BL414">
        <f t="shared" ca="1" si="333"/>
        <v>0</v>
      </c>
      <c r="BM414">
        <f t="shared" ca="1" si="334"/>
        <v>0</v>
      </c>
      <c r="BN414">
        <f t="shared" ca="1" si="335"/>
        <v>0</v>
      </c>
      <c r="BO414">
        <f t="shared" ca="1" si="336"/>
        <v>0</v>
      </c>
      <c r="BP414">
        <f t="shared" ca="1" si="337"/>
        <v>0</v>
      </c>
      <c r="BR414" s="6"/>
      <c r="BT414" s="5">
        <f t="shared" ca="1" si="305"/>
        <v>63571</v>
      </c>
      <c r="BU414">
        <f t="shared" ca="1" si="306"/>
        <v>0</v>
      </c>
      <c r="BV414">
        <f t="shared" ca="1" si="307"/>
        <v>0</v>
      </c>
      <c r="BW414">
        <f t="shared" ca="1" si="308"/>
        <v>0</v>
      </c>
      <c r="BX414">
        <f t="shared" ca="1" si="309"/>
        <v>0</v>
      </c>
      <c r="BY414">
        <f t="shared" ca="1" si="310"/>
        <v>0</v>
      </c>
      <c r="CA414" s="6"/>
      <c r="CD414" s="5">
        <f ca="1">IF(Table1[[#This Row],[Total Debt Value]]&gt;Table1[[#This Row],[Income]],1,0)</f>
        <v>1</v>
      </c>
      <c r="CK414" s="6"/>
      <c r="CM414" s="5">
        <f ca="1">IF(Table1[[#This Row],[Total  Net Worth]]&gt;$CN$3,Table1[[#This Row],[Age]],0)</f>
        <v>0</v>
      </c>
      <c r="CN414" s="6"/>
    </row>
    <row r="415" spans="2:92" x14ac:dyDescent="0.25">
      <c r="B415">
        <f t="shared" ca="1" si="311"/>
        <v>1</v>
      </c>
      <c r="C415" t="str">
        <f t="shared" ca="1" si="312"/>
        <v>Male</v>
      </c>
      <c r="D415">
        <f t="shared" ca="1" si="313"/>
        <v>25</v>
      </c>
      <c r="E415">
        <f t="shared" ca="1" si="314"/>
        <v>1</v>
      </c>
      <c r="F415" t="str">
        <f t="shared" ca="1" si="298"/>
        <v>Health</v>
      </c>
      <c r="G415">
        <f t="shared" ca="1" si="315"/>
        <v>5</v>
      </c>
      <c r="H415" t="str">
        <f t="shared" ca="1" si="299"/>
        <v>Others</v>
      </c>
      <c r="I415">
        <f t="shared" ca="1" si="316"/>
        <v>2</v>
      </c>
      <c r="J415">
        <f t="shared" ca="1" si="317"/>
        <v>0</v>
      </c>
      <c r="K415">
        <f t="shared" ca="1" si="318"/>
        <v>63571</v>
      </c>
      <c r="L415">
        <f t="shared" ca="1" si="319"/>
        <v>11</v>
      </c>
      <c r="M415" t="str">
        <f t="shared" ca="1" si="300"/>
        <v>Kavre</v>
      </c>
      <c r="N415">
        <f t="shared" ca="1" si="322"/>
        <v>1334991</v>
      </c>
      <c r="O415" s="1">
        <f t="shared" ca="1" si="320"/>
        <v>184491.06144110212</v>
      </c>
      <c r="P415" s="1">
        <f t="shared" ca="1" si="323"/>
        <v>0</v>
      </c>
      <c r="Q415">
        <f t="shared" ca="1" si="321"/>
        <v>0</v>
      </c>
      <c r="R415">
        <f t="shared" ca="1" si="324"/>
        <v>0</v>
      </c>
      <c r="S415" s="1">
        <f t="shared" ca="1" si="325"/>
        <v>80297.888755196909</v>
      </c>
      <c r="T415" s="1">
        <f t="shared" ca="1" si="326"/>
        <v>1415288.8887551969</v>
      </c>
      <c r="U415" s="1">
        <f t="shared" ca="1" si="327"/>
        <v>184491.06144110212</v>
      </c>
      <c r="V415" s="1">
        <f t="shared" ca="1" si="328"/>
        <v>1230797.8273140949</v>
      </c>
      <c r="Y415" s="5">
        <f ca="1">IF(Table1[[#This Row],[Gender]]="Male",1,0)</f>
        <v>1</v>
      </c>
      <c r="Z415">
        <f ca="1">IF(Table1[[#This Row],[Gender]]="Female",1,0)</f>
        <v>0</v>
      </c>
      <c r="AB415" s="6"/>
      <c r="AF415" s="5">
        <f t="shared" ca="1" si="292"/>
        <v>0</v>
      </c>
      <c r="AM415">
        <f t="shared" ca="1" si="293"/>
        <v>0</v>
      </c>
      <c r="AN415">
        <f t="shared" ca="1" si="294"/>
        <v>0</v>
      </c>
      <c r="AO415">
        <f t="shared" ca="1" si="295"/>
        <v>0</v>
      </c>
      <c r="AP415">
        <f t="shared" ca="1" si="296"/>
        <v>1</v>
      </c>
      <c r="AQ415">
        <f t="shared" ca="1" si="297"/>
        <v>0</v>
      </c>
      <c r="AS415" s="6"/>
      <c r="AV415" s="5">
        <f ca="1">IF(Table1[[#This Row],[Total Debt Value]]&gt;$AW$3,1,0)</f>
        <v>0</v>
      </c>
      <c r="AZ415" s="6"/>
      <c r="BA415" s="5"/>
      <c r="BB415" s="17">
        <f t="shared" ca="1" si="301"/>
        <v>6.3315403109171831E-2</v>
      </c>
      <c r="BC415">
        <f t="shared" ca="1" si="302"/>
        <v>1</v>
      </c>
      <c r="BD415" s="6"/>
      <c r="BF415" s="5">
        <f t="shared" ca="1" si="303"/>
        <v>72457</v>
      </c>
      <c r="BG415">
        <f t="shared" ca="1" si="304"/>
        <v>0</v>
      </c>
      <c r="BH415">
        <f t="shared" ca="1" si="329"/>
        <v>0</v>
      </c>
      <c r="BI415">
        <f t="shared" ca="1" si="330"/>
        <v>0</v>
      </c>
      <c r="BJ415">
        <f t="shared" ca="1" si="331"/>
        <v>0</v>
      </c>
      <c r="BK415">
        <f t="shared" ca="1" si="332"/>
        <v>0</v>
      </c>
      <c r="BL415">
        <f t="shared" ca="1" si="333"/>
        <v>0</v>
      </c>
      <c r="BM415">
        <f t="shared" ca="1" si="334"/>
        <v>0</v>
      </c>
      <c r="BN415">
        <f t="shared" ca="1" si="335"/>
        <v>0</v>
      </c>
      <c r="BO415">
        <f t="shared" ca="1" si="336"/>
        <v>0</v>
      </c>
      <c r="BP415">
        <f t="shared" ca="1" si="337"/>
        <v>0</v>
      </c>
      <c r="BR415" s="6"/>
      <c r="BT415" s="5">
        <f t="shared" ca="1" si="305"/>
        <v>0</v>
      </c>
      <c r="BU415">
        <f t="shared" ca="1" si="306"/>
        <v>0</v>
      </c>
      <c r="BV415">
        <f t="shared" ca="1" si="307"/>
        <v>0</v>
      </c>
      <c r="BW415">
        <f t="shared" ca="1" si="308"/>
        <v>0</v>
      </c>
      <c r="BX415">
        <f t="shared" ca="1" si="309"/>
        <v>72457</v>
      </c>
      <c r="BY415">
        <f t="shared" ca="1" si="310"/>
        <v>0</v>
      </c>
      <c r="CA415" s="6"/>
      <c r="CD415" s="5">
        <f ca="1">IF(Table1[[#This Row],[Total Debt Value]]&gt;Table1[[#This Row],[Income]],1,0)</f>
        <v>1</v>
      </c>
      <c r="CK415" s="6"/>
      <c r="CM415" s="5">
        <f ca="1">IF(Table1[[#This Row],[Total  Net Worth]]&gt;$CN$3,Table1[[#This Row],[Age]],0)</f>
        <v>25</v>
      </c>
      <c r="CN415" s="6"/>
    </row>
    <row r="416" spans="2:92" x14ac:dyDescent="0.25">
      <c r="B416">
        <f t="shared" ca="1" si="311"/>
        <v>1</v>
      </c>
      <c r="C416" t="str">
        <f t="shared" ca="1" si="312"/>
        <v>Male</v>
      </c>
      <c r="D416">
        <f t="shared" ca="1" si="313"/>
        <v>27</v>
      </c>
      <c r="E416">
        <f t="shared" ca="1" si="314"/>
        <v>5</v>
      </c>
      <c r="F416" t="str">
        <f t="shared" ca="1" si="298"/>
        <v>Genral Work</v>
      </c>
      <c r="G416">
        <f t="shared" ca="1" si="315"/>
        <v>1</v>
      </c>
      <c r="H416" t="str">
        <f t="shared" ca="1" si="299"/>
        <v>High School</v>
      </c>
      <c r="I416">
        <f t="shared" ca="1" si="316"/>
        <v>2</v>
      </c>
      <c r="J416">
        <f t="shared" ca="1" si="317"/>
        <v>0</v>
      </c>
      <c r="K416">
        <f t="shared" ca="1" si="318"/>
        <v>72457</v>
      </c>
      <c r="L416">
        <f t="shared" ca="1" si="319"/>
        <v>1</v>
      </c>
      <c r="M416" t="str">
        <f t="shared" ca="1" si="300"/>
        <v>Kathmandu</v>
      </c>
      <c r="N416">
        <f t="shared" ca="1" si="322"/>
        <v>1594054</v>
      </c>
      <c r="O416" s="1">
        <f t="shared" ca="1" si="320"/>
        <v>100928.17158778779</v>
      </c>
      <c r="P416" s="1">
        <f t="shared" ca="1" si="323"/>
        <v>0</v>
      </c>
      <c r="Q416">
        <f t="shared" ca="1" si="321"/>
        <v>0</v>
      </c>
      <c r="R416">
        <f t="shared" ca="1" si="324"/>
        <v>0</v>
      </c>
      <c r="S416" s="1">
        <f t="shared" ca="1" si="325"/>
        <v>97258.449723520767</v>
      </c>
      <c r="T416" s="1">
        <f t="shared" ca="1" si="326"/>
        <v>1691312.4497235208</v>
      </c>
      <c r="U416" s="1">
        <f t="shared" ca="1" si="327"/>
        <v>100928.17158778779</v>
      </c>
      <c r="V416" s="1">
        <f t="shared" ca="1" si="328"/>
        <v>1590384.278135733</v>
      </c>
      <c r="Y416" s="5">
        <f ca="1">IF(Table1[[#This Row],[Gender]]="Male",1,0)</f>
        <v>1</v>
      </c>
      <c r="Z416">
        <f ca="1">IF(Table1[[#This Row],[Gender]]="Female",1,0)</f>
        <v>0</v>
      </c>
      <c r="AB416" s="6"/>
      <c r="AF416" s="5">
        <f t="shared" ca="1" si="292"/>
        <v>1</v>
      </c>
      <c r="AM416">
        <f t="shared" ca="1" si="293"/>
        <v>0</v>
      </c>
      <c r="AN416">
        <f t="shared" ca="1" si="294"/>
        <v>0</v>
      </c>
      <c r="AO416">
        <f t="shared" ca="1" si="295"/>
        <v>0</v>
      </c>
      <c r="AP416">
        <f t="shared" ca="1" si="296"/>
        <v>0</v>
      </c>
      <c r="AQ416">
        <f t="shared" ca="1" si="297"/>
        <v>0</v>
      </c>
      <c r="AS416" s="6"/>
      <c r="AV416" s="5">
        <f ca="1">IF(Table1[[#This Row],[Total Debt Value]]&gt;$AW$3,1,0)</f>
        <v>0</v>
      </c>
      <c r="AZ416" s="6"/>
      <c r="BA416" s="5"/>
      <c r="BB416" s="17">
        <f t="shared" ca="1" si="301"/>
        <v>0.57118403430709563</v>
      </c>
      <c r="BC416">
        <f t="shared" ca="1" si="302"/>
        <v>0</v>
      </c>
      <c r="BD416" s="6"/>
      <c r="BF416" s="5">
        <f t="shared" ca="1" si="303"/>
        <v>0</v>
      </c>
      <c r="BG416">
        <f t="shared" ca="1" si="304"/>
        <v>0</v>
      </c>
      <c r="BH416">
        <f t="shared" ca="1" si="329"/>
        <v>0</v>
      </c>
      <c r="BI416">
        <f t="shared" ca="1" si="330"/>
        <v>0</v>
      </c>
      <c r="BJ416">
        <f t="shared" ca="1" si="331"/>
        <v>0</v>
      </c>
      <c r="BK416">
        <f t="shared" ca="1" si="332"/>
        <v>43700</v>
      </c>
      <c r="BL416">
        <f t="shared" ca="1" si="333"/>
        <v>0</v>
      </c>
      <c r="BM416">
        <f t="shared" ca="1" si="334"/>
        <v>0</v>
      </c>
      <c r="BN416">
        <f t="shared" ca="1" si="335"/>
        <v>0</v>
      </c>
      <c r="BO416">
        <f t="shared" ca="1" si="336"/>
        <v>0</v>
      </c>
      <c r="BP416">
        <f t="shared" ca="1" si="337"/>
        <v>0</v>
      </c>
      <c r="BR416" s="6"/>
      <c r="BT416" s="5">
        <f t="shared" ca="1" si="305"/>
        <v>43700</v>
      </c>
      <c r="BU416">
        <f t="shared" ca="1" si="306"/>
        <v>0</v>
      </c>
      <c r="BV416">
        <f t="shared" ca="1" si="307"/>
        <v>0</v>
      </c>
      <c r="BW416">
        <f t="shared" ca="1" si="308"/>
        <v>0</v>
      </c>
      <c r="BX416">
        <f t="shared" ca="1" si="309"/>
        <v>0</v>
      </c>
      <c r="BY416">
        <f t="shared" ca="1" si="310"/>
        <v>0</v>
      </c>
      <c r="CA416" s="6"/>
      <c r="CD416" s="5">
        <f ca="1">IF(Table1[[#This Row],[Total Debt Value]]&gt;Table1[[#This Row],[Income]],1,0)</f>
        <v>1</v>
      </c>
      <c r="CK416" s="6"/>
      <c r="CM416" s="5">
        <f ca="1">IF(Table1[[#This Row],[Total  Net Worth]]&gt;$CN$3,Table1[[#This Row],[Age]],0)</f>
        <v>27</v>
      </c>
      <c r="CN416" s="6"/>
    </row>
    <row r="417" spans="2:92" x14ac:dyDescent="0.25">
      <c r="B417">
        <f t="shared" ca="1" si="311"/>
        <v>2</v>
      </c>
      <c r="C417" t="str">
        <f t="shared" ca="1" si="312"/>
        <v>Female</v>
      </c>
      <c r="D417">
        <f t="shared" ca="1" si="313"/>
        <v>26</v>
      </c>
      <c r="E417">
        <f t="shared" ca="1" si="314"/>
        <v>1</v>
      </c>
      <c r="F417" t="str">
        <f t="shared" ca="1" si="298"/>
        <v>Health</v>
      </c>
      <c r="G417">
        <f t="shared" ca="1" si="315"/>
        <v>1</v>
      </c>
      <c r="H417" t="str">
        <f t="shared" ca="1" si="299"/>
        <v>High School</v>
      </c>
      <c r="I417">
        <f t="shared" ca="1" si="316"/>
        <v>2</v>
      </c>
      <c r="J417">
        <f t="shared" ca="1" si="317"/>
        <v>0</v>
      </c>
      <c r="K417">
        <f t="shared" ca="1" si="318"/>
        <v>43700</v>
      </c>
      <c r="L417">
        <f t="shared" ca="1" si="319"/>
        <v>11</v>
      </c>
      <c r="M417" t="str">
        <f t="shared" ca="1" si="300"/>
        <v>Kavre</v>
      </c>
      <c r="N417">
        <f t="shared" ca="1" si="322"/>
        <v>786600</v>
      </c>
      <c r="O417" s="1">
        <f t="shared" ca="1" si="320"/>
        <v>449293.36138596141</v>
      </c>
      <c r="P417" s="1">
        <f t="shared" ca="1" si="323"/>
        <v>0</v>
      </c>
      <c r="Q417">
        <f t="shared" ca="1" si="321"/>
        <v>0</v>
      </c>
      <c r="R417">
        <f t="shared" ca="1" si="324"/>
        <v>87400</v>
      </c>
      <c r="S417" s="1">
        <f t="shared" ca="1" si="325"/>
        <v>16584.56750534429</v>
      </c>
      <c r="T417" s="1">
        <f t="shared" ca="1" si="326"/>
        <v>803184.56750534428</v>
      </c>
      <c r="U417" s="1">
        <f t="shared" ca="1" si="327"/>
        <v>536693.36138596141</v>
      </c>
      <c r="V417" s="1">
        <f t="shared" ca="1" si="328"/>
        <v>266491.20611938287</v>
      </c>
      <c r="Y417" s="5">
        <f ca="1">IF(Table1[[#This Row],[Gender]]="Male",1,0)</f>
        <v>0</v>
      </c>
      <c r="Z417">
        <f ca="1">IF(Table1[[#This Row],[Gender]]="Female",1,0)</f>
        <v>1</v>
      </c>
      <c r="AB417" s="6"/>
      <c r="AF417" s="5">
        <f t="shared" ca="1" si="292"/>
        <v>0</v>
      </c>
      <c r="AM417">
        <f t="shared" ca="1" si="293"/>
        <v>0</v>
      </c>
      <c r="AN417">
        <f t="shared" ca="1" si="294"/>
        <v>0</v>
      </c>
      <c r="AO417">
        <f t="shared" ca="1" si="295"/>
        <v>0</v>
      </c>
      <c r="AP417">
        <f t="shared" ca="1" si="296"/>
        <v>0</v>
      </c>
      <c r="AQ417">
        <f t="shared" ca="1" si="297"/>
        <v>1</v>
      </c>
      <c r="AS417" s="6"/>
      <c r="AV417" s="5">
        <f ca="1">IF(Table1[[#This Row],[Total Debt Value]]&gt;$AW$3,1,0)</f>
        <v>1</v>
      </c>
      <c r="AZ417" s="6"/>
      <c r="BA417" s="5"/>
      <c r="BB417" s="17">
        <f t="shared" ca="1" si="301"/>
        <v>0.9896149733201749</v>
      </c>
      <c r="BC417">
        <f t="shared" ca="1" si="302"/>
        <v>0</v>
      </c>
      <c r="BD417" s="6"/>
      <c r="BF417" s="5">
        <f t="shared" ca="1" si="303"/>
        <v>0</v>
      </c>
      <c r="BG417">
        <f t="shared" ca="1" si="304"/>
        <v>0</v>
      </c>
      <c r="BH417">
        <f t="shared" ca="1" si="329"/>
        <v>0</v>
      </c>
      <c r="BI417">
        <f t="shared" ca="1" si="330"/>
        <v>0</v>
      </c>
      <c r="BJ417">
        <f t="shared" ca="1" si="331"/>
        <v>0</v>
      </c>
      <c r="BK417">
        <f t="shared" ca="1" si="332"/>
        <v>0</v>
      </c>
      <c r="BL417">
        <f t="shared" ca="1" si="333"/>
        <v>36024</v>
      </c>
      <c r="BM417">
        <f t="shared" ca="1" si="334"/>
        <v>0</v>
      </c>
      <c r="BN417">
        <f t="shared" ca="1" si="335"/>
        <v>0</v>
      </c>
      <c r="BO417">
        <f t="shared" ca="1" si="336"/>
        <v>0</v>
      </c>
      <c r="BP417">
        <f t="shared" ca="1" si="337"/>
        <v>0</v>
      </c>
      <c r="BR417" s="6"/>
      <c r="BT417" s="5">
        <f t="shared" ca="1" si="305"/>
        <v>0</v>
      </c>
      <c r="BU417">
        <f t="shared" ca="1" si="306"/>
        <v>36024</v>
      </c>
      <c r="BV417">
        <f t="shared" ca="1" si="307"/>
        <v>0</v>
      </c>
      <c r="BW417">
        <f t="shared" ca="1" si="308"/>
        <v>0</v>
      </c>
      <c r="BX417">
        <f t="shared" ca="1" si="309"/>
        <v>0</v>
      </c>
      <c r="BY417">
        <f t="shared" ca="1" si="310"/>
        <v>0</v>
      </c>
      <c r="CA417" s="6"/>
      <c r="CD417" s="5">
        <f ca="1">IF(Table1[[#This Row],[Total Debt Value]]&gt;Table1[[#This Row],[Income]],1,0)</f>
        <v>1</v>
      </c>
      <c r="CK417" s="6"/>
      <c r="CM417" s="5">
        <f ca="1">IF(Table1[[#This Row],[Total  Net Worth]]&gt;$CN$3,Table1[[#This Row],[Age]],0)</f>
        <v>0</v>
      </c>
      <c r="CN417" s="6"/>
    </row>
    <row r="418" spans="2:92" x14ac:dyDescent="0.25">
      <c r="B418">
        <f t="shared" ca="1" si="311"/>
        <v>1</v>
      </c>
      <c r="C418" t="str">
        <f t="shared" ca="1" si="312"/>
        <v>Male</v>
      </c>
      <c r="D418">
        <f t="shared" ca="1" si="313"/>
        <v>42</v>
      </c>
      <c r="E418">
        <f t="shared" ca="1" si="314"/>
        <v>6</v>
      </c>
      <c r="F418" t="str">
        <f t="shared" ca="1" si="298"/>
        <v>Agriculture</v>
      </c>
      <c r="G418">
        <f t="shared" ca="1" si="315"/>
        <v>2</v>
      </c>
      <c r="H418" t="str">
        <f t="shared" ca="1" si="299"/>
        <v>College</v>
      </c>
      <c r="I418">
        <f t="shared" ca="1" si="316"/>
        <v>0</v>
      </c>
      <c r="J418">
        <f t="shared" ca="1" si="317"/>
        <v>0</v>
      </c>
      <c r="K418">
        <f t="shared" ca="1" si="318"/>
        <v>36024</v>
      </c>
      <c r="L418">
        <f t="shared" ca="1" si="319"/>
        <v>9</v>
      </c>
      <c r="M418" t="str">
        <f t="shared" ca="1" si="300"/>
        <v>Bhaktapur</v>
      </c>
      <c r="N418">
        <f t="shared" ca="1" si="322"/>
        <v>648432</v>
      </c>
      <c r="O418" s="1">
        <f t="shared" ca="1" si="320"/>
        <v>641698.01637994766</v>
      </c>
      <c r="P418" s="1">
        <f t="shared" ca="1" si="323"/>
        <v>0</v>
      </c>
      <c r="Q418">
        <f t="shared" ca="1" si="321"/>
        <v>0</v>
      </c>
      <c r="R418">
        <f t="shared" ca="1" si="324"/>
        <v>0</v>
      </c>
      <c r="S418" s="1">
        <f t="shared" ca="1" si="325"/>
        <v>2005.3512310720907</v>
      </c>
      <c r="T418" s="1">
        <f t="shared" ca="1" si="326"/>
        <v>650437.3512310721</v>
      </c>
      <c r="U418" s="1">
        <f t="shared" ca="1" si="327"/>
        <v>641698.01637994766</v>
      </c>
      <c r="V418" s="1">
        <f t="shared" ca="1" si="328"/>
        <v>8739.3348511244403</v>
      </c>
      <c r="Y418" s="5">
        <f ca="1">IF(Table1[[#This Row],[Gender]]="Male",1,0)</f>
        <v>1</v>
      </c>
      <c r="Z418">
        <f ca="1">IF(Table1[[#This Row],[Gender]]="Female",1,0)</f>
        <v>0</v>
      </c>
      <c r="AB418" s="6"/>
      <c r="AF418" s="5">
        <f t="shared" ca="1" si="292"/>
        <v>0</v>
      </c>
      <c r="AM418">
        <f t="shared" ca="1" si="293"/>
        <v>1</v>
      </c>
      <c r="AN418">
        <f t="shared" ca="1" si="294"/>
        <v>0</v>
      </c>
      <c r="AO418">
        <f t="shared" ca="1" si="295"/>
        <v>0</v>
      </c>
      <c r="AP418">
        <f t="shared" ca="1" si="296"/>
        <v>0</v>
      </c>
      <c r="AQ418">
        <f t="shared" ca="1" si="297"/>
        <v>0</v>
      </c>
      <c r="AS418" s="6"/>
      <c r="AV418" s="5">
        <f ca="1">IF(Table1[[#This Row],[Total Debt Value]]&gt;$AW$3,1,0)</f>
        <v>1</v>
      </c>
      <c r="AZ418" s="6"/>
      <c r="BA418" s="5"/>
      <c r="BB418" s="17">
        <f t="shared" ca="1" si="301"/>
        <v>0.49843022064995912</v>
      </c>
      <c r="BC418">
        <f t="shared" ca="1" si="302"/>
        <v>0</v>
      </c>
      <c r="BD418" s="6"/>
      <c r="BF418" s="5">
        <f t="shared" ca="1" si="303"/>
        <v>0</v>
      </c>
      <c r="BG418">
        <f t="shared" ca="1" si="304"/>
        <v>0</v>
      </c>
      <c r="BH418">
        <f t="shared" ca="1" si="329"/>
        <v>0</v>
      </c>
      <c r="BI418">
        <f t="shared" ca="1" si="330"/>
        <v>0</v>
      </c>
      <c r="BJ418">
        <f t="shared" ca="1" si="331"/>
        <v>0</v>
      </c>
      <c r="BK418">
        <f t="shared" ca="1" si="332"/>
        <v>0</v>
      </c>
      <c r="BL418">
        <f t="shared" ca="1" si="333"/>
        <v>0</v>
      </c>
      <c r="BM418">
        <f t="shared" ca="1" si="334"/>
        <v>0</v>
      </c>
      <c r="BN418">
        <f t="shared" ca="1" si="335"/>
        <v>0</v>
      </c>
      <c r="BO418">
        <f t="shared" ca="1" si="336"/>
        <v>99609</v>
      </c>
      <c r="BP418">
        <f t="shared" ca="1" si="337"/>
        <v>0</v>
      </c>
      <c r="BR418" s="6"/>
      <c r="BT418" s="5">
        <f t="shared" ca="1" si="305"/>
        <v>0</v>
      </c>
      <c r="BU418">
        <f t="shared" ca="1" si="306"/>
        <v>0</v>
      </c>
      <c r="BV418">
        <f t="shared" ca="1" si="307"/>
        <v>0</v>
      </c>
      <c r="BW418">
        <f t="shared" ca="1" si="308"/>
        <v>0</v>
      </c>
      <c r="BX418">
        <f t="shared" ca="1" si="309"/>
        <v>0</v>
      </c>
      <c r="BY418">
        <f t="shared" ca="1" si="310"/>
        <v>99609</v>
      </c>
      <c r="CA418" s="6"/>
      <c r="CD418" s="5">
        <f ca="1">IF(Table1[[#This Row],[Total Debt Value]]&gt;Table1[[#This Row],[Income]],1,0)</f>
        <v>1</v>
      </c>
      <c r="CK418" s="6"/>
      <c r="CM418" s="5">
        <f ca="1">IF(Table1[[#This Row],[Total  Net Worth]]&gt;$CN$3,Table1[[#This Row],[Age]],0)</f>
        <v>0</v>
      </c>
      <c r="CN418" s="6"/>
    </row>
    <row r="419" spans="2:92" x14ac:dyDescent="0.25">
      <c r="B419">
        <f t="shared" ca="1" si="311"/>
        <v>2</v>
      </c>
      <c r="C419" t="str">
        <f t="shared" ca="1" si="312"/>
        <v>Female</v>
      </c>
      <c r="D419">
        <f t="shared" ca="1" si="313"/>
        <v>35</v>
      </c>
      <c r="E419">
        <f t="shared" ca="1" si="314"/>
        <v>3</v>
      </c>
      <c r="F419" t="str">
        <f t="shared" ca="1" si="298"/>
        <v>Teaching</v>
      </c>
      <c r="G419">
        <f t="shared" ca="1" si="315"/>
        <v>4</v>
      </c>
      <c r="H419" t="str">
        <f t="shared" ca="1" si="299"/>
        <v>Technical</v>
      </c>
      <c r="I419">
        <f t="shared" ca="1" si="316"/>
        <v>3</v>
      </c>
      <c r="J419">
        <f t="shared" ca="1" si="317"/>
        <v>0</v>
      </c>
      <c r="K419">
        <f t="shared" ca="1" si="318"/>
        <v>99609</v>
      </c>
      <c r="L419">
        <f t="shared" ca="1" si="319"/>
        <v>7</v>
      </c>
      <c r="M419" t="str">
        <f t="shared" ca="1" si="300"/>
        <v>Butwal</v>
      </c>
      <c r="N419">
        <f t="shared" ca="1" si="322"/>
        <v>1792962</v>
      </c>
      <c r="O419" s="1">
        <f t="shared" ca="1" si="320"/>
        <v>893666.44527699205</v>
      </c>
      <c r="P419" s="1">
        <f t="shared" ca="1" si="323"/>
        <v>0</v>
      </c>
      <c r="Q419">
        <f t="shared" ca="1" si="321"/>
        <v>0</v>
      </c>
      <c r="R419">
        <f t="shared" ca="1" si="324"/>
        <v>0</v>
      </c>
      <c r="S419" s="1">
        <f t="shared" ca="1" si="325"/>
        <v>11951.517473245334</v>
      </c>
      <c r="T419" s="1">
        <f t="shared" ca="1" si="326"/>
        <v>1804913.5174732453</v>
      </c>
      <c r="U419" s="1">
        <f t="shared" ca="1" si="327"/>
        <v>893666.44527699205</v>
      </c>
      <c r="V419" s="1">
        <f t="shared" ca="1" si="328"/>
        <v>911247.07219625323</v>
      </c>
      <c r="Y419" s="5">
        <f ca="1">IF(Table1[[#This Row],[Gender]]="Male",1,0)</f>
        <v>0</v>
      </c>
      <c r="Z419">
        <f ca="1">IF(Table1[[#This Row],[Gender]]="Female",1,0)</f>
        <v>1</v>
      </c>
      <c r="AB419" s="6"/>
      <c r="AF419" s="5">
        <f t="shared" ca="1" si="292"/>
        <v>0</v>
      </c>
      <c r="AM419">
        <f t="shared" ca="1" si="293"/>
        <v>0</v>
      </c>
      <c r="AN419">
        <f t="shared" ca="1" si="294"/>
        <v>1</v>
      </c>
      <c r="AO419">
        <f t="shared" ca="1" si="295"/>
        <v>0</v>
      </c>
      <c r="AP419">
        <f t="shared" ca="1" si="296"/>
        <v>0</v>
      </c>
      <c r="AQ419">
        <f t="shared" ca="1" si="297"/>
        <v>0</v>
      </c>
      <c r="AS419" s="6"/>
      <c r="AV419" s="5">
        <f ca="1">IF(Table1[[#This Row],[Total Debt Value]]&gt;$AW$3,1,0)</f>
        <v>1</v>
      </c>
      <c r="AZ419" s="6"/>
      <c r="BA419" s="5"/>
      <c r="BB419" s="17">
        <f t="shared" ca="1" si="301"/>
        <v>0.34256810678498206</v>
      </c>
      <c r="BC419">
        <f t="shared" ca="1" si="302"/>
        <v>0</v>
      </c>
      <c r="BD419" s="6"/>
      <c r="BF419" s="5">
        <f t="shared" ca="1" si="303"/>
        <v>59134</v>
      </c>
      <c r="BG419">
        <f t="shared" ca="1" si="304"/>
        <v>0</v>
      </c>
      <c r="BH419">
        <f t="shared" ca="1" si="329"/>
        <v>0</v>
      </c>
      <c r="BI419">
        <f t="shared" ca="1" si="330"/>
        <v>0</v>
      </c>
      <c r="BJ419">
        <f t="shared" ca="1" si="331"/>
        <v>0</v>
      </c>
      <c r="BK419">
        <f t="shared" ca="1" si="332"/>
        <v>0</v>
      </c>
      <c r="BL419">
        <f t="shared" ca="1" si="333"/>
        <v>0</v>
      </c>
      <c r="BM419">
        <f t="shared" ca="1" si="334"/>
        <v>0</v>
      </c>
      <c r="BN419">
        <f t="shared" ca="1" si="335"/>
        <v>0</v>
      </c>
      <c r="BO419">
        <f t="shared" ca="1" si="336"/>
        <v>0</v>
      </c>
      <c r="BP419">
        <f t="shared" ca="1" si="337"/>
        <v>0</v>
      </c>
      <c r="BR419" s="6"/>
      <c r="BT419" s="5">
        <f t="shared" ca="1" si="305"/>
        <v>0</v>
      </c>
      <c r="BU419">
        <f t="shared" ca="1" si="306"/>
        <v>0</v>
      </c>
      <c r="BV419">
        <f t="shared" ca="1" si="307"/>
        <v>59134</v>
      </c>
      <c r="BW419">
        <f t="shared" ca="1" si="308"/>
        <v>0</v>
      </c>
      <c r="BX419">
        <f t="shared" ca="1" si="309"/>
        <v>0</v>
      </c>
      <c r="BY419">
        <f t="shared" ca="1" si="310"/>
        <v>0</v>
      </c>
      <c r="CA419" s="6"/>
      <c r="CD419" s="5">
        <f ca="1">IF(Table1[[#This Row],[Total Debt Value]]&gt;Table1[[#This Row],[Income]],1,0)</f>
        <v>1</v>
      </c>
      <c r="CK419" s="6"/>
      <c r="CM419" s="5">
        <f ca="1">IF(Table1[[#This Row],[Total  Net Worth]]&gt;$CN$3,Table1[[#This Row],[Age]],0)</f>
        <v>35</v>
      </c>
      <c r="CN419" s="6"/>
    </row>
    <row r="420" spans="2:92" x14ac:dyDescent="0.25">
      <c r="B420">
        <f t="shared" ca="1" si="311"/>
        <v>2</v>
      </c>
      <c r="C420" t="str">
        <f t="shared" ca="1" si="312"/>
        <v>Female</v>
      </c>
      <c r="D420">
        <f t="shared" ca="1" si="313"/>
        <v>34</v>
      </c>
      <c r="E420">
        <f t="shared" ca="1" si="314"/>
        <v>4</v>
      </c>
      <c r="F420" t="str">
        <f t="shared" ca="1" si="298"/>
        <v>IT</v>
      </c>
      <c r="G420">
        <f t="shared" ca="1" si="315"/>
        <v>5</v>
      </c>
      <c r="H420" t="str">
        <f t="shared" ca="1" si="299"/>
        <v>Others</v>
      </c>
      <c r="I420">
        <f t="shared" ca="1" si="316"/>
        <v>0</v>
      </c>
      <c r="J420">
        <f t="shared" ca="1" si="317"/>
        <v>0</v>
      </c>
      <c r="K420">
        <f t="shared" ca="1" si="318"/>
        <v>59134</v>
      </c>
      <c r="L420">
        <f t="shared" ca="1" si="319"/>
        <v>1</v>
      </c>
      <c r="M420" t="str">
        <f t="shared" ca="1" si="300"/>
        <v>Kathmandu</v>
      </c>
      <c r="N420">
        <f t="shared" ca="1" si="322"/>
        <v>1064412</v>
      </c>
      <c r="O420" s="1">
        <f t="shared" ca="1" si="320"/>
        <v>364633.60367921635</v>
      </c>
      <c r="P420" s="1">
        <f t="shared" ca="1" si="323"/>
        <v>0</v>
      </c>
      <c r="Q420">
        <f t="shared" ca="1" si="321"/>
        <v>0</v>
      </c>
      <c r="R420">
        <f t="shared" ca="1" si="324"/>
        <v>0</v>
      </c>
      <c r="S420" s="1">
        <f t="shared" ca="1" si="325"/>
        <v>83223.423119540836</v>
      </c>
      <c r="T420" s="1">
        <f t="shared" ca="1" si="326"/>
        <v>1147635.4231195408</v>
      </c>
      <c r="U420" s="1">
        <f t="shared" ca="1" si="327"/>
        <v>364633.60367921635</v>
      </c>
      <c r="V420" s="1">
        <f t="shared" ca="1" si="328"/>
        <v>783001.81944032444</v>
      </c>
      <c r="Y420" s="5">
        <f ca="1">IF(Table1[[#This Row],[Gender]]="Male",1,0)</f>
        <v>0</v>
      </c>
      <c r="Z420">
        <f ca="1">IF(Table1[[#This Row],[Gender]]="Female",1,0)</f>
        <v>1</v>
      </c>
      <c r="AB420" s="6"/>
      <c r="AF420" s="5">
        <f t="shared" ca="1" si="292"/>
        <v>0</v>
      </c>
      <c r="AM420">
        <f t="shared" ca="1" si="293"/>
        <v>1</v>
      </c>
      <c r="AN420">
        <f t="shared" ca="1" si="294"/>
        <v>0</v>
      </c>
      <c r="AO420">
        <f t="shared" ca="1" si="295"/>
        <v>0</v>
      </c>
      <c r="AP420">
        <f t="shared" ca="1" si="296"/>
        <v>0</v>
      </c>
      <c r="AQ420">
        <f t="shared" ca="1" si="297"/>
        <v>0</v>
      </c>
      <c r="AS420" s="6"/>
      <c r="AV420" s="5">
        <f ca="1">IF(Table1[[#This Row],[Total Debt Value]]&gt;$AW$3,1,0)</f>
        <v>0</v>
      </c>
      <c r="AZ420" s="6"/>
      <c r="BA420" s="5"/>
      <c r="BB420" s="17">
        <f t="shared" ca="1" si="301"/>
        <v>0.18981283158137122</v>
      </c>
      <c r="BC420">
        <f t="shared" ca="1" si="302"/>
        <v>1</v>
      </c>
      <c r="BD420" s="6"/>
      <c r="BF420" s="5">
        <f t="shared" ca="1" si="303"/>
        <v>0</v>
      </c>
      <c r="BG420">
        <f t="shared" ca="1" si="304"/>
        <v>0</v>
      </c>
      <c r="BH420">
        <f t="shared" ca="1" si="329"/>
        <v>0</v>
      </c>
      <c r="BI420">
        <f t="shared" ca="1" si="330"/>
        <v>0</v>
      </c>
      <c r="BJ420">
        <f t="shared" ca="1" si="331"/>
        <v>0</v>
      </c>
      <c r="BK420">
        <f t="shared" ca="1" si="332"/>
        <v>0</v>
      </c>
      <c r="BL420">
        <f t="shared" ca="1" si="333"/>
        <v>0</v>
      </c>
      <c r="BM420">
        <f t="shared" ca="1" si="334"/>
        <v>0</v>
      </c>
      <c r="BN420">
        <f t="shared" ca="1" si="335"/>
        <v>0</v>
      </c>
      <c r="BO420">
        <f t="shared" ca="1" si="336"/>
        <v>0</v>
      </c>
      <c r="BP420">
        <f t="shared" ca="1" si="337"/>
        <v>74039</v>
      </c>
      <c r="BR420" s="6"/>
      <c r="BT420" s="5">
        <f t="shared" ca="1" si="305"/>
        <v>0</v>
      </c>
      <c r="BU420">
        <f t="shared" ca="1" si="306"/>
        <v>0</v>
      </c>
      <c r="BV420">
        <f t="shared" ca="1" si="307"/>
        <v>0</v>
      </c>
      <c r="BW420">
        <f t="shared" ca="1" si="308"/>
        <v>0</v>
      </c>
      <c r="BX420">
        <f t="shared" ca="1" si="309"/>
        <v>0</v>
      </c>
      <c r="BY420">
        <f t="shared" ca="1" si="310"/>
        <v>74039</v>
      </c>
      <c r="CA420" s="6"/>
      <c r="CD420" s="5">
        <f ca="1">IF(Table1[[#This Row],[Total Debt Value]]&gt;Table1[[#This Row],[Income]],1,0)</f>
        <v>1</v>
      </c>
      <c r="CK420" s="6"/>
      <c r="CM420" s="5">
        <f ca="1">IF(Table1[[#This Row],[Total  Net Worth]]&gt;$CN$3,Table1[[#This Row],[Age]],0)</f>
        <v>34</v>
      </c>
      <c r="CN420" s="6"/>
    </row>
    <row r="421" spans="2:92" x14ac:dyDescent="0.25">
      <c r="B421">
        <f t="shared" ca="1" si="311"/>
        <v>1</v>
      </c>
      <c r="C421" t="str">
        <f t="shared" ca="1" si="312"/>
        <v>Male</v>
      </c>
      <c r="D421">
        <f t="shared" ca="1" si="313"/>
        <v>32</v>
      </c>
      <c r="E421">
        <f t="shared" ca="1" si="314"/>
        <v>3</v>
      </c>
      <c r="F421" t="str">
        <f t="shared" ca="1" si="298"/>
        <v>Teaching</v>
      </c>
      <c r="G421">
        <f t="shared" ca="1" si="315"/>
        <v>4</v>
      </c>
      <c r="H421" t="str">
        <f t="shared" ca="1" si="299"/>
        <v>Technical</v>
      </c>
      <c r="I421">
        <f t="shared" ca="1" si="316"/>
        <v>3</v>
      </c>
      <c r="J421">
        <f t="shared" ca="1" si="317"/>
        <v>1</v>
      </c>
      <c r="K421">
        <f t="shared" ca="1" si="318"/>
        <v>74039</v>
      </c>
      <c r="L421">
        <f t="shared" ca="1" si="319"/>
        <v>2</v>
      </c>
      <c r="M421" t="str">
        <f t="shared" ca="1" si="300"/>
        <v>Birgunj</v>
      </c>
      <c r="N421">
        <f t="shared" ca="1" si="322"/>
        <v>1480780</v>
      </c>
      <c r="O421" s="1">
        <f t="shared" ca="1" si="320"/>
        <v>281071.04474906286</v>
      </c>
      <c r="P421" s="1">
        <f t="shared" ca="1" si="323"/>
        <v>39933.112545291755</v>
      </c>
      <c r="Q421">
        <f t="shared" ca="1" si="321"/>
        <v>5977</v>
      </c>
      <c r="R421">
        <f t="shared" ca="1" si="324"/>
        <v>148078</v>
      </c>
      <c r="S421" s="1">
        <f t="shared" ca="1" si="325"/>
        <v>33331.079733215236</v>
      </c>
      <c r="T421" s="1">
        <f t="shared" ca="1" si="326"/>
        <v>1554044.1922785069</v>
      </c>
      <c r="U421" s="1">
        <f t="shared" ca="1" si="327"/>
        <v>435126.04474906286</v>
      </c>
      <c r="V421" s="1">
        <f t="shared" ca="1" si="328"/>
        <v>1118918.1475294442</v>
      </c>
      <c r="Y421" s="5">
        <f ca="1">IF(Table1[[#This Row],[Gender]]="Male",1,0)</f>
        <v>1</v>
      </c>
      <c r="Z421">
        <f ca="1">IF(Table1[[#This Row],[Gender]]="Female",1,0)</f>
        <v>0</v>
      </c>
      <c r="AB421" s="6"/>
      <c r="AF421" s="5">
        <f t="shared" ca="1" si="292"/>
        <v>0</v>
      </c>
      <c r="AM421">
        <f t="shared" ca="1" si="293"/>
        <v>0</v>
      </c>
      <c r="AN421">
        <f t="shared" ca="1" si="294"/>
        <v>0</v>
      </c>
      <c r="AO421">
        <f t="shared" ca="1" si="295"/>
        <v>0</v>
      </c>
      <c r="AP421">
        <f t="shared" ca="1" si="296"/>
        <v>0</v>
      </c>
      <c r="AQ421">
        <f t="shared" ca="1" si="297"/>
        <v>1</v>
      </c>
      <c r="AS421" s="6"/>
      <c r="AV421" s="5">
        <f ca="1">IF(Table1[[#This Row],[Total Debt Value]]&gt;$AW$3,1,0)</f>
        <v>0</v>
      </c>
      <c r="AZ421" s="6"/>
      <c r="BA421" s="5"/>
      <c r="BB421" s="17">
        <f t="shared" ca="1" si="301"/>
        <v>5.6225211763154426E-2</v>
      </c>
      <c r="BC421">
        <f t="shared" ca="1" si="302"/>
        <v>1</v>
      </c>
      <c r="BD421" s="6"/>
      <c r="BF421" s="5">
        <f t="shared" ca="1" si="303"/>
        <v>0</v>
      </c>
      <c r="BG421">
        <f t="shared" ca="1" si="304"/>
        <v>0</v>
      </c>
      <c r="BH421">
        <f t="shared" ca="1" si="329"/>
        <v>0</v>
      </c>
      <c r="BI421">
        <f t="shared" ca="1" si="330"/>
        <v>0</v>
      </c>
      <c r="BJ421">
        <f t="shared" ca="1" si="331"/>
        <v>0</v>
      </c>
      <c r="BK421">
        <f t="shared" ca="1" si="332"/>
        <v>0</v>
      </c>
      <c r="BL421">
        <f t="shared" ca="1" si="333"/>
        <v>0</v>
      </c>
      <c r="BM421">
        <f t="shared" ca="1" si="334"/>
        <v>42259</v>
      </c>
      <c r="BN421">
        <f t="shared" ca="1" si="335"/>
        <v>0</v>
      </c>
      <c r="BO421">
        <f t="shared" ca="1" si="336"/>
        <v>0</v>
      </c>
      <c r="BP421">
        <f t="shared" ca="1" si="337"/>
        <v>0</v>
      </c>
      <c r="BR421" s="6"/>
      <c r="BT421" s="5">
        <f t="shared" ca="1" si="305"/>
        <v>0</v>
      </c>
      <c r="BU421">
        <f t="shared" ca="1" si="306"/>
        <v>42259</v>
      </c>
      <c r="BV421">
        <f t="shared" ca="1" si="307"/>
        <v>0</v>
      </c>
      <c r="BW421">
        <f t="shared" ca="1" si="308"/>
        <v>0</v>
      </c>
      <c r="BX421">
        <f t="shared" ca="1" si="309"/>
        <v>0</v>
      </c>
      <c r="BY421">
        <f t="shared" ca="1" si="310"/>
        <v>0</v>
      </c>
      <c r="CA421" s="6"/>
      <c r="CD421" s="5">
        <f ca="1">IF(Table1[[#This Row],[Total Debt Value]]&gt;Table1[[#This Row],[Income]],1,0)</f>
        <v>1</v>
      </c>
      <c r="CK421" s="6"/>
      <c r="CM421" s="5">
        <f ca="1">IF(Table1[[#This Row],[Total  Net Worth]]&gt;$CN$3,Table1[[#This Row],[Age]],0)</f>
        <v>32</v>
      </c>
      <c r="CN421" s="6"/>
    </row>
    <row r="422" spans="2:92" x14ac:dyDescent="0.25">
      <c r="B422">
        <f t="shared" ca="1" si="311"/>
        <v>1</v>
      </c>
      <c r="C422" t="str">
        <f t="shared" ca="1" si="312"/>
        <v>Male</v>
      </c>
      <c r="D422">
        <f t="shared" ca="1" si="313"/>
        <v>45</v>
      </c>
      <c r="E422">
        <f t="shared" ca="1" si="314"/>
        <v>6</v>
      </c>
      <c r="F422" t="str">
        <f t="shared" ca="1" si="298"/>
        <v>Agriculture</v>
      </c>
      <c r="G422">
        <f t="shared" ca="1" si="315"/>
        <v>5</v>
      </c>
      <c r="H422" t="str">
        <f t="shared" ca="1" si="299"/>
        <v>Others</v>
      </c>
      <c r="I422">
        <f t="shared" ca="1" si="316"/>
        <v>2</v>
      </c>
      <c r="J422">
        <f t="shared" ca="1" si="317"/>
        <v>2</v>
      </c>
      <c r="K422">
        <f t="shared" ca="1" si="318"/>
        <v>42259</v>
      </c>
      <c r="L422">
        <f t="shared" ca="1" si="319"/>
        <v>10</v>
      </c>
      <c r="M422" t="str">
        <f t="shared" ca="1" si="300"/>
        <v>Lalitpur</v>
      </c>
      <c r="N422">
        <f t="shared" ca="1" si="322"/>
        <v>802921</v>
      </c>
      <c r="O422" s="1">
        <f t="shared" ca="1" si="320"/>
        <v>45144.403254083714</v>
      </c>
      <c r="P422" s="1">
        <f t="shared" ca="1" si="323"/>
        <v>70806.71451429266</v>
      </c>
      <c r="Q422">
        <f t="shared" ca="1" si="321"/>
        <v>39862</v>
      </c>
      <c r="R422">
        <f t="shared" ca="1" si="324"/>
        <v>0</v>
      </c>
      <c r="S422" s="1">
        <f t="shared" ca="1" si="325"/>
        <v>13409.201862877409</v>
      </c>
      <c r="T422" s="1">
        <f t="shared" ca="1" si="326"/>
        <v>887136.91637717001</v>
      </c>
      <c r="U422" s="1">
        <f t="shared" ca="1" si="327"/>
        <v>85006.403254083707</v>
      </c>
      <c r="V422" s="1">
        <f t="shared" ca="1" si="328"/>
        <v>802130.5131230863</v>
      </c>
      <c r="Y422" s="5">
        <f ca="1">IF(Table1[[#This Row],[Gender]]="Male",1,0)</f>
        <v>1</v>
      </c>
      <c r="Z422">
        <f ca="1">IF(Table1[[#This Row],[Gender]]="Female",1,0)</f>
        <v>0</v>
      </c>
      <c r="AB422" s="6"/>
      <c r="AF422" s="5">
        <f t="shared" ca="1" si="292"/>
        <v>0</v>
      </c>
      <c r="AM422">
        <f t="shared" ca="1" si="293"/>
        <v>0</v>
      </c>
      <c r="AN422">
        <f t="shared" ca="1" si="294"/>
        <v>1</v>
      </c>
      <c r="AO422">
        <f t="shared" ca="1" si="295"/>
        <v>0</v>
      </c>
      <c r="AP422">
        <f t="shared" ca="1" si="296"/>
        <v>0</v>
      </c>
      <c r="AQ422">
        <f t="shared" ca="1" si="297"/>
        <v>0</v>
      </c>
      <c r="AS422" s="6"/>
      <c r="AV422" s="5">
        <f ca="1">IF(Table1[[#This Row],[Total Debt Value]]&gt;$AW$3,1,0)</f>
        <v>0</v>
      </c>
      <c r="AZ422" s="6"/>
      <c r="BA422" s="5"/>
      <c r="BB422" s="17">
        <f t="shared" ca="1" si="301"/>
        <v>0.66162279431148607</v>
      </c>
      <c r="BC422">
        <f t="shared" ca="1" si="302"/>
        <v>0</v>
      </c>
      <c r="BD422" s="6"/>
      <c r="BF422" s="5">
        <f t="shared" ca="1" si="303"/>
        <v>0</v>
      </c>
      <c r="BG422">
        <f t="shared" ca="1" si="304"/>
        <v>0</v>
      </c>
      <c r="BH422">
        <f t="shared" ca="1" si="329"/>
        <v>0</v>
      </c>
      <c r="BI422">
        <f t="shared" ca="1" si="330"/>
        <v>0</v>
      </c>
      <c r="BJ422">
        <f t="shared" ca="1" si="331"/>
        <v>0</v>
      </c>
      <c r="BK422">
        <f t="shared" ca="1" si="332"/>
        <v>0</v>
      </c>
      <c r="BL422">
        <f t="shared" ca="1" si="333"/>
        <v>0</v>
      </c>
      <c r="BM422">
        <f t="shared" ca="1" si="334"/>
        <v>0</v>
      </c>
      <c r="BN422">
        <f t="shared" ca="1" si="335"/>
        <v>0</v>
      </c>
      <c r="BO422">
        <f t="shared" ca="1" si="336"/>
        <v>27973</v>
      </c>
      <c r="BP422">
        <f t="shared" ca="1" si="337"/>
        <v>0</v>
      </c>
      <c r="BR422" s="6"/>
      <c r="BT422" s="5">
        <f t="shared" ca="1" si="305"/>
        <v>0</v>
      </c>
      <c r="BU422">
        <f t="shared" ca="1" si="306"/>
        <v>0</v>
      </c>
      <c r="BV422">
        <f t="shared" ca="1" si="307"/>
        <v>27973</v>
      </c>
      <c r="BW422">
        <f t="shared" ca="1" si="308"/>
        <v>0</v>
      </c>
      <c r="BX422">
        <f t="shared" ca="1" si="309"/>
        <v>0</v>
      </c>
      <c r="BY422">
        <f t="shared" ca="1" si="310"/>
        <v>0</v>
      </c>
      <c r="CA422" s="6"/>
      <c r="CD422" s="5">
        <f ca="1">IF(Table1[[#This Row],[Total Debt Value]]&gt;Table1[[#This Row],[Income]],1,0)</f>
        <v>1</v>
      </c>
      <c r="CK422" s="6"/>
      <c r="CM422" s="5">
        <f ca="1">IF(Table1[[#This Row],[Total  Net Worth]]&gt;$CN$3,Table1[[#This Row],[Age]],0)</f>
        <v>45</v>
      </c>
      <c r="CN422" s="6"/>
    </row>
    <row r="423" spans="2:92" x14ac:dyDescent="0.25">
      <c r="B423">
        <f t="shared" ca="1" si="311"/>
        <v>2</v>
      </c>
      <c r="C423" t="str">
        <f t="shared" ca="1" si="312"/>
        <v>Female</v>
      </c>
      <c r="D423">
        <f t="shared" ca="1" si="313"/>
        <v>33</v>
      </c>
      <c r="E423">
        <f t="shared" ca="1" si="314"/>
        <v>4</v>
      </c>
      <c r="F423" t="str">
        <f t="shared" ca="1" si="298"/>
        <v>IT</v>
      </c>
      <c r="G423">
        <f t="shared" ca="1" si="315"/>
        <v>3</v>
      </c>
      <c r="H423" t="str">
        <f t="shared" ca="1" si="299"/>
        <v>University</v>
      </c>
      <c r="I423">
        <f t="shared" ca="1" si="316"/>
        <v>1</v>
      </c>
      <c r="J423">
        <f t="shared" ca="1" si="317"/>
        <v>0</v>
      </c>
      <c r="K423">
        <f t="shared" ca="1" si="318"/>
        <v>27973</v>
      </c>
      <c r="L423">
        <f t="shared" ca="1" si="319"/>
        <v>7</v>
      </c>
      <c r="M423" t="str">
        <f t="shared" ca="1" si="300"/>
        <v>Butwal</v>
      </c>
      <c r="N423">
        <f t="shared" ca="1" si="322"/>
        <v>475541</v>
      </c>
      <c r="O423" s="1">
        <f t="shared" ca="1" si="320"/>
        <v>314628.76522967842</v>
      </c>
      <c r="P423" s="1">
        <f t="shared" ca="1" si="323"/>
        <v>0</v>
      </c>
      <c r="Q423">
        <f t="shared" ca="1" si="321"/>
        <v>0</v>
      </c>
      <c r="R423">
        <f t="shared" ca="1" si="324"/>
        <v>55946</v>
      </c>
      <c r="S423" s="1">
        <f t="shared" ca="1" si="325"/>
        <v>24389.73682133586</v>
      </c>
      <c r="T423" s="1">
        <f t="shared" ca="1" si="326"/>
        <v>499930.73682133586</v>
      </c>
      <c r="U423" s="1">
        <f t="shared" ca="1" si="327"/>
        <v>370574.76522967842</v>
      </c>
      <c r="V423" s="1">
        <f t="shared" ca="1" si="328"/>
        <v>129355.97159165744</v>
      </c>
      <c r="Y423" s="5">
        <f ca="1">IF(Table1[[#This Row],[Gender]]="Male",1,0)</f>
        <v>0</v>
      </c>
      <c r="Z423">
        <f ca="1">IF(Table1[[#This Row],[Gender]]="Female",1,0)</f>
        <v>1</v>
      </c>
      <c r="AB423" s="6"/>
      <c r="AF423" s="5">
        <f t="shared" ca="1" si="292"/>
        <v>0</v>
      </c>
      <c r="AM423">
        <f t="shared" ca="1" si="293"/>
        <v>0</v>
      </c>
      <c r="AN423">
        <f t="shared" ca="1" si="294"/>
        <v>1</v>
      </c>
      <c r="AO423">
        <f t="shared" ca="1" si="295"/>
        <v>0</v>
      </c>
      <c r="AP423">
        <f t="shared" ca="1" si="296"/>
        <v>0</v>
      </c>
      <c r="AQ423">
        <f t="shared" ca="1" si="297"/>
        <v>0</v>
      </c>
      <c r="AS423" s="6"/>
      <c r="AV423" s="5">
        <f ca="1">IF(Table1[[#This Row],[Total Debt Value]]&gt;$AW$3,1,0)</f>
        <v>0</v>
      </c>
      <c r="AZ423" s="6"/>
      <c r="BA423" s="5"/>
      <c r="BB423" s="17">
        <f t="shared" ca="1" si="301"/>
        <v>0.15753703017624743</v>
      </c>
      <c r="BC423">
        <f t="shared" ca="1" si="302"/>
        <v>1</v>
      </c>
      <c r="BD423" s="6"/>
      <c r="BF423" s="5">
        <f t="shared" ca="1" si="303"/>
        <v>0</v>
      </c>
      <c r="BG423">
        <f t="shared" ca="1" si="304"/>
        <v>0</v>
      </c>
      <c r="BH423">
        <f t="shared" ca="1" si="329"/>
        <v>48229</v>
      </c>
      <c r="BI423">
        <f t="shared" ca="1" si="330"/>
        <v>0</v>
      </c>
      <c r="BJ423">
        <f t="shared" ca="1" si="331"/>
        <v>0</v>
      </c>
      <c r="BK423">
        <f t="shared" ca="1" si="332"/>
        <v>0</v>
      </c>
      <c r="BL423">
        <f t="shared" ca="1" si="333"/>
        <v>0</v>
      </c>
      <c r="BM423">
        <f t="shared" ca="1" si="334"/>
        <v>0</v>
      </c>
      <c r="BN423">
        <f t="shared" ca="1" si="335"/>
        <v>0</v>
      </c>
      <c r="BO423">
        <f t="shared" ca="1" si="336"/>
        <v>0</v>
      </c>
      <c r="BP423">
        <f t="shared" ca="1" si="337"/>
        <v>0</v>
      </c>
      <c r="BR423" s="6"/>
      <c r="BT423" s="5">
        <f t="shared" ca="1" si="305"/>
        <v>0</v>
      </c>
      <c r="BU423">
        <f t="shared" ca="1" si="306"/>
        <v>0</v>
      </c>
      <c r="BV423">
        <f t="shared" ca="1" si="307"/>
        <v>48229</v>
      </c>
      <c r="BW423">
        <f t="shared" ca="1" si="308"/>
        <v>0</v>
      </c>
      <c r="BX423">
        <f t="shared" ca="1" si="309"/>
        <v>0</v>
      </c>
      <c r="BY423">
        <f t="shared" ca="1" si="310"/>
        <v>0</v>
      </c>
      <c r="CA423" s="6"/>
      <c r="CD423" s="5">
        <f ca="1">IF(Table1[[#This Row],[Total Debt Value]]&gt;Table1[[#This Row],[Income]],1,0)</f>
        <v>1</v>
      </c>
      <c r="CK423" s="6"/>
      <c r="CM423" s="5">
        <f ca="1">IF(Table1[[#This Row],[Total  Net Worth]]&gt;$CN$3,Table1[[#This Row],[Age]],0)</f>
        <v>0</v>
      </c>
      <c r="CN423" s="6"/>
    </row>
    <row r="424" spans="2:92" x14ac:dyDescent="0.25">
      <c r="B424">
        <f t="shared" ca="1" si="311"/>
        <v>1</v>
      </c>
      <c r="C424" t="str">
        <f t="shared" ca="1" si="312"/>
        <v>Male</v>
      </c>
      <c r="D424">
        <f t="shared" ca="1" si="313"/>
        <v>38</v>
      </c>
      <c r="E424">
        <f t="shared" ca="1" si="314"/>
        <v>4</v>
      </c>
      <c r="F424" t="str">
        <f t="shared" ca="1" si="298"/>
        <v>IT</v>
      </c>
      <c r="G424">
        <f t="shared" ca="1" si="315"/>
        <v>5</v>
      </c>
      <c r="H424" t="str">
        <f t="shared" ca="1" si="299"/>
        <v>Others</v>
      </c>
      <c r="I424">
        <f t="shared" ca="1" si="316"/>
        <v>3</v>
      </c>
      <c r="J424">
        <f t="shared" ca="1" si="317"/>
        <v>1</v>
      </c>
      <c r="K424">
        <f t="shared" ca="1" si="318"/>
        <v>48229</v>
      </c>
      <c r="L424">
        <f t="shared" ca="1" si="319"/>
        <v>4</v>
      </c>
      <c r="M424" t="str">
        <f t="shared" ca="1" si="300"/>
        <v>Biratnagar</v>
      </c>
      <c r="N424">
        <f t="shared" ca="1" si="322"/>
        <v>964580</v>
      </c>
      <c r="O424" s="1">
        <f t="shared" ca="1" si="320"/>
        <v>151957.06856740476</v>
      </c>
      <c r="P424" s="1">
        <f t="shared" ca="1" si="323"/>
        <v>17889.107799680911</v>
      </c>
      <c r="Q424">
        <f t="shared" ca="1" si="321"/>
        <v>16201</v>
      </c>
      <c r="R424">
        <f t="shared" ca="1" si="324"/>
        <v>0</v>
      </c>
      <c r="S424" s="1">
        <f t="shared" ca="1" si="325"/>
        <v>5374.4301939769448</v>
      </c>
      <c r="T424" s="1">
        <f t="shared" ca="1" si="326"/>
        <v>987843.53799365787</v>
      </c>
      <c r="U424" s="1">
        <f t="shared" ca="1" si="327"/>
        <v>168158.06856740476</v>
      </c>
      <c r="V424" s="1">
        <f t="shared" ca="1" si="328"/>
        <v>819685.46942625311</v>
      </c>
      <c r="Y424" s="5">
        <f ca="1">IF(Table1[[#This Row],[Gender]]="Male",1,0)</f>
        <v>1</v>
      </c>
      <c r="Z424">
        <f ca="1">IF(Table1[[#This Row],[Gender]]="Female",1,0)</f>
        <v>0</v>
      </c>
      <c r="AB424" s="6"/>
      <c r="AF424" s="5">
        <f t="shared" ca="1" si="292"/>
        <v>0</v>
      </c>
      <c r="AM424">
        <f t="shared" ca="1" si="293"/>
        <v>1</v>
      </c>
      <c r="AN424">
        <f t="shared" ca="1" si="294"/>
        <v>0</v>
      </c>
      <c r="AO424">
        <f t="shared" ca="1" si="295"/>
        <v>0</v>
      </c>
      <c r="AP424">
        <f t="shared" ca="1" si="296"/>
        <v>0</v>
      </c>
      <c r="AQ424">
        <f t="shared" ca="1" si="297"/>
        <v>0</v>
      </c>
      <c r="AS424" s="6"/>
      <c r="AV424" s="5">
        <f ca="1">IF(Table1[[#This Row],[Total Debt Value]]&gt;$AW$3,1,0)</f>
        <v>0</v>
      </c>
      <c r="AZ424" s="6"/>
      <c r="BA424" s="5"/>
      <c r="BB424" s="17">
        <f t="shared" ca="1" si="301"/>
        <v>0.11442093581381017</v>
      </c>
      <c r="BC424">
        <f t="shared" ca="1" si="302"/>
        <v>1</v>
      </c>
      <c r="BD424" s="6"/>
      <c r="BF424" s="5">
        <f t="shared" ca="1" si="303"/>
        <v>0</v>
      </c>
      <c r="BG424">
        <f t="shared" ca="1" si="304"/>
        <v>0</v>
      </c>
      <c r="BH424">
        <f t="shared" ca="1" si="329"/>
        <v>0</v>
      </c>
      <c r="BI424">
        <f t="shared" ca="1" si="330"/>
        <v>0</v>
      </c>
      <c r="BJ424">
        <f t="shared" ca="1" si="331"/>
        <v>94630</v>
      </c>
      <c r="BK424">
        <f t="shared" ca="1" si="332"/>
        <v>0</v>
      </c>
      <c r="BL424">
        <f t="shared" ca="1" si="333"/>
        <v>0</v>
      </c>
      <c r="BM424">
        <f t="shared" ca="1" si="334"/>
        <v>0</v>
      </c>
      <c r="BN424">
        <f t="shared" ca="1" si="335"/>
        <v>0</v>
      </c>
      <c r="BO424">
        <f t="shared" ca="1" si="336"/>
        <v>0</v>
      </c>
      <c r="BP424">
        <f t="shared" ca="1" si="337"/>
        <v>0</v>
      </c>
      <c r="BR424" s="6"/>
      <c r="BT424" s="5">
        <f t="shared" ca="1" si="305"/>
        <v>0</v>
      </c>
      <c r="BU424">
        <f t="shared" ca="1" si="306"/>
        <v>0</v>
      </c>
      <c r="BV424">
        <f t="shared" ca="1" si="307"/>
        <v>0</v>
      </c>
      <c r="BW424">
        <f t="shared" ca="1" si="308"/>
        <v>0</v>
      </c>
      <c r="BX424">
        <f t="shared" ca="1" si="309"/>
        <v>0</v>
      </c>
      <c r="BY424">
        <f t="shared" ca="1" si="310"/>
        <v>94630</v>
      </c>
      <c r="CA424" s="6"/>
      <c r="CD424" s="5">
        <f ca="1">IF(Table1[[#This Row],[Total Debt Value]]&gt;Table1[[#This Row],[Income]],1,0)</f>
        <v>1</v>
      </c>
      <c r="CK424" s="6"/>
      <c r="CM424" s="5">
        <f ca="1">IF(Table1[[#This Row],[Total  Net Worth]]&gt;$CN$3,Table1[[#This Row],[Age]],0)</f>
        <v>38</v>
      </c>
      <c r="CN424" s="6"/>
    </row>
    <row r="425" spans="2:92" x14ac:dyDescent="0.25">
      <c r="B425">
        <f t="shared" ca="1" si="311"/>
        <v>2</v>
      </c>
      <c r="C425" t="str">
        <f t="shared" ca="1" si="312"/>
        <v>Female</v>
      </c>
      <c r="D425">
        <f t="shared" ca="1" si="313"/>
        <v>25</v>
      </c>
      <c r="E425">
        <f t="shared" ca="1" si="314"/>
        <v>3</v>
      </c>
      <c r="F425" t="str">
        <f t="shared" ca="1" si="298"/>
        <v>Teaching</v>
      </c>
      <c r="G425">
        <f t="shared" ca="1" si="315"/>
        <v>3</v>
      </c>
      <c r="H425" t="str">
        <f t="shared" ca="1" si="299"/>
        <v>University</v>
      </c>
      <c r="I425">
        <f t="shared" ca="1" si="316"/>
        <v>2</v>
      </c>
      <c r="J425">
        <f t="shared" ca="1" si="317"/>
        <v>1</v>
      </c>
      <c r="K425">
        <f t="shared" ca="1" si="318"/>
        <v>94630</v>
      </c>
      <c r="L425">
        <f t="shared" ca="1" si="319"/>
        <v>6</v>
      </c>
      <c r="M425" t="str">
        <f t="shared" ca="1" si="300"/>
        <v>Dharan</v>
      </c>
      <c r="N425">
        <f t="shared" ca="1" si="322"/>
        <v>1608710</v>
      </c>
      <c r="O425" s="1">
        <f t="shared" ca="1" si="320"/>
        <v>184070.10365303457</v>
      </c>
      <c r="P425" s="1">
        <f t="shared" ca="1" si="323"/>
        <v>85592.581510090662</v>
      </c>
      <c r="Q425">
        <f t="shared" ca="1" si="321"/>
        <v>66715</v>
      </c>
      <c r="R425">
        <f t="shared" ca="1" si="324"/>
        <v>0</v>
      </c>
      <c r="S425" s="1">
        <f t="shared" ca="1" si="325"/>
        <v>12970.195876055397</v>
      </c>
      <c r="T425" s="1">
        <f t="shared" ca="1" si="326"/>
        <v>1707272.7773861461</v>
      </c>
      <c r="U425" s="1">
        <f t="shared" ca="1" si="327"/>
        <v>250785.10365303457</v>
      </c>
      <c r="V425" s="1">
        <f t="shared" ca="1" si="328"/>
        <v>1456487.6737331115</v>
      </c>
      <c r="Y425" s="5">
        <f ca="1">IF(Table1[[#This Row],[Gender]]="Male",1,0)</f>
        <v>0</v>
      </c>
      <c r="Z425">
        <f ca="1">IF(Table1[[#This Row],[Gender]]="Female",1,0)</f>
        <v>1</v>
      </c>
      <c r="AB425" s="6"/>
      <c r="AF425" s="5">
        <f t="shared" ca="1" si="292"/>
        <v>0</v>
      </c>
      <c r="AM425">
        <f t="shared" ca="1" si="293"/>
        <v>0</v>
      </c>
      <c r="AN425">
        <f t="shared" ca="1" si="294"/>
        <v>0</v>
      </c>
      <c r="AO425">
        <f t="shared" ca="1" si="295"/>
        <v>0</v>
      </c>
      <c r="AP425">
        <f t="shared" ca="1" si="296"/>
        <v>0</v>
      </c>
      <c r="AQ425">
        <f t="shared" ca="1" si="297"/>
        <v>1</v>
      </c>
      <c r="AS425" s="6"/>
      <c r="AV425" s="5">
        <f ca="1">IF(Table1[[#This Row],[Total Debt Value]]&gt;$AW$3,1,0)</f>
        <v>0</v>
      </c>
      <c r="AZ425" s="6"/>
      <c r="BA425" s="5"/>
      <c r="BB425" s="17">
        <f t="shared" ca="1" si="301"/>
        <v>0.73620591805618796</v>
      </c>
      <c r="BC425">
        <f t="shared" ca="1" si="302"/>
        <v>0</v>
      </c>
      <c r="BD425" s="6"/>
      <c r="BF425" s="5">
        <f t="shared" ca="1" si="303"/>
        <v>0</v>
      </c>
      <c r="BG425">
        <f t="shared" ca="1" si="304"/>
        <v>0</v>
      </c>
      <c r="BH425">
        <f t="shared" ca="1" si="329"/>
        <v>0</v>
      </c>
      <c r="BI425">
        <f t="shared" ca="1" si="330"/>
        <v>0</v>
      </c>
      <c r="BJ425">
        <f t="shared" ca="1" si="331"/>
        <v>0</v>
      </c>
      <c r="BK425">
        <f t="shared" ca="1" si="332"/>
        <v>0</v>
      </c>
      <c r="BL425">
        <f t="shared" ca="1" si="333"/>
        <v>27228</v>
      </c>
      <c r="BM425">
        <f t="shared" ca="1" si="334"/>
        <v>0</v>
      </c>
      <c r="BN425">
        <f t="shared" ca="1" si="335"/>
        <v>0</v>
      </c>
      <c r="BO425">
        <f t="shared" ca="1" si="336"/>
        <v>0</v>
      </c>
      <c r="BP425">
        <f t="shared" ca="1" si="337"/>
        <v>0</v>
      </c>
      <c r="BR425" s="6"/>
      <c r="BT425" s="5">
        <f t="shared" ca="1" si="305"/>
        <v>0</v>
      </c>
      <c r="BU425">
        <f t="shared" ca="1" si="306"/>
        <v>27228</v>
      </c>
      <c r="BV425">
        <f t="shared" ca="1" si="307"/>
        <v>0</v>
      </c>
      <c r="BW425">
        <f t="shared" ca="1" si="308"/>
        <v>0</v>
      </c>
      <c r="BX425">
        <f t="shared" ca="1" si="309"/>
        <v>0</v>
      </c>
      <c r="BY425">
        <f t="shared" ca="1" si="310"/>
        <v>0</v>
      </c>
      <c r="CA425" s="6"/>
      <c r="CD425" s="5">
        <f ca="1">IF(Table1[[#This Row],[Total Debt Value]]&gt;Table1[[#This Row],[Income]],1,0)</f>
        <v>1</v>
      </c>
      <c r="CK425" s="6"/>
      <c r="CM425" s="5">
        <f ca="1">IF(Table1[[#This Row],[Total  Net Worth]]&gt;$CN$3,Table1[[#This Row],[Age]],0)</f>
        <v>25</v>
      </c>
      <c r="CN425" s="6"/>
    </row>
    <row r="426" spans="2:92" x14ac:dyDescent="0.25">
      <c r="B426">
        <f t="shared" ca="1" si="311"/>
        <v>2</v>
      </c>
      <c r="C426" t="str">
        <f t="shared" ca="1" si="312"/>
        <v>Female</v>
      </c>
      <c r="D426">
        <f t="shared" ca="1" si="313"/>
        <v>27</v>
      </c>
      <c r="E426">
        <f t="shared" ca="1" si="314"/>
        <v>6</v>
      </c>
      <c r="F426" t="str">
        <f t="shared" ca="1" si="298"/>
        <v>Agriculture</v>
      </c>
      <c r="G426">
        <f t="shared" ca="1" si="315"/>
        <v>1</v>
      </c>
      <c r="H426" t="str">
        <f t="shared" ca="1" si="299"/>
        <v>High School</v>
      </c>
      <c r="I426">
        <f t="shared" ca="1" si="316"/>
        <v>2</v>
      </c>
      <c r="J426">
        <f t="shared" ca="1" si="317"/>
        <v>0</v>
      </c>
      <c r="K426">
        <f t="shared" ca="1" si="318"/>
        <v>27228</v>
      </c>
      <c r="L426">
        <f t="shared" ca="1" si="319"/>
        <v>9</v>
      </c>
      <c r="M426" t="str">
        <f t="shared" ca="1" si="300"/>
        <v>Bhaktapur</v>
      </c>
      <c r="N426">
        <f t="shared" ca="1" si="322"/>
        <v>544560</v>
      </c>
      <c r="O426" s="1">
        <f t="shared" ca="1" si="320"/>
        <v>400908.29473667772</v>
      </c>
      <c r="P426" s="1">
        <f t="shared" ca="1" si="323"/>
        <v>0</v>
      </c>
      <c r="Q426">
        <f t="shared" ca="1" si="321"/>
        <v>0</v>
      </c>
      <c r="R426">
        <f t="shared" ca="1" si="324"/>
        <v>54456</v>
      </c>
      <c r="S426" s="1">
        <f t="shared" ca="1" si="325"/>
        <v>30199.391828339831</v>
      </c>
      <c r="T426" s="1">
        <f t="shared" ca="1" si="326"/>
        <v>574759.39182833978</v>
      </c>
      <c r="U426" s="1">
        <f t="shared" ca="1" si="327"/>
        <v>455364.29473667772</v>
      </c>
      <c r="V426" s="1">
        <f t="shared" ca="1" si="328"/>
        <v>119395.09709166206</v>
      </c>
      <c r="Y426" s="5">
        <f ca="1">IF(Table1[[#This Row],[Gender]]="Male",1,0)</f>
        <v>0</v>
      </c>
      <c r="Z426">
        <f ca="1">IF(Table1[[#This Row],[Gender]]="Female",1,0)</f>
        <v>1</v>
      </c>
      <c r="AB426" s="6"/>
      <c r="AF426" s="5">
        <f t="shared" ca="1" si="292"/>
        <v>0</v>
      </c>
      <c r="AM426">
        <f t="shared" ca="1" si="293"/>
        <v>0</v>
      </c>
      <c r="AN426">
        <f t="shared" ca="1" si="294"/>
        <v>0</v>
      </c>
      <c r="AO426">
        <f t="shared" ca="1" si="295"/>
        <v>0</v>
      </c>
      <c r="AP426">
        <f t="shared" ca="1" si="296"/>
        <v>1</v>
      </c>
      <c r="AQ426">
        <f t="shared" ca="1" si="297"/>
        <v>0</v>
      </c>
      <c r="AS426" s="6"/>
      <c r="AV426" s="5">
        <f ca="1">IF(Table1[[#This Row],[Total Debt Value]]&gt;$AW$3,1,0)</f>
        <v>0</v>
      </c>
      <c r="AZ426" s="6"/>
      <c r="BA426" s="5"/>
      <c r="BB426" s="17">
        <f t="shared" ca="1" si="301"/>
        <v>0.46230863248741438</v>
      </c>
      <c r="BC426">
        <f t="shared" ca="1" si="302"/>
        <v>0</v>
      </c>
      <c r="BD426" s="6"/>
      <c r="BF426" s="5">
        <f t="shared" ca="1" si="303"/>
        <v>0</v>
      </c>
      <c r="BG426">
        <f t="shared" ca="1" si="304"/>
        <v>0</v>
      </c>
      <c r="BH426">
        <f t="shared" ca="1" si="329"/>
        <v>0</v>
      </c>
      <c r="BI426">
        <f t="shared" ca="1" si="330"/>
        <v>0</v>
      </c>
      <c r="BJ426">
        <f t="shared" ca="1" si="331"/>
        <v>0</v>
      </c>
      <c r="BK426">
        <f t="shared" ca="1" si="332"/>
        <v>0</v>
      </c>
      <c r="BL426">
        <f t="shared" ca="1" si="333"/>
        <v>91398</v>
      </c>
      <c r="BM426">
        <f t="shared" ca="1" si="334"/>
        <v>0</v>
      </c>
      <c r="BN426">
        <f t="shared" ca="1" si="335"/>
        <v>0</v>
      </c>
      <c r="BO426">
        <f t="shared" ca="1" si="336"/>
        <v>0</v>
      </c>
      <c r="BP426">
        <f t="shared" ca="1" si="337"/>
        <v>0</v>
      </c>
      <c r="BR426" s="6"/>
      <c r="BT426" s="5">
        <f t="shared" ca="1" si="305"/>
        <v>0</v>
      </c>
      <c r="BU426">
        <f t="shared" ca="1" si="306"/>
        <v>0</v>
      </c>
      <c r="BV426">
        <f t="shared" ca="1" si="307"/>
        <v>0</v>
      </c>
      <c r="BW426">
        <f t="shared" ca="1" si="308"/>
        <v>0</v>
      </c>
      <c r="BX426">
        <f t="shared" ca="1" si="309"/>
        <v>91398</v>
      </c>
      <c r="BY426">
        <f t="shared" ca="1" si="310"/>
        <v>0</v>
      </c>
      <c r="CA426" s="6"/>
      <c r="CD426" s="5">
        <f ca="1">IF(Table1[[#This Row],[Total Debt Value]]&gt;Table1[[#This Row],[Income]],1,0)</f>
        <v>1</v>
      </c>
      <c r="CK426" s="6"/>
      <c r="CM426" s="5">
        <f ca="1">IF(Table1[[#This Row],[Total  Net Worth]]&gt;$CN$3,Table1[[#This Row],[Age]],0)</f>
        <v>0</v>
      </c>
      <c r="CN426" s="6"/>
    </row>
    <row r="427" spans="2:92" x14ac:dyDescent="0.25">
      <c r="B427">
        <f t="shared" ca="1" si="311"/>
        <v>1</v>
      </c>
      <c r="C427" t="str">
        <f t="shared" ca="1" si="312"/>
        <v>Male</v>
      </c>
      <c r="D427">
        <f t="shared" ca="1" si="313"/>
        <v>42</v>
      </c>
      <c r="E427">
        <f t="shared" ca="1" si="314"/>
        <v>5</v>
      </c>
      <c r="F427" t="str">
        <f t="shared" ca="1" si="298"/>
        <v>Genral Work</v>
      </c>
      <c r="G427">
        <f t="shared" ca="1" si="315"/>
        <v>4</v>
      </c>
      <c r="H427" t="str">
        <f t="shared" ca="1" si="299"/>
        <v>Technical</v>
      </c>
      <c r="I427">
        <f t="shared" ca="1" si="316"/>
        <v>3</v>
      </c>
      <c r="J427">
        <f t="shared" ca="1" si="317"/>
        <v>2</v>
      </c>
      <c r="K427">
        <f t="shared" ca="1" si="318"/>
        <v>91398</v>
      </c>
      <c r="L427">
        <f t="shared" ca="1" si="319"/>
        <v>9</v>
      </c>
      <c r="M427" t="str">
        <f t="shared" ca="1" si="300"/>
        <v>Bhaktapur</v>
      </c>
      <c r="N427">
        <f t="shared" ca="1" si="322"/>
        <v>1645164</v>
      </c>
      <c r="O427" s="1">
        <f t="shared" ca="1" si="320"/>
        <v>760573.51905752462</v>
      </c>
      <c r="P427" s="1">
        <f t="shared" ca="1" si="323"/>
        <v>100968.57605330003</v>
      </c>
      <c r="Q427">
        <f t="shared" ca="1" si="321"/>
        <v>5643</v>
      </c>
      <c r="R427">
        <f t="shared" ca="1" si="324"/>
        <v>182796</v>
      </c>
      <c r="S427" s="1">
        <f t="shared" ca="1" si="325"/>
        <v>109147.64760571747</v>
      </c>
      <c r="T427" s="1">
        <f t="shared" ca="1" si="326"/>
        <v>1855280.2236590174</v>
      </c>
      <c r="U427" s="1">
        <f t="shared" ca="1" si="327"/>
        <v>949012.51905752462</v>
      </c>
      <c r="V427" s="1">
        <f t="shared" ca="1" si="328"/>
        <v>906267.70460149273</v>
      </c>
      <c r="Y427" s="5">
        <f ca="1">IF(Table1[[#This Row],[Gender]]="Male",1,0)</f>
        <v>1</v>
      </c>
      <c r="Z427">
        <f ca="1">IF(Table1[[#This Row],[Gender]]="Female",1,0)</f>
        <v>0</v>
      </c>
      <c r="AB427" s="6"/>
      <c r="AF427" s="5">
        <f t="shared" ca="1" si="292"/>
        <v>0</v>
      </c>
      <c r="AM427">
        <f t="shared" ca="1" si="293"/>
        <v>0</v>
      </c>
      <c r="AN427">
        <f t="shared" ca="1" si="294"/>
        <v>1</v>
      </c>
      <c r="AO427">
        <f t="shared" ca="1" si="295"/>
        <v>0</v>
      </c>
      <c r="AP427">
        <f t="shared" ca="1" si="296"/>
        <v>0</v>
      </c>
      <c r="AQ427">
        <f t="shared" ca="1" si="297"/>
        <v>0</v>
      </c>
      <c r="AS427" s="6"/>
      <c r="AV427" s="5">
        <f ca="1">IF(Table1[[#This Row],[Total Debt Value]]&gt;$AW$3,1,0)</f>
        <v>1</v>
      </c>
      <c r="AZ427" s="6"/>
      <c r="BA427" s="5"/>
      <c r="BB427" s="17">
        <f t="shared" ca="1" si="301"/>
        <v>0.39093446444628033</v>
      </c>
      <c r="BC427">
        <f t="shared" ca="1" si="302"/>
        <v>0</v>
      </c>
      <c r="BD427" s="6"/>
      <c r="BF427" s="5">
        <f t="shared" ca="1" si="303"/>
        <v>0</v>
      </c>
      <c r="BG427">
        <f t="shared" ca="1" si="304"/>
        <v>0</v>
      </c>
      <c r="BH427">
        <f t="shared" ca="1" si="329"/>
        <v>0</v>
      </c>
      <c r="BI427">
        <f t="shared" ca="1" si="330"/>
        <v>0</v>
      </c>
      <c r="BJ427">
        <f t="shared" ca="1" si="331"/>
        <v>0</v>
      </c>
      <c r="BK427">
        <f t="shared" ca="1" si="332"/>
        <v>65521</v>
      </c>
      <c r="BL427">
        <f t="shared" ca="1" si="333"/>
        <v>0</v>
      </c>
      <c r="BM427">
        <f t="shared" ca="1" si="334"/>
        <v>0</v>
      </c>
      <c r="BN427">
        <f t="shared" ca="1" si="335"/>
        <v>0</v>
      </c>
      <c r="BO427">
        <f t="shared" ca="1" si="336"/>
        <v>0</v>
      </c>
      <c r="BP427">
        <f t="shared" ca="1" si="337"/>
        <v>0</v>
      </c>
      <c r="BR427" s="6"/>
      <c r="BT427" s="5">
        <f t="shared" ca="1" si="305"/>
        <v>0</v>
      </c>
      <c r="BU427">
        <f t="shared" ca="1" si="306"/>
        <v>0</v>
      </c>
      <c r="BV427">
        <f t="shared" ca="1" si="307"/>
        <v>65521</v>
      </c>
      <c r="BW427">
        <f t="shared" ca="1" si="308"/>
        <v>0</v>
      </c>
      <c r="BX427">
        <f t="shared" ca="1" si="309"/>
        <v>0</v>
      </c>
      <c r="BY427">
        <f t="shared" ca="1" si="310"/>
        <v>0</v>
      </c>
      <c r="CA427" s="6"/>
      <c r="CD427" s="5">
        <f ca="1">IF(Table1[[#This Row],[Total Debt Value]]&gt;Table1[[#This Row],[Income]],1,0)</f>
        <v>1</v>
      </c>
      <c r="CK427" s="6"/>
      <c r="CM427" s="5">
        <f ca="1">IF(Table1[[#This Row],[Total  Net Worth]]&gt;$CN$3,Table1[[#This Row],[Age]],0)</f>
        <v>42</v>
      </c>
      <c r="CN427" s="6"/>
    </row>
    <row r="428" spans="2:92" x14ac:dyDescent="0.25">
      <c r="B428">
        <f t="shared" ca="1" si="311"/>
        <v>1</v>
      </c>
      <c r="C428" t="str">
        <f t="shared" ca="1" si="312"/>
        <v>Male</v>
      </c>
      <c r="D428">
        <f t="shared" ca="1" si="313"/>
        <v>42</v>
      </c>
      <c r="E428">
        <f t="shared" ca="1" si="314"/>
        <v>4</v>
      </c>
      <c r="F428" t="str">
        <f t="shared" ca="1" si="298"/>
        <v>IT</v>
      </c>
      <c r="G428">
        <f t="shared" ca="1" si="315"/>
        <v>2</v>
      </c>
      <c r="H428" t="str">
        <f t="shared" ca="1" si="299"/>
        <v>College</v>
      </c>
      <c r="I428">
        <f t="shared" ca="1" si="316"/>
        <v>2</v>
      </c>
      <c r="J428">
        <f t="shared" ca="1" si="317"/>
        <v>1</v>
      </c>
      <c r="K428">
        <f t="shared" ca="1" si="318"/>
        <v>65521</v>
      </c>
      <c r="L428">
        <f t="shared" ca="1" si="319"/>
        <v>11</v>
      </c>
      <c r="M428" t="str">
        <f t="shared" ca="1" si="300"/>
        <v>Kavre</v>
      </c>
      <c r="N428">
        <f t="shared" ca="1" si="322"/>
        <v>1441462</v>
      </c>
      <c r="O428" s="1">
        <f t="shared" ca="1" si="320"/>
        <v>563517.17498966411</v>
      </c>
      <c r="P428" s="1">
        <f t="shared" ca="1" si="323"/>
        <v>10397.001512855722</v>
      </c>
      <c r="Q428">
        <f t="shared" ca="1" si="321"/>
        <v>10152</v>
      </c>
      <c r="R428">
        <f t="shared" ca="1" si="324"/>
        <v>0</v>
      </c>
      <c r="S428" s="1">
        <f t="shared" ca="1" si="325"/>
        <v>70365.679160445143</v>
      </c>
      <c r="T428" s="1">
        <f t="shared" ca="1" si="326"/>
        <v>1522224.680673301</v>
      </c>
      <c r="U428" s="1">
        <f t="shared" ca="1" si="327"/>
        <v>573669.17498966411</v>
      </c>
      <c r="V428" s="1">
        <f t="shared" ca="1" si="328"/>
        <v>948555.50568363687</v>
      </c>
      <c r="Y428" s="5">
        <f ca="1">IF(Table1[[#This Row],[Gender]]="Male",1,0)</f>
        <v>1</v>
      </c>
      <c r="Z428">
        <f ca="1">IF(Table1[[#This Row],[Gender]]="Female",1,0)</f>
        <v>0</v>
      </c>
      <c r="AB428" s="6"/>
      <c r="AF428" s="5">
        <f t="shared" ca="1" si="292"/>
        <v>0</v>
      </c>
      <c r="AM428">
        <f t="shared" ca="1" si="293"/>
        <v>0</v>
      </c>
      <c r="AN428">
        <f t="shared" ca="1" si="294"/>
        <v>1</v>
      </c>
      <c r="AO428">
        <f t="shared" ca="1" si="295"/>
        <v>0</v>
      </c>
      <c r="AP428">
        <f t="shared" ca="1" si="296"/>
        <v>0</v>
      </c>
      <c r="AQ428">
        <f t="shared" ca="1" si="297"/>
        <v>0</v>
      </c>
      <c r="AS428" s="6"/>
      <c r="AV428" s="5">
        <f ca="1">IF(Table1[[#This Row],[Total Debt Value]]&gt;$AW$3,1,0)</f>
        <v>1</v>
      </c>
      <c r="AZ428" s="6"/>
      <c r="BA428" s="5"/>
      <c r="BB428" s="17">
        <f t="shared" ca="1" si="301"/>
        <v>0.84160775628062245</v>
      </c>
      <c r="BC428">
        <f t="shared" ca="1" si="302"/>
        <v>0</v>
      </c>
      <c r="BD428" s="6"/>
      <c r="BF428" s="5">
        <f t="shared" ca="1" si="303"/>
        <v>0</v>
      </c>
      <c r="BG428">
        <f t="shared" ca="1" si="304"/>
        <v>0</v>
      </c>
      <c r="BH428">
        <f t="shared" ca="1" si="329"/>
        <v>0</v>
      </c>
      <c r="BI428">
        <f t="shared" ca="1" si="330"/>
        <v>0</v>
      </c>
      <c r="BJ428">
        <f t="shared" ca="1" si="331"/>
        <v>46057</v>
      </c>
      <c r="BK428">
        <f t="shared" ca="1" si="332"/>
        <v>0</v>
      </c>
      <c r="BL428">
        <f t="shared" ca="1" si="333"/>
        <v>0</v>
      </c>
      <c r="BM428">
        <f t="shared" ca="1" si="334"/>
        <v>0</v>
      </c>
      <c r="BN428">
        <f t="shared" ca="1" si="335"/>
        <v>0</v>
      </c>
      <c r="BO428">
        <f t="shared" ca="1" si="336"/>
        <v>0</v>
      </c>
      <c r="BP428">
        <f t="shared" ca="1" si="337"/>
        <v>0</v>
      </c>
      <c r="BR428" s="6"/>
      <c r="BT428" s="5">
        <f t="shared" ca="1" si="305"/>
        <v>0</v>
      </c>
      <c r="BU428">
        <f t="shared" ca="1" si="306"/>
        <v>0</v>
      </c>
      <c r="BV428">
        <f t="shared" ca="1" si="307"/>
        <v>46057</v>
      </c>
      <c r="BW428">
        <f t="shared" ca="1" si="308"/>
        <v>0</v>
      </c>
      <c r="BX428">
        <f t="shared" ca="1" si="309"/>
        <v>0</v>
      </c>
      <c r="BY428">
        <f t="shared" ca="1" si="310"/>
        <v>0</v>
      </c>
      <c r="CA428" s="6"/>
      <c r="CD428" s="5">
        <f ca="1">IF(Table1[[#This Row],[Total Debt Value]]&gt;Table1[[#This Row],[Income]],1,0)</f>
        <v>1</v>
      </c>
      <c r="CK428" s="6"/>
      <c r="CM428" s="5">
        <f ca="1">IF(Table1[[#This Row],[Total  Net Worth]]&gt;$CN$3,Table1[[#This Row],[Age]],0)</f>
        <v>42</v>
      </c>
      <c r="CN428" s="6"/>
    </row>
    <row r="429" spans="2:92" x14ac:dyDescent="0.25">
      <c r="B429">
        <f t="shared" ca="1" si="311"/>
        <v>1</v>
      </c>
      <c r="C429" t="str">
        <f t="shared" ca="1" si="312"/>
        <v>Male</v>
      </c>
      <c r="D429">
        <f t="shared" ca="1" si="313"/>
        <v>43</v>
      </c>
      <c r="E429">
        <f t="shared" ca="1" si="314"/>
        <v>4</v>
      </c>
      <c r="F429" t="str">
        <f t="shared" ca="1" si="298"/>
        <v>IT</v>
      </c>
      <c r="G429">
        <f t="shared" ca="1" si="315"/>
        <v>4</v>
      </c>
      <c r="H429" t="str">
        <f t="shared" ca="1" si="299"/>
        <v>Technical</v>
      </c>
      <c r="I429">
        <f t="shared" ca="1" si="316"/>
        <v>2</v>
      </c>
      <c r="J429">
        <f t="shared" ca="1" si="317"/>
        <v>2</v>
      </c>
      <c r="K429">
        <f t="shared" ca="1" si="318"/>
        <v>46057</v>
      </c>
      <c r="L429">
        <f t="shared" ca="1" si="319"/>
        <v>6</v>
      </c>
      <c r="M429" t="str">
        <f t="shared" ca="1" si="300"/>
        <v>Dharan</v>
      </c>
      <c r="N429">
        <f t="shared" ca="1" si="322"/>
        <v>1013254</v>
      </c>
      <c r="O429" s="1">
        <f t="shared" ca="1" si="320"/>
        <v>852762.42548236577</v>
      </c>
      <c r="P429" s="1">
        <f t="shared" ca="1" si="323"/>
        <v>15737.337402456487</v>
      </c>
      <c r="Q429">
        <f t="shared" ca="1" si="321"/>
        <v>4045</v>
      </c>
      <c r="R429">
        <f t="shared" ca="1" si="324"/>
        <v>92114</v>
      </c>
      <c r="S429" s="1">
        <f t="shared" ca="1" si="325"/>
        <v>42121.701234265725</v>
      </c>
      <c r="T429" s="1">
        <f t="shared" ca="1" si="326"/>
        <v>1071113.0386367221</v>
      </c>
      <c r="U429" s="1">
        <f t="shared" ca="1" si="327"/>
        <v>948921.42548236577</v>
      </c>
      <c r="V429" s="1">
        <f t="shared" ca="1" si="328"/>
        <v>122191.61315435637</v>
      </c>
      <c r="Y429" s="5">
        <f ca="1">IF(Table1[[#This Row],[Gender]]="Male",1,0)</f>
        <v>1</v>
      </c>
      <c r="Z429">
        <f ca="1">IF(Table1[[#This Row],[Gender]]="Female",1,0)</f>
        <v>0</v>
      </c>
      <c r="AB429" s="6"/>
      <c r="AF429" s="5">
        <f t="shared" ca="1" si="292"/>
        <v>0</v>
      </c>
      <c r="AM429">
        <f t="shared" ca="1" si="293"/>
        <v>0</v>
      </c>
      <c r="AN429">
        <f t="shared" ca="1" si="294"/>
        <v>1</v>
      </c>
      <c r="AO429">
        <f t="shared" ca="1" si="295"/>
        <v>0</v>
      </c>
      <c r="AP429">
        <f t="shared" ca="1" si="296"/>
        <v>0</v>
      </c>
      <c r="AQ429">
        <f t="shared" ca="1" si="297"/>
        <v>0</v>
      </c>
      <c r="AS429" s="6"/>
      <c r="AV429" s="5">
        <f ca="1">IF(Table1[[#This Row],[Total Debt Value]]&gt;$AW$3,1,0)</f>
        <v>1</v>
      </c>
      <c r="AZ429" s="6"/>
      <c r="BA429" s="5"/>
      <c r="BB429" s="17">
        <f t="shared" ca="1" si="301"/>
        <v>0.76240053037560995</v>
      </c>
      <c r="BC429">
        <f t="shared" ca="1" si="302"/>
        <v>0</v>
      </c>
      <c r="BD429" s="6"/>
      <c r="BF429" s="5">
        <f t="shared" ca="1" si="303"/>
        <v>0</v>
      </c>
      <c r="BG429">
        <f t="shared" ca="1" si="304"/>
        <v>0</v>
      </c>
      <c r="BH429">
        <f t="shared" ca="1" si="329"/>
        <v>0</v>
      </c>
      <c r="BI429">
        <f t="shared" ca="1" si="330"/>
        <v>0</v>
      </c>
      <c r="BJ429">
        <f t="shared" ca="1" si="331"/>
        <v>0</v>
      </c>
      <c r="BK429">
        <f t="shared" ca="1" si="332"/>
        <v>0</v>
      </c>
      <c r="BL429">
        <f t="shared" ca="1" si="333"/>
        <v>92122</v>
      </c>
      <c r="BM429">
        <f t="shared" ca="1" si="334"/>
        <v>0</v>
      </c>
      <c r="BN429">
        <f t="shared" ca="1" si="335"/>
        <v>0</v>
      </c>
      <c r="BO429">
        <f t="shared" ca="1" si="336"/>
        <v>0</v>
      </c>
      <c r="BP429">
        <f t="shared" ca="1" si="337"/>
        <v>0</v>
      </c>
      <c r="BR429" s="6"/>
      <c r="BT429" s="5">
        <f t="shared" ca="1" si="305"/>
        <v>0</v>
      </c>
      <c r="BU429">
        <f t="shared" ca="1" si="306"/>
        <v>0</v>
      </c>
      <c r="BV429">
        <f t="shared" ca="1" si="307"/>
        <v>92122</v>
      </c>
      <c r="BW429">
        <f t="shared" ca="1" si="308"/>
        <v>0</v>
      </c>
      <c r="BX429">
        <f t="shared" ca="1" si="309"/>
        <v>0</v>
      </c>
      <c r="BY429">
        <f t="shared" ca="1" si="310"/>
        <v>0</v>
      </c>
      <c r="CA429" s="6"/>
      <c r="CD429" s="5">
        <f ca="1">IF(Table1[[#This Row],[Total Debt Value]]&gt;Table1[[#This Row],[Income]],1,0)</f>
        <v>1</v>
      </c>
      <c r="CK429" s="6"/>
      <c r="CM429" s="5">
        <f ca="1">IF(Table1[[#This Row],[Total  Net Worth]]&gt;$CN$3,Table1[[#This Row],[Age]],0)</f>
        <v>0</v>
      </c>
      <c r="CN429" s="6"/>
    </row>
    <row r="430" spans="2:92" x14ac:dyDescent="0.25">
      <c r="B430">
        <f t="shared" ca="1" si="311"/>
        <v>1</v>
      </c>
      <c r="C430" t="str">
        <f t="shared" ca="1" si="312"/>
        <v>Male</v>
      </c>
      <c r="D430">
        <f t="shared" ca="1" si="313"/>
        <v>38</v>
      </c>
      <c r="E430">
        <f t="shared" ca="1" si="314"/>
        <v>4</v>
      </c>
      <c r="F430" t="str">
        <f t="shared" ca="1" si="298"/>
        <v>IT</v>
      </c>
      <c r="G430">
        <f t="shared" ca="1" si="315"/>
        <v>5</v>
      </c>
      <c r="H430" t="str">
        <f t="shared" ca="1" si="299"/>
        <v>Others</v>
      </c>
      <c r="I430">
        <f t="shared" ca="1" si="316"/>
        <v>1</v>
      </c>
      <c r="J430">
        <f t="shared" ca="1" si="317"/>
        <v>1</v>
      </c>
      <c r="K430">
        <f t="shared" ca="1" si="318"/>
        <v>92122</v>
      </c>
      <c r="L430">
        <f t="shared" ca="1" si="319"/>
        <v>9</v>
      </c>
      <c r="M430" t="str">
        <f t="shared" ca="1" si="300"/>
        <v>Bhaktapur</v>
      </c>
      <c r="N430">
        <f t="shared" ca="1" si="322"/>
        <v>1750318</v>
      </c>
      <c r="O430" s="1">
        <f t="shared" ca="1" si="320"/>
        <v>1334443.3715259768</v>
      </c>
      <c r="P430" s="1">
        <f t="shared" ca="1" si="323"/>
        <v>13240.892075764943</v>
      </c>
      <c r="Q430">
        <f t="shared" ca="1" si="321"/>
        <v>1792</v>
      </c>
      <c r="R430">
        <f t="shared" ca="1" si="324"/>
        <v>184244</v>
      </c>
      <c r="S430" s="1">
        <f t="shared" ca="1" si="325"/>
        <v>67873.574264032097</v>
      </c>
      <c r="T430" s="1">
        <f t="shared" ca="1" si="326"/>
        <v>1831432.466339797</v>
      </c>
      <c r="U430" s="1">
        <f t="shared" ca="1" si="327"/>
        <v>1520479.3715259768</v>
      </c>
      <c r="V430" s="1">
        <f t="shared" ca="1" si="328"/>
        <v>310953.09481382021</v>
      </c>
      <c r="Y430" s="5">
        <f ca="1">IF(Table1[[#This Row],[Gender]]="Male",1,0)</f>
        <v>1</v>
      </c>
      <c r="Z430">
        <f ca="1">IF(Table1[[#This Row],[Gender]]="Female",1,0)</f>
        <v>0</v>
      </c>
      <c r="AB430" s="6"/>
      <c r="AF430" s="5">
        <f t="shared" ca="1" si="292"/>
        <v>0</v>
      </c>
      <c r="AM430">
        <f t="shared" ca="1" si="293"/>
        <v>0</v>
      </c>
      <c r="AN430">
        <f t="shared" ca="1" si="294"/>
        <v>1</v>
      </c>
      <c r="AO430">
        <f t="shared" ca="1" si="295"/>
        <v>0</v>
      </c>
      <c r="AP430">
        <f t="shared" ca="1" si="296"/>
        <v>0</v>
      </c>
      <c r="AQ430">
        <f t="shared" ca="1" si="297"/>
        <v>0</v>
      </c>
      <c r="AS430" s="6"/>
      <c r="AV430" s="5">
        <f ca="1">IF(Table1[[#This Row],[Total Debt Value]]&gt;$AW$3,1,0)</f>
        <v>1</v>
      </c>
      <c r="AZ430" s="6"/>
      <c r="BA430" s="5"/>
      <c r="BB430" s="17">
        <f t="shared" ca="1" si="301"/>
        <v>0.81025775990971494</v>
      </c>
      <c r="BC430">
        <f t="shared" ca="1" si="302"/>
        <v>0</v>
      </c>
      <c r="BD430" s="6"/>
      <c r="BF430" s="5">
        <f t="shared" ca="1" si="303"/>
        <v>0</v>
      </c>
      <c r="BG430">
        <f t="shared" ca="1" si="304"/>
        <v>0</v>
      </c>
      <c r="BH430">
        <f t="shared" ca="1" si="329"/>
        <v>0</v>
      </c>
      <c r="BI430">
        <f t="shared" ca="1" si="330"/>
        <v>0</v>
      </c>
      <c r="BJ430">
        <f t="shared" ca="1" si="331"/>
        <v>0</v>
      </c>
      <c r="BK430">
        <f t="shared" ca="1" si="332"/>
        <v>36347</v>
      </c>
      <c r="BL430">
        <f t="shared" ca="1" si="333"/>
        <v>0</v>
      </c>
      <c r="BM430">
        <f t="shared" ca="1" si="334"/>
        <v>0</v>
      </c>
      <c r="BN430">
        <f t="shared" ca="1" si="335"/>
        <v>0</v>
      </c>
      <c r="BO430">
        <f t="shared" ca="1" si="336"/>
        <v>0</v>
      </c>
      <c r="BP430">
        <f t="shared" ca="1" si="337"/>
        <v>0</v>
      </c>
      <c r="BR430" s="6"/>
      <c r="BT430" s="5">
        <f t="shared" ca="1" si="305"/>
        <v>0</v>
      </c>
      <c r="BU430">
        <f t="shared" ca="1" si="306"/>
        <v>0</v>
      </c>
      <c r="BV430">
        <f t="shared" ca="1" si="307"/>
        <v>36347</v>
      </c>
      <c r="BW430">
        <f t="shared" ca="1" si="308"/>
        <v>0</v>
      </c>
      <c r="BX430">
        <f t="shared" ca="1" si="309"/>
        <v>0</v>
      </c>
      <c r="BY430">
        <f t="shared" ca="1" si="310"/>
        <v>0</v>
      </c>
      <c r="CA430" s="6"/>
      <c r="CD430" s="5">
        <f ca="1">IF(Table1[[#This Row],[Total Debt Value]]&gt;Table1[[#This Row],[Income]],1,0)</f>
        <v>1</v>
      </c>
      <c r="CK430" s="6"/>
      <c r="CM430" s="5">
        <f ca="1">IF(Table1[[#This Row],[Total  Net Worth]]&gt;$CN$3,Table1[[#This Row],[Age]],0)</f>
        <v>0</v>
      </c>
      <c r="CN430" s="6"/>
    </row>
    <row r="431" spans="2:92" x14ac:dyDescent="0.25">
      <c r="B431">
        <f t="shared" ca="1" si="311"/>
        <v>2</v>
      </c>
      <c r="C431" t="str">
        <f t="shared" ca="1" si="312"/>
        <v>Female</v>
      </c>
      <c r="D431">
        <f t="shared" ca="1" si="313"/>
        <v>39</v>
      </c>
      <c r="E431">
        <f t="shared" ca="1" si="314"/>
        <v>4</v>
      </c>
      <c r="F431" t="str">
        <f t="shared" ca="1" si="298"/>
        <v>IT</v>
      </c>
      <c r="G431">
        <f t="shared" ca="1" si="315"/>
        <v>3</v>
      </c>
      <c r="H431" t="str">
        <f t="shared" ca="1" si="299"/>
        <v>University</v>
      </c>
      <c r="I431">
        <f t="shared" ca="1" si="316"/>
        <v>3</v>
      </c>
      <c r="J431">
        <f t="shared" ca="1" si="317"/>
        <v>2</v>
      </c>
      <c r="K431">
        <f t="shared" ca="1" si="318"/>
        <v>36347</v>
      </c>
      <c r="L431">
        <f t="shared" ca="1" si="319"/>
        <v>11</v>
      </c>
      <c r="M431" t="str">
        <f t="shared" ca="1" si="300"/>
        <v>Kavre</v>
      </c>
      <c r="N431">
        <f t="shared" ca="1" si="322"/>
        <v>654246</v>
      </c>
      <c r="O431" s="1">
        <f t="shared" ca="1" si="320"/>
        <v>530107.89838989137</v>
      </c>
      <c r="P431" s="1">
        <f t="shared" ca="1" si="323"/>
        <v>53420.765861560772</v>
      </c>
      <c r="Q431">
        <f t="shared" ca="1" si="321"/>
        <v>776</v>
      </c>
      <c r="R431">
        <f t="shared" ca="1" si="324"/>
        <v>0</v>
      </c>
      <c r="S431" s="1">
        <f t="shared" ca="1" si="325"/>
        <v>12841.823328054554</v>
      </c>
      <c r="T431" s="1">
        <f t="shared" ca="1" si="326"/>
        <v>720508.58918961533</v>
      </c>
      <c r="U431" s="1">
        <f t="shared" ca="1" si="327"/>
        <v>530883.89838989137</v>
      </c>
      <c r="V431" s="1">
        <f t="shared" ca="1" si="328"/>
        <v>189624.69079972396</v>
      </c>
      <c r="Y431" s="5">
        <f ca="1">IF(Table1[[#This Row],[Gender]]="Male",1,0)</f>
        <v>0</v>
      </c>
      <c r="Z431">
        <f ca="1">IF(Table1[[#This Row],[Gender]]="Female",1,0)</f>
        <v>1</v>
      </c>
      <c r="AB431" s="6"/>
      <c r="AF431" s="5">
        <f t="shared" ca="1" si="292"/>
        <v>0</v>
      </c>
      <c r="AM431">
        <f t="shared" ca="1" si="293"/>
        <v>0</v>
      </c>
      <c r="AN431">
        <f t="shared" ca="1" si="294"/>
        <v>0</v>
      </c>
      <c r="AO431">
        <f t="shared" ca="1" si="295"/>
        <v>0</v>
      </c>
      <c r="AP431">
        <f t="shared" ca="1" si="296"/>
        <v>0</v>
      </c>
      <c r="AQ431">
        <f t="shared" ca="1" si="297"/>
        <v>1</v>
      </c>
      <c r="AS431" s="6"/>
      <c r="AV431" s="5">
        <f ca="1">IF(Table1[[#This Row],[Total Debt Value]]&gt;$AW$3,1,0)</f>
        <v>1</v>
      </c>
      <c r="AZ431" s="6"/>
      <c r="BA431" s="5"/>
      <c r="BB431" s="17">
        <f t="shared" ca="1" si="301"/>
        <v>7.3827790011102956E-2</v>
      </c>
      <c r="BC431">
        <f t="shared" ca="1" si="302"/>
        <v>1</v>
      </c>
      <c r="BD431" s="6"/>
      <c r="BF431" s="5">
        <f t="shared" ca="1" si="303"/>
        <v>0</v>
      </c>
      <c r="BG431">
        <f t="shared" ca="1" si="304"/>
        <v>0</v>
      </c>
      <c r="BH431">
        <f t="shared" ca="1" si="329"/>
        <v>0</v>
      </c>
      <c r="BI431">
        <f t="shared" ca="1" si="330"/>
        <v>0</v>
      </c>
      <c r="BJ431">
        <f t="shared" ca="1" si="331"/>
        <v>0</v>
      </c>
      <c r="BK431">
        <f t="shared" ca="1" si="332"/>
        <v>0</v>
      </c>
      <c r="BL431">
        <f t="shared" ca="1" si="333"/>
        <v>0</v>
      </c>
      <c r="BM431">
        <f t="shared" ca="1" si="334"/>
        <v>0</v>
      </c>
      <c r="BN431">
        <f t="shared" ca="1" si="335"/>
        <v>0</v>
      </c>
      <c r="BO431">
        <f t="shared" ca="1" si="336"/>
        <v>0</v>
      </c>
      <c r="BP431">
        <f t="shared" ca="1" si="337"/>
        <v>69804</v>
      </c>
      <c r="BR431" s="6"/>
      <c r="BT431" s="5">
        <f t="shared" ca="1" si="305"/>
        <v>0</v>
      </c>
      <c r="BU431">
        <f t="shared" ca="1" si="306"/>
        <v>69804</v>
      </c>
      <c r="BV431">
        <f t="shared" ca="1" si="307"/>
        <v>0</v>
      </c>
      <c r="BW431">
        <f t="shared" ca="1" si="308"/>
        <v>0</v>
      </c>
      <c r="BX431">
        <f t="shared" ca="1" si="309"/>
        <v>0</v>
      </c>
      <c r="BY431">
        <f t="shared" ca="1" si="310"/>
        <v>0</v>
      </c>
      <c r="CA431" s="6"/>
      <c r="CD431" s="5">
        <f ca="1">IF(Table1[[#This Row],[Total Debt Value]]&gt;Table1[[#This Row],[Income]],1,0)</f>
        <v>1</v>
      </c>
      <c r="CK431" s="6"/>
      <c r="CM431" s="5">
        <f ca="1">IF(Table1[[#This Row],[Total  Net Worth]]&gt;$CN$3,Table1[[#This Row],[Age]],0)</f>
        <v>0</v>
      </c>
      <c r="CN431" s="6"/>
    </row>
    <row r="432" spans="2:92" x14ac:dyDescent="0.25">
      <c r="B432">
        <f t="shared" ca="1" si="311"/>
        <v>2</v>
      </c>
      <c r="C432" t="str">
        <f t="shared" ca="1" si="312"/>
        <v>Female</v>
      </c>
      <c r="D432">
        <f t="shared" ca="1" si="313"/>
        <v>45</v>
      </c>
      <c r="E432">
        <f t="shared" ca="1" si="314"/>
        <v>6</v>
      </c>
      <c r="F432" t="str">
        <f t="shared" ca="1" si="298"/>
        <v>Agriculture</v>
      </c>
      <c r="G432">
        <f t="shared" ca="1" si="315"/>
        <v>1</v>
      </c>
      <c r="H432" t="str">
        <f t="shared" ca="1" si="299"/>
        <v>High School</v>
      </c>
      <c r="I432">
        <f t="shared" ca="1" si="316"/>
        <v>1</v>
      </c>
      <c r="J432">
        <f t="shared" ca="1" si="317"/>
        <v>0</v>
      </c>
      <c r="K432">
        <f t="shared" ca="1" si="318"/>
        <v>69804</v>
      </c>
      <c r="L432">
        <f t="shared" ca="1" si="319"/>
        <v>2</v>
      </c>
      <c r="M432" t="str">
        <f t="shared" ca="1" si="300"/>
        <v>Birgunj</v>
      </c>
      <c r="N432">
        <f t="shared" ca="1" si="322"/>
        <v>1326276</v>
      </c>
      <c r="O432" s="1">
        <f t="shared" ca="1" si="320"/>
        <v>97916.026024765582</v>
      </c>
      <c r="P432" s="1">
        <f t="shared" ca="1" si="323"/>
        <v>0</v>
      </c>
      <c r="Q432">
        <f t="shared" ca="1" si="321"/>
        <v>0</v>
      </c>
      <c r="R432">
        <f t="shared" ca="1" si="324"/>
        <v>0</v>
      </c>
      <c r="S432" s="1">
        <f t="shared" ca="1" si="325"/>
        <v>40015.047234057085</v>
      </c>
      <c r="T432" s="1">
        <f t="shared" ca="1" si="326"/>
        <v>1366291.047234057</v>
      </c>
      <c r="U432" s="1">
        <f t="shared" ca="1" si="327"/>
        <v>97916.026024765582</v>
      </c>
      <c r="V432" s="1">
        <f t="shared" ca="1" si="328"/>
        <v>1268375.0212092914</v>
      </c>
      <c r="Y432" s="5">
        <f ca="1">IF(Table1[[#This Row],[Gender]]="Male",1,0)</f>
        <v>0</v>
      </c>
      <c r="Z432">
        <f ca="1">IF(Table1[[#This Row],[Gender]]="Female",1,0)</f>
        <v>1</v>
      </c>
      <c r="AB432" s="6"/>
      <c r="AF432" s="5">
        <f t="shared" ca="1" si="292"/>
        <v>1</v>
      </c>
      <c r="AM432">
        <f t="shared" ca="1" si="293"/>
        <v>0</v>
      </c>
      <c r="AN432">
        <f t="shared" ca="1" si="294"/>
        <v>0</v>
      </c>
      <c r="AO432">
        <f t="shared" ca="1" si="295"/>
        <v>0</v>
      </c>
      <c r="AP432">
        <f t="shared" ca="1" si="296"/>
        <v>0</v>
      </c>
      <c r="AQ432">
        <f t="shared" ca="1" si="297"/>
        <v>0</v>
      </c>
      <c r="AS432" s="6"/>
      <c r="AV432" s="5">
        <f ca="1">IF(Table1[[#This Row],[Total Debt Value]]&gt;$AW$3,1,0)</f>
        <v>0</v>
      </c>
      <c r="AZ432" s="6"/>
      <c r="BA432" s="5"/>
      <c r="BB432" s="17">
        <f t="shared" ca="1" si="301"/>
        <v>0.66197819514095568</v>
      </c>
      <c r="BC432">
        <f t="shared" ca="1" si="302"/>
        <v>0</v>
      </c>
      <c r="BD432" s="6"/>
      <c r="BF432" s="5">
        <f t="shared" ca="1" si="303"/>
        <v>0</v>
      </c>
      <c r="BG432">
        <f t="shared" ca="1" si="304"/>
        <v>0</v>
      </c>
      <c r="BH432">
        <f t="shared" ca="1" si="329"/>
        <v>96241</v>
      </c>
      <c r="BI432">
        <f t="shared" ca="1" si="330"/>
        <v>0</v>
      </c>
      <c r="BJ432">
        <f t="shared" ca="1" si="331"/>
        <v>0</v>
      </c>
      <c r="BK432">
        <f t="shared" ca="1" si="332"/>
        <v>0</v>
      </c>
      <c r="BL432">
        <f t="shared" ca="1" si="333"/>
        <v>0</v>
      </c>
      <c r="BM432">
        <f t="shared" ca="1" si="334"/>
        <v>0</v>
      </c>
      <c r="BN432">
        <f t="shared" ca="1" si="335"/>
        <v>0</v>
      </c>
      <c r="BO432">
        <f t="shared" ca="1" si="336"/>
        <v>0</v>
      </c>
      <c r="BP432">
        <f t="shared" ca="1" si="337"/>
        <v>0</v>
      </c>
      <c r="BR432" s="6"/>
      <c r="BT432" s="5">
        <f t="shared" ca="1" si="305"/>
        <v>96241</v>
      </c>
      <c r="BU432">
        <f t="shared" ca="1" si="306"/>
        <v>0</v>
      </c>
      <c r="BV432">
        <f t="shared" ca="1" si="307"/>
        <v>0</v>
      </c>
      <c r="BW432">
        <f t="shared" ca="1" si="308"/>
        <v>0</v>
      </c>
      <c r="BX432">
        <f t="shared" ca="1" si="309"/>
        <v>0</v>
      </c>
      <c r="BY432">
        <f t="shared" ca="1" si="310"/>
        <v>0</v>
      </c>
      <c r="CA432" s="6"/>
      <c r="CD432" s="5">
        <f ca="1">IF(Table1[[#This Row],[Total Debt Value]]&gt;Table1[[#This Row],[Income]],1,0)</f>
        <v>1</v>
      </c>
      <c r="CK432" s="6"/>
      <c r="CM432" s="5">
        <f ca="1">IF(Table1[[#This Row],[Total  Net Worth]]&gt;$CN$3,Table1[[#This Row],[Age]],0)</f>
        <v>45</v>
      </c>
      <c r="CN432" s="6"/>
    </row>
    <row r="433" spans="2:92" x14ac:dyDescent="0.25">
      <c r="B433">
        <f t="shared" ca="1" si="311"/>
        <v>1</v>
      </c>
      <c r="C433" t="str">
        <f t="shared" ca="1" si="312"/>
        <v>Male</v>
      </c>
      <c r="D433">
        <f t="shared" ca="1" si="313"/>
        <v>42</v>
      </c>
      <c r="E433">
        <f t="shared" ca="1" si="314"/>
        <v>1</v>
      </c>
      <c r="F433" t="str">
        <f t="shared" ca="1" si="298"/>
        <v>Health</v>
      </c>
      <c r="G433">
        <f t="shared" ca="1" si="315"/>
        <v>3</v>
      </c>
      <c r="H433" t="str">
        <f t="shared" ca="1" si="299"/>
        <v>University</v>
      </c>
      <c r="I433">
        <f t="shared" ca="1" si="316"/>
        <v>1</v>
      </c>
      <c r="J433">
        <f t="shared" ca="1" si="317"/>
        <v>0</v>
      </c>
      <c r="K433">
        <f t="shared" ca="1" si="318"/>
        <v>96241</v>
      </c>
      <c r="L433">
        <f t="shared" ca="1" si="319"/>
        <v>4</v>
      </c>
      <c r="M433" t="str">
        <f t="shared" ca="1" si="300"/>
        <v>Biratnagar</v>
      </c>
      <c r="N433">
        <f t="shared" ca="1" si="322"/>
        <v>1828579</v>
      </c>
      <c r="O433" s="1">
        <f t="shared" ca="1" si="320"/>
        <v>1210479.4260926535</v>
      </c>
      <c r="P433" s="1">
        <f t="shared" ca="1" si="323"/>
        <v>0</v>
      </c>
      <c r="Q433">
        <f t="shared" ca="1" si="321"/>
        <v>0</v>
      </c>
      <c r="R433">
        <f t="shared" ca="1" si="324"/>
        <v>192482</v>
      </c>
      <c r="S433" s="1">
        <f t="shared" ca="1" si="325"/>
        <v>144121.40766957527</v>
      </c>
      <c r="T433" s="1">
        <f t="shared" ca="1" si="326"/>
        <v>1972700.4076695752</v>
      </c>
      <c r="U433" s="1">
        <f t="shared" ca="1" si="327"/>
        <v>1402961.4260926535</v>
      </c>
      <c r="V433" s="1">
        <f t="shared" ca="1" si="328"/>
        <v>569738.98157692165</v>
      </c>
      <c r="Y433" s="5">
        <f ca="1">IF(Table1[[#This Row],[Gender]]="Male",1,0)</f>
        <v>1</v>
      </c>
      <c r="Z433">
        <f ca="1">IF(Table1[[#This Row],[Gender]]="Female",1,0)</f>
        <v>0</v>
      </c>
      <c r="AB433" s="6"/>
      <c r="AF433" s="5">
        <f t="shared" ca="1" si="292"/>
        <v>0</v>
      </c>
      <c r="AM433">
        <f t="shared" ca="1" si="293"/>
        <v>0</v>
      </c>
      <c r="AN433">
        <f t="shared" ca="1" si="294"/>
        <v>1</v>
      </c>
      <c r="AO433">
        <f t="shared" ca="1" si="295"/>
        <v>0</v>
      </c>
      <c r="AP433">
        <f t="shared" ca="1" si="296"/>
        <v>0</v>
      </c>
      <c r="AQ433">
        <f t="shared" ca="1" si="297"/>
        <v>0</v>
      </c>
      <c r="AS433" s="6"/>
      <c r="AV433" s="5">
        <f ca="1">IF(Table1[[#This Row],[Total Debt Value]]&gt;$AW$3,1,0)</f>
        <v>1</v>
      </c>
      <c r="AZ433" s="6"/>
      <c r="BA433" s="5"/>
      <c r="BB433" s="17">
        <f t="shared" ca="1" si="301"/>
        <v>0.33094303555595039</v>
      </c>
      <c r="BC433">
        <f t="shared" ca="1" si="302"/>
        <v>0</v>
      </c>
      <c r="BD433" s="6"/>
      <c r="BF433" s="5">
        <f t="shared" ca="1" si="303"/>
        <v>0</v>
      </c>
      <c r="BG433">
        <f t="shared" ca="1" si="304"/>
        <v>58326</v>
      </c>
      <c r="BH433">
        <f t="shared" ca="1" si="329"/>
        <v>0</v>
      </c>
      <c r="BI433">
        <f t="shared" ca="1" si="330"/>
        <v>0</v>
      </c>
      <c r="BJ433">
        <f t="shared" ca="1" si="331"/>
        <v>0</v>
      </c>
      <c r="BK433">
        <f t="shared" ca="1" si="332"/>
        <v>0</v>
      </c>
      <c r="BL433">
        <f t="shared" ca="1" si="333"/>
        <v>0</v>
      </c>
      <c r="BM433">
        <f t="shared" ca="1" si="334"/>
        <v>0</v>
      </c>
      <c r="BN433">
        <f t="shared" ca="1" si="335"/>
        <v>0</v>
      </c>
      <c r="BO433">
        <f t="shared" ca="1" si="336"/>
        <v>0</v>
      </c>
      <c r="BP433">
        <f t="shared" ca="1" si="337"/>
        <v>0</v>
      </c>
      <c r="BR433" s="6"/>
      <c r="BT433" s="5">
        <f t="shared" ca="1" si="305"/>
        <v>0</v>
      </c>
      <c r="BU433">
        <f t="shared" ca="1" si="306"/>
        <v>0</v>
      </c>
      <c r="BV433">
        <f t="shared" ca="1" si="307"/>
        <v>58326</v>
      </c>
      <c r="BW433">
        <f t="shared" ca="1" si="308"/>
        <v>0</v>
      </c>
      <c r="BX433">
        <f t="shared" ca="1" si="309"/>
        <v>0</v>
      </c>
      <c r="BY433">
        <f t="shared" ca="1" si="310"/>
        <v>0</v>
      </c>
      <c r="CA433" s="6"/>
      <c r="CD433" s="5">
        <f ca="1">IF(Table1[[#This Row],[Total Debt Value]]&gt;Table1[[#This Row],[Income]],1,0)</f>
        <v>1</v>
      </c>
      <c r="CK433" s="6"/>
      <c r="CM433" s="5">
        <f ca="1">IF(Table1[[#This Row],[Total  Net Worth]]&gt;$CN$3,Table1[[#This Row],[Age]],0)</f>
        <v>42</v>
      </c>
      <c r="CN433" s="6"/>
    </row>
    <row r="434" spans="2:92" x14ac:dyDescent="0.25">
      <c r="B434">
        <f t="shared" ca="1" si="311"/>
        <v>1</v>
      </c>
      <c r="C434" t="str">
        <f t="shared" ca="1" si="312"/>
        <v>Male</v>
      </c>
      <c r="D434">
        <f t="shared" ca="1" si="313"/>
        <v>33</v>
      </c>
      <c r="E434">
        <f t="shared" ca="1" si="314"/>
        <v>4</v>
      </c>
      <c r="F434" t="str">
        <f t="shared" ca="1" si="298"/>
        <v>IT</v>
      </c>
      <c r="G434">
        <f t="shared" ca="1" si="315"/>
        <v>2</v>
      </c>
      <c r="H434" t="str">
        <f t="shared" ca="1" si="299"/>
        <v>College</v>
      </c>
      <c r="I434">
        <f t="shared" ca="1" si="316"/>
        <v>3</v>
      </c>
      <c r="J434">
        <f t="shared" ca="1" si="317"/>
        <v>0</v>
      </c>
      <c r="K434">
        <f t="shared" ca="1" si="318"/>
        <v>58326</v>
      </c>
      <c r="L434">
        <f t="shared" ca="1" si="319"/>
        <v>8</v>
      </c>
      <c r="M434" t="str">
        <f t="shared" ca="1" si="300"/>
        <v>Itahari</v>
      </c>
      <c r="N434">
        <f t="shared" ca="1" si="322"/>
        <v>991542</v>
      </c>
      <c r="O434" s="1">
        <f t="shared" ca="1" si="320"/>
        <v>328143.91936121817</v>
      </c>
      <c r="P434" s="1">
        <f t="shared" ca="1" si="323"/>
        <v>0</v>
      </c>
      <c r="Q434">
        <f t="shared" ca="1" si="321"/>
        <v>0</v>
      </c>
      <c r="R434">
        <f t="shared" ca="1" si="324"/>
        <v>0</v>
      </c>
      <c r="S434" s="1">
        <f t="shared" ca="1" si="325"/>
        <v>49556.994821988446</v>
      </c>
      <c r="T434" s="1">
        <f t="shared" ca="1" si="326"/>
        <v>1041098.9948219884</v>
      </c>
      <c r="U434" s="1">
        <f t="shared" ca="1" si="327"/>
        <v>328143.91936121817</v>
      </c>
      <c r="V434" s="1">
        <f t="shared" ca="1" si="328"/>
        <v>712955.07546077017</v>
      </c>
      <c r="Y434" s="5">
        <f ca="1">IF(Table1[[#This Row],[Gender]]="Male",1,0)</f>
        <v>1</v>
      </c>
      <c r="Z434">
        <f ca="1">IF(Table1[[#This Row],[Gender]]="Female",1,0)</f>
        <v>0</v>
      </c>
      <c r="AB434" s="6"/>
      <c r="AF434" s="5">
        <f t="shared" ca="1" si="292"/>
        <v>1</v>
      </c>
      <c r="AM434">
        <f t="shared" ca="1" si="293"/>
        <v>0</v>
      </c>
      <c r="AN434">
        <f t="shared" ca="1" si="294"/>
        <v>0</v>
      </c>
      <c r="AO434">
        <f t="shared" ca="1" si="295"/>
        <v>0</v>
      </c>
      <c r="AP434">
        <f t="shared" ca="1" si="296"/>
        <v>0</v>
      </c>
      <c r="AQ434">
        <f t="shared" ca="1" si="297"/>
        <v>0</v>
      </c>
      <c r="AS434" s="6"/>
      <c r="AV434" s="5">
        <f ca="1">IF(Table1[[#This Row],[Total Debt Value]]&gt;$AW$3,1,0)</f>
        <v>0</v>
      </c>
      <c r="AZ434" s="6"/>
      <c r="BA434" s="5"/>
      <c r="BB434" s="17">
        <f t="shared" ca="1" si="301"/>
        <v>0.29167184682681324</v>
      </c>
      <c r="BC434">
        <f t="shared" ca="1" si="302"/>
        <v>1</v>
      </c>
      <c r="BD434" s="6"/>
      <c r="BF434" s="5">
        <f t="shared" ca="1" si="303"/>
        <v>0</v>
      </c>
      <c r="BG434">
        <f t="shared" ca="1" si="304"/>
        <v>0</v>
      </c>
      <c r="BH434">
        <f t="shared" ca="1" si="329"/>
        <v>0</v>
      </c>
      <c r="BI434">
        <f t="shared" ca="1" si="330"/>
        <v>0</v>
      </c>
      <c r="BJ434">
        <f t="shared" ca="1" si="331"/>
        <v>0</v>
      </c>
      <c r="BK434">
        <f t="shared" ca="1" si="332"/>
        <v>0</v>
      </c>
      <c r="BL434">
        <f t="shared" ca="1" si="333"/>
        <v>0</v>
      </c>
      <c r="BM434">
        <f t="shared" ca="1" si="334"/>
        <v>0</v>
      </c>
      <c r="BN434">
        <f t="shared" ca="1" si="335"/>
        <v>0</v>
      </c>
      <c r="BO434">
        <f t="shared" ca="1" si="336"/>
        <v>90782</v>
      </c>
      <c r="BP434">
        <f t="shared" ca="1" si="337"/>
        <v>0</v>
      </c>
      <c r="BR434" s="6"/>
      <c r="BT434" s="5">
        <f t="shared" ca="1" si="305"/>
        <v>90782</v>
      </c>
      <c r="BU434">
        <f t="shared" ca="1" si="306"/>
        <v>0</v>
      </c>
      <c r="BV434">
        <f t="shared" ca="1" si="307"/>
        <v>0</v>
      </c>
      <c r="BW434">
        <f t="shared" ca="1" si="308"/>
        <v>0</v>
      </c>
      <c r="BX434">
        <f t="shared" ca="1" si="309"/>
        <v>0</v>
      </c>
      <c r="BY434">
        <f t="shared" ca="1" si="310"/>
        <v>0</v>
      </c>
      <c r="CA434" s="6"/>
      <c r="CD434" s="5">
        <f ca="1">IF(Table1[[#This Row],[Total Debt Value]]&gt;Table1[[#This Row],[Income]],1,0)</f>
        <v>1</v>
      </c>
      <c r="CK434" s="6"/>
      <c r="CM434" s="5">
        <f ca="1">IF(Table1[[#This Row],[Total  Net Worth]]&gt;$CN$3,Table1[[#This Row],[Age]],0)</f>
        <v>33</v>
      </c>
      <c r="CN434" s="6"/>
    </row>
    <row r="435" spans="2:92" x14ac:dyDescent="0.25">
      <c r="B435">
        <f t="shared" ca="1" si="311"/>
        <v>1</v>
      </c>
      <c r="C435" t="str">
        <f t="shared" ca="1" si="312"/>
        <v>Male</v>
      </c>
      <c r="D435">
        <f t="shared" ca="1" si="313"/>
        <v>36</v>
      </c>
      <c r="E435">
        <f t="shared" ca="1" si="314"/>
        <v>1</v>
      </c>
      <c r="F435" t="str">
        <f t="shared" ca="1" si="298"/>
        <v>Health</v>
      </c>
      <c r="G435">
        <f t="shared" ca="1" si="315"/>
        <v>5</v>
      </c>
      <c r="H435" t="str">
        <f t="shared" ca="1" si="299"/>
        <v>Others</v>
      </c>
      <c r="I435">
        <f t="shared" ca="1" si="316"/>
        <v>2</v>
      </c>
      <c r="J435">
        <f t="shared" ca="1" si="317"/>
        <v>2</v>
      </c>
      <c r="K435">
        <f t="shared" ca="1" si="318"/>
        <v>90782</v>
      </c>
      <c r="L435">
        <f t="shared" ca="1" si="319"/>
        <v>7</v>
      </c>
      <c r="M435" t="str">
        <f t="shared" ca="1" si="300"/>
        <v>Butwal</v>
      </c>
      <c r="N435">
        <f t="shared" ca="1" si="322"/>
        <v>1997204</v>
      </c>
      <c r="O435" s="1">
        <f t="shared" ca="1" si="320"/>
        <v>582528.17916989874</v>
      </c>
      <c r="P435" s="1">
        <f t="shared" ca="1" si="323"/>
        <v>76615.245663869035</v>
      </c>
      <c r="Q435">
        <f t="shared" ca="1" si="321"/>
        <v>7711</v>
      </c>
      <c r="R435">
        <f t="shared" ca="1" si="324"/>
        <v>0</v>
      </c>
      <c r="S435" s="1">
        <f t="shared" ca="1" si="325"/>
        <v>16286.964007351602</v>
      </c>
      <c r="T435" s="1">
        <f t="shared" ca="1" si="326"/>
        <v>2090106.2096712205</v>
      </c>
      <c r="U435" s="1">
        <f t="shared" ca="1" si="327"/>
        <v>590239.17916989874</v>
      </c>
      <c r="V435" s="1">
        <f t="shared" ca="1" si="328"/>
        <v>1499867.0305013219</v>
      </c>
      <c r="Y435" s="5">
        <f ca="1">IF(Table1[[#This Row],[Gender]]="Male",1,0)</f>
        <v>1</v>
      </c>
      <c r="Z435">
        <f ca="1">IF(Table1[[#This Row],[Gender]]="Female",1,0)</f>
        <v>0</v>
      </c>
      <c r="AB435" s="6"/>
      <c r="AF435" s="5">
        <f t="shared" ca="1" si="292"/>
        <v>1</v>
      </c>
      <c r="AM435">
        <f t="shared" ca="1" si="293"/>
        <v>0</v>
      </c>
      <c r="AN435">
        <f t="shared" ca="1" si="294"/>
        <v>0</v>
      </c>
      <c r="AO435">
        <f t="shared" ca="1" si="295"/>
        <v>0</v>
      </c>
      <c r="AP435">
        <f t="shared" ca="1" si="296"/>
        <v>0</v>
      </c>
      <c r="AQ435">
        <f t="shared" ca="1" si="297"/>
        <v>0</v>
      </c>
      <c r="AS435" s="6"/>
      <c r="AV435" s="5">
        <f ca="1">IF(Table1[[#This Row],[Total Debt Value]]&gt;$AW$3,1,0)</f>
        <v>1</v>
      </c>
      <c r="AZ435" s="6"/>
      <c r="BA435" s="5"/>
      <c r="BB435" s="17">
        <f t="shared" ca="1" si="301"/>
        <v>0.40953192337488897</v>
      </c>
      <c r="BC435">
        <f t="shared" ca="1" si="302"/>
        <v>0</v>
      </c>
      <c r="BD435" s="6"/>
      <c r="BF435" s="5">
        <f t="shared" ca="1" si="303"/>
        <v>48244</v>
      </c>
      <c r="BG435">
        <f t="shared" ca="1" si="304"/>
        <v>0</v>
      </c>
      <c r="BH435">
        <f t="shared" ca="1" si="329"/>
        <v>0</v>
      </c>
      <c r="BI435">
        <f t="shared" ca="1" si="330"/>
        <v>0</v>
      </c>
      <c r="BJ435">
        <f t="shared" ca="1" si="331"/>
        <v>0</v>
      </c>
      <c r="BK435">
        <f t="shared" ca="1" si="332"/>
        <v>0</v>
      </c>
      <c r="BL435">
        <f t="shared" ca="1" si="333"/>
        <v>0</v>
      </c>
      <c r="BM435">
        <f t="shared" ca="1" si="334"/>
        <v>0</v>
      </c>
      <c r="BN435">
        <f t="shared" ca="1" si="335"/>
        <v>0</v>
      </c>
      <c r="BO435">
        <f t="shared" ca="1" si="336"/>
        <v>0</v>
      </c>
      <c r="BP435">
        <f t="shared" ca="1" si="337"/>
        <v>0</v>
      </c>
      <c r="BR435" s="6"/>
      <c r="BT435" s="5">
        <f t="shared" ca="1" si="305"/>
        <v>48244</v>
      </c>
      <c r="BU435">
        <f t="shared" ca="1" si="306"/>
        <v>0</v>
      </c>
      <c r="BV435">
        <f t="shared" ca="1" si="307"/>
        <v>0</v>
      </c>
      <c r="BW435">
        <f t="shared" ca="1" si="308"/>
        <v>0</v>
      </c>
      <c r="BX435">
        <f t="shared" ca="1" si="309"/>
        <v>0</v>
      </c>
      <c r="BY435">
        <f t="shared" ca="1" si="310"/>
        <v>0</v>
      </c>
      <c r="CA435" s="6"/>
      <c r="CD435" s="5">
        <f ca="1">IF(Table1[[#This Row],[Total Debt Value]]&gt;Table1[[#This Row],[Income]],1,0)</f>
        <v>1</v>
      </c>
      <c r="CK435" s="6"/>
      <c r="CM435" s="5">
        <f ca="1">IF(Table1[[#This Row],[Total  Net Worth]]&gt;$CN$3,Table1[[#This Row],[Age]],0)</f>
        <v>36</v>
      </c>
      <c r="CN435" s="6"/>
    </row>
    <row r="436" spans="2:92" x14ac:dyDescent="0.25">
      <c r="B436">
        <f t="shared" ca="1" si="311"/>
        <v>1</v>
      </c>
      <c r="C436" t="str">
        <f t="shared" ca="1" si="312"/>
        <v>Male</v>
      </c>
      <c r="D436">
        <f t="shared" ca="1" si="313"/>
        <v>43</v>
      </c>
      <c r="E436">
        <f t="shared" ca="1" si="314"/>
        <v>1</v>
      </c>
      <c r="F436" t="str">
        <f t="shared" ca="1" si="298"/>
        <v>Health</v>
      </c>
      <c r="G436">
        <f t="shared" ca="1" si="315"/>
        <v>5</v>
      </c>
      <c r="H436" t="str">
        <f t="shared" ca="1" si="299"/>
        <v>Others</v>
      </c>
      <c r="I436">
        <f t="shared" ca="1" si="316"/>
        <v>0</v>
      </c>
      <c r="J436">
        <f t="shared" ca="1" si="317"/>
        <v>1</v>
      </c>
      <c r="K436">
        <f t="shared" ca="1" si="318"/>
        <v>48244</v>
      </c>
      <c r="L436">
        <f t="shared" ca="1" si="319"/>
        <v>1</v>
      </c>
      <c r="M436" t="str">
        <f t="shared" ca="1" si="300"/>
        <v>Kathmandu</v>
      </c>
      <c r="N436">
        <f t="shared" ca="1" si="322"/>
        <v>916636</v>
      </c>
      <c r="O436" s="1">
        <f t="shared" ca="1" si="320"/>
        <v>375391.70411466475</v>
      </c>
      <c r="P436" s="1">
        <f t="shared" ca="1" si="323"/>
        <v>6689.8067794021908</v>
      </c>
      <c r="Q436">
        <f t="shared" ca="1" si="321"/>
        <v>2508</v>
      </c>
      <c r="R436">
        <f t="shared" ca="1" si="324"/>
        <v>96488</v>
      </c>
      <c r="S436" s="1">
        <f t="shared" ca="1" si="325"/>
        <v>37334.388675633018</v>
      </c>
      <c r="T436" s="1">
        <f t="shared" ca="1" si="326"/>
        <v>960660.19545503519</v>
      </c>
      <c r="U436" s="1">
        <f t="shared" ca="1" si="327"/>
        <v>474387.70411466475</v>
      </c>
      <c r="V436" s="1">
        <f t="shared" ca="1" si="328"/>
        <v>486272.49134037044</v>
      </c>
      <c r="Y436" s="5">
        <f ca="1">IF(Table1[[#This Row],[Gender]]="Male",1,0)</f>
        <v>1</v>
      </c>
      <c r="Z436">
        <f ca="1">IF(Table1[[#This Row],[Gender]]="Female",1,0)</f>
        <v>0</v>
      </c>
      <c r="AB436" s="6"/>
      <c r="AF436" s="5">
        <f t="shared" ca="1" si="292"/>
        <v>0</v>
      </c>
      <c r="AM436">
        <f t="shared" ca="1" si="293"/>
        <v>0</v>
      </c>
      <c r="AN436">
        <f t="shared" ca="1" si="294"/>
        <v>0</v>
      </c>
      <c r="AO436">
        <f t="shared" ca="1" si="295"/>
        <v>0</v>
      </c>
      <c r="AP436">
        <f t="shared" ca="1" si="296"/>
        <v>1</v>
      </c>
      <c r="AQ436">
        <f t="shared" ca="1" si="297"/>
        <v>0</v>
      </c>
      <c r="AS436" s="6"/>
      <c r="AV436" s="5">
        <f ca="1">IF(Table1[[#This Row],[Total Debt Value]]&gt;$AW$3,1,0)</f>
        <v>0</v>
      </c>
      <c r="AZ436" s="6"/>
      <c r="BA436" s="5"/>
      <c r="BB436" s="17">
        <f t="shared" ca="1" si="301"/>
        <v>0.81642584628296944</v>
      </c>
      <c r="BC436">
        <f t="shared" ca="1" si="302"/>
        <v>0</v>
      </c>
      <c r="BD436" s="6"/>
      <c r="BF436" s="5">
        <f t="shared" ca="1" si="303"/>
        <v>0</v>
      </c>
      <c r="BG436">
        <f t="shared" ca="1" si="304"/>
        <v>0</v>
      </c>
      <c r="BH436">
        <f t="shared" ca="1" si="329"/>
        <v>0</v>
      </c>
      <c r="BI436">
        <f t="shared" ca="1" si="330"/>
        <v>0</v>
      </c>
      <c r="BJ436">
        <f t="shared" ca="1" si="331"/>
        <v>0</v>
      </c>
      <c r="BK436">
        <f t="shared" ca="1" si="332"/>
        <v>0</v>
      </c>
      <c r="BL436">
        <f t="shared" ca="1" si="333"/>
        <v>0</v>
      </c>
      <c r="BM436">
        <f t="shared" ca="1" si="334"/>
        <v>26619</v>
      </c>
      <c r="BN436">
        <f t="shared" ca="1" si="335"/>
        <v>0</v>
      </c>
      <c r="BO436">
        <f t="shared" ca="1" si="336"/>
        <v>0</v>
      </c>
      <c r="BP436">
        <f t="shared" ca="1" si="337"/>
        <v>0</v>
      </c>
      <c r="BR436" s="6"/>
      <c r="BT436" s="5">
        <f t="shared" ca="1" si="305"/>
        <v>0</v>
      </c>
      <c r="BU436">
        <f t="shared" ca="1" si="306"/>
        <v>0</v>
      </c>
      <c r="BV436">
        <f t="shared" ca="1" si="307"/>
        <v>0</v>
      </c>
      <c r="BW436">
        <f t="shared" ca="1" si="308"/>
        <v>0</v>
      </c>
      <c r="BX436">
        <f t="shared" ca="1" si="309"/>
        <v>26619</v>
      </c>
      <c r="BY436">
        <f t="shared" ca="1" si="310"/>
        <v>0</v>
      </c>
      <c r="CA436" s="6"/>
      <c r="CD436" s="5">
        <f ca="1">IF(Table1[[#This Row],[Total Debt Value]]&gt;Table1[[#This Row],[Income]],1,0)</f>
        <v>1</v>
      </c>
      <c r="CK436" s="6"/>
      <c r="CM436" s="5">
        <f ca="1">IF(Table1[[#This Row],[Total  Net Worth]]&gt;$CN$3,Table1[[#This Row],[Age]],0)</f>
        <v>0</v>
      </c>
      <c r="CN436" s="6"/>
    </row>
    <row r="437" spans="2:92" x14ac:dyDescent="0.25">
      <c r="B437">
        <f t="shared" ca="1" si="311"/>
        <v>2</v>
      </c>
      <c r="C437" t="str">
        <f t="shared" ca="1" si="312"/>
        <v>Female</v>
      </c>
      <c r="D437">
        <f t="shared" ca="1" si="313"/>
        <v>35</v>
      </c>
      <c r="E437">
        <f t="shared" ca="1" si="314"/>
        <v>5</v>
      </c>
      <c r="F437" t="str">
        <f t="shared" ca="1" si="298"/>
        <v>Genral Work</v>
      </c>
      <c r="G437">
        <f t="shared" ca="1" si="315"/>
        <v>3</v>
      </c>
      <c r="H437" t="str">
        <f t="shared" ca="1" si="299"/>
        <v>University</v>
      </c>
      <c r="I437">
        <f t="shared" ca="1" si="316"/>
        <v>3</v>
      </c>
      <c r="J437">
        <f t="shared" ca="1" si="317"/>
        <v>0</v>
      </c>
      <c r="K437">
        <f t="shared" ca="1" si="318"/>
        <v>26619</v>
      </c>
      <c r="L437">
        <f t="shared" ca="1" si="319"/>
        <v>10</v>
      </c>
      <c r="M437" t="str">
        <f t="shared" ca="1" si="300"/>
        <v>Lalitpur</v>
      </c>
      <c r="N437">
        <f t="shared" ca="1" si="322"/>
        <v>558999</v>
      </c>
      <c r="O437" s="1">
        <f t="shared" ca="1" si="320"/>
        <v>456381.23164633365</v>
      </c>
      <c r="P437" s="1">
        <f t="shared" ca="1" si="323"/>
        <v>0</v>
      </c>
      <c r="Q437">
        <f t="shared" ca="1" si="321"/>
        <v>0</v>
      </c>
      <c r="R437">
        <f t="shared" ca="1" si="324"/>
        <v>53238</v>
      </c>
      <c r="S437" s="1">
        <f t="shared" ca="1" si="325"/>
        <v>17815.293942927641</v>
      </c>
      <c r="T437" s="1">
        <f t="shared" ca="1" si="326"/>
        <v>576814.29394292762</v>
      </c>
      <c r="U437" s="1">
        <f t="shared" ca="1" si="327"/>
        <v>509619.23164633365</v>
      </c>
      <c r="V437" s="1">
        <f t="shared" ca="1" si="328"/>
        <v>67195.062296593969</v>
      </c>
      <c r="Y437" s="5">
        <f ca="1">IF(Table1[[#This Row],[Gender]]="Male",1,0)</f>
        <v>0</v>
      </c>
      <c r="Z437">
        <f ca="1">IF(Table1[[#This Row],[Gender]]="Female",1,0)</f>
        <v>1</v>
      </c>
      <c r="AB437" s="6"/>
      <c r="AF437" s="5">
        <f t="shared" ca="1" si="292"/>
        <v>1</v>
      </c>
      <c r="AM437">
        <f t="shared" ca="1" si="293"/>
        <v>0</v>
      </c>
      <c r="AN437">
        <f t="shared" ca="1" si="294"/>
        <v>0</v>
      </c>
      <c r="AO437">
        <f t="shared" ca="1" si="295"/>
        <v>0</v>
      </c>
      <c r="AP437">
        <f t="shared" ca="1" si="296"/>
        <v>0</v>
      </c>
      <c r="AQ437">
        <f t="shared" ca="1" si="297"/>
        <v>0</v>
      </c>
      <c r="AS437" s="6"/>
      <c r="AV437" s="5">
        <f ca="1">IF(Table1[[#This Row],[Total Debt Value]]&gt;$AW$3,1,0)</f>
        <v>1</v>
      </c>
      <c r="AZ437" s="6"/>
      <c r="BA437" s="5"/>
      <c r="BB437" s="17">
        <f t="shared" ca="1" si="301"/>
        <v>0.38816758767630766</v>
      </c>
      <c r="BC437">
        <f t="shared" ca="1" si="302"/>
        <v>0</v>
      </c>
      <c r="BD437" s="6"/>
      <c r="BF437" s="5">
        <f t="shared" ca="1" si="303"/>
        <v>90573</v>
      </c>
      <c r="BG437">
        <f t="shared" ca="1" si="304"/>
        <v>0</v>
      </c>
      <c r="BH437">
        <f t="shared" ca="1" si="329"/>
        <v>0</v>
      </c>
      <c r="BI437">
        <f t="shared" ca="1" si="330"/>
        <v>0</v>
      </c>
      <c r="BJ437">
        <f t="shared" ca="1" si="331"/>
        <v>0</v>
      </c>
      <c r="BK437">
        <f t="shared" ca="1" si="332"/>
        <v>0</v>
      </c>
      <c r="BL437">
        <f t="shared" ca="1" si="333"/>
        <v>0</v>
      </c>
      <c r="BM437">
        <f t="shared" ca="1" si="334"/>
        <v>0</v>
      </c>
      <c r="BN437">
        <f t="shared" ca="1" si="335"/>
        <v>0</v>
      </c>
      <c r="BO437">
        <f t="shared" ca="1" si="336"/>
        <v>0</v>
      </c>
      <c r="BP437">
        <f t="shared" ca="1" si="337"/>
        <v>0</v>
      </c>
      <c r="BR437" s="6"/>
      <c r="BT437" s="5">
        <f t="shared" ca="1" si="305"/>
        <v>90573</v>
      </c>
      <c r="BU437">
        <f t="shared" ca="1" si="306"/>
        <v>0</v>
      </c>
      <c r="BV437">
        <f t="shared" ca="1" si="307"/>
        <v>0</v>
      </c>
      <c r="BW437">
        <f t="shared" ca="1" si="308"/>
        <v>0</v>
      </c>
      <c r="BX437">
        <f t="shared" ca="1" si="309"/>
        <v>0</v>
      </c>
      <c r="BY437">
        <f t="shared" ca="1" si="310"/>
        <v>0</v>
      </c>
      <c r="CA437" s="6"/>
      <c r="CD437" s="5">
        <f ca="1">IF(Table1[[#This Row],[Total Debt Value]]&gt;Table1[[#This Row],[Income]],1,0)</f>
        <v>1</v>
      </c>
      <c r="CK437" s="6"/>
      <c r="CM437" s="5">
        <f ca="1">IF(Table1[[#This Row],[Total  Net Worth]]&gt;$CN$3,Table1[[#This Row],[Age]],0)</f>
        <v>0</v>
      </c>
      <c r="CN437" s="6"/>
    </row>
    <row r="438" spans="2:92" x14ac:dyDescent="0.25">
      <c r="B438">
        <f t="shared" ca="1" si="311"/>
        <v>2</v>
      </c>
      <c r="C438" t="str">
        <f t="shared" ca="1" si="312"/>
        <v>Female</v>
      </c>
      <c r="D438">
        <f t="shared" ca="1" si="313"/>
        <v>33</v>
      </c>
      <c r="E438">
        <f t="shared" ca="1" si="314"/>
        <v>1</v>
      </c>
      <c r="F438" t="str">
        <f t="shared" ca="1" si="298"/>
        <v>Health</v>
      </c>
      <c r="G438">
        <f t="shared" ca="1" si="315"/>
        <v>5</v>
      </c>
      <c r="H438" t="str">
        <f t="shared" ca="1" si="299"/>
        <v>Others</v>
      </c>
      <c r="I438">
        <f t="shared" ca="1" si="316"/>
        <v>3</v>
      </c>
      <c r="J438">
        <f t="shared" ca="1" si="317"/>
        <v>1</v>
      </c>
      <c r="K438">
        <f t="shared" ca="1" si="318"/>
        <v>90573</v>
      </c>
      <c r="L438">
        <f t="shared" ca="1" si="319"/>
        <v>1</v>
      </c>
      <c r="M438" t="str">
        <f t="shared" ca="1" si="300"/>
        <v>Kathmandu</v>
      </c>
      <c r="N438">
        <f t="shared" ca="1" si="322"/>
        <v>1992606</v>
      </c>
      <c r="O438" s="1">
        <f t="shared" ca="1" si="320"/>
        <v>773465.06420933665</v>
      </c>
      <c r="P438" s="1">
        <f t="shared" ca="1" si="323"/>
        <v>2864.2318782026987</v>
      </c>
      <c r="Q438">
        <f t="shared" ca="1" si="321"/>
        <v>1832</v>
      </c>
      <c r="R438">
        <f t="shared" ca="1" si="324"/>
        <v>0</v>
      </c>
      <c r="S438" s="1">
        <f t="shared" ca="1" si="325"/>
        <v>25442.43295790075</v>
      </c>
      <c r="T438" s="1">
        <f t="shared" ca="1" si="326"/>
        <v>2020912.6648361033</v>
      </c>
      <c r="U438" s="1">
        <f t="shared" ca="1" si="327"/>
        <v>775297.06420933665</v>
      </c>
      <c r="V438" s="1">
        <f t="shared" ca="1" si="328"/>
        <v>1245615.6006267667</v>
      </c>
      <c r="Y438" s="5">
        <f ca="1">IF(Table1[[#This Row],[Gender]]="Male",1,0)</f>
        <v>0</v>
      </c>
      <c r="Z438">
        <f ca="1">IF(Table1[[#This Row],[Gender]]="Female",1,0)</f>
        <v>1</v>
      </c>
      <c r="AB438" s="6"/>
      <c r="AF438" s="5">
        <f t="shared" ca="1" si="292"/>
        <v>0</v>
      </c>
      <c r="AM438">
        <f t="shared" ca="1" si="293"/>
        <v>1</v>
      </c>
      <c r="AN438">
        <f t="shared" ca="1" si="294"/>
        <v>0</v>
      </c>
      <c r="AO438">
        <f t="shared" ca="1" si="295"/>
        <v>0</v>
      </c>
      <c r="AP438">
        <f t="shared" ca="1" si="296"/>
        <v>0</v>
      </c>
      <c r="AQ438">
        <f t="shared" ca="1" si="297"/>
        <v>0</v>
      </c>
      <c r="AS438" s="6"/>
      <c r="AV438" s="5">
        <f ca="1">IF(Table1[[#This Row],[Total Debt Value]]&gt;$AW$3,1,0)</f>
        <v>1</v>
      </c>
      <c r="AZ438" s="6"/>
      <c r="BA438" s="5"/>
      <c r="BB438" s="17">
        <f t="shared" ca="1" si="301"/>
        <v>0.44091296421438952</v>
      </c>
      <c r="BC438">
        <f t="shared" ca="1" si="302"/>
        <v>0</v>
      </c>
      <c r="BD438" s="6"/>
      <c r="BF438" s="5">
        <f t="shared" ca="1" si="303"/>
        <v>0</v>
      </c>
      <c r="BG438">
        <f t="shared" ca="1" si="304"/>
        <v>0</v>
      </c>
      <c r="BH438">
        <f t="shared" ca="1" si="329"/>
        <v>0</v>
      </c>
      <c r="BI438">
        <f t="shared" ca="1" si="330"/>
        <v>0</v>
      </c>
      <c r="BJ438">
        <f t="shared" ca="1" si="331"/>
        <v>0</v>
      </c>
      <c r="BK438">
        <f t="shared" ca="1" si="332"/>
        <v>0</v>
      </c>
      <c r="BL438">
        <f t="shared" ca="1" si="333"/>
        <v>0</v>
      </c>
      <c r="BM438">
        <f t="shared" ca="1" si="334"/>
        <v>0</v>
      </c>
      <c r="BN438">
        <f t="shared" ca="1" si="335"/>
        <v>0</v>
      </c>
      <c r="BO438">
        <f t="shared" ca="1" si="336"/>
        <v>0</v>
      </c>
      <c r="BP438">
        <f t="shared" ca="1" si="337"/>
        <v>80827</v>
      </c>
      <c r="BR438" s="6"/>
      <c r="BT438" s="5">
        <f t="shared" ca="1" si="305"/>
        <v>0</v>
      </c>
      <c r="BU438">
        <f t="shared" ca="1" si="306"/>
        <v>0</v>
      </c>
      <c r="BV438">
        <f t="shared" ca="1" si="307"/>
        <v>0</v>
      </c>
      <c r="BW438">
        <f t="shared" ca="1" si="308"/>
        <v>0</v>
      </c>
      <c r="BX438">
        <f t="shared" ca="1" si="309"/>
        <v>0</v>
      </c>
      <c r="BY438">
        <f t="shared" ca="1" si="310"/>
        <v>80827</v>
      </c>
      <c r="CA438" s="6"/>
      <c r="CD438" s="5">
        <f ca="1">IF(Table1[[#This Row],[Total Debt Value]]&gt;Table1[[#This Row],[Income]],1,0)</f>
        <v>1</v>
      </c>
      <c r="CK438" s="6"/>
      <c r="CM438" s="5">
        <f ca="1">IF(Table1[[#This Row],[Total  Net Worth]]&gt;$CN$3,Table1[[#This Row],[Age]],0)</f>
        <v>33</v>
      </c>
      <c r="CN438" s="6"/>
    </row>
    <row r="439" spans="2:92" x14ac:dyDescent="0.25">
      <c r="B439">
        <f t="shared" ca="1" si="311"/>
        <v>1</v>
      </c>
      <c r="C439" t="str">
        <f t="shared" ca="1" si="312"/>
        <v>Male</v>
      </c>
      <c r="D439">
        <f t="shared" ca="1" si="313"/>
        <v>27</v>
      </c>
      <c r="E439">
        <f t="shared" ca="1" si="314"/>
        <v>3</v>
      </c>
      <c r="F439" t="str">
        <f t="shared" ca="1" si="298"/>
        <v>Teaching</v>
      </c>
      <c r="G439">
        <f t="shared" ca="1" si="315"/>
        <v>4</v>
      </c>
      <c r="H439" t="str">
        <f t="shared" ca="1" si="299"/>
        <v>Technical</v>
      </c>
      <c r="I439">
        <f t="shared" ca="1" si="316"/>
        <v>1</v>
      </c>
      <c r="J439">
        <f t="shared" ca="1" si="317"/>
        <v>2</v>
      </c>
      <c r="K439">
        <f t="shared" ca="1" si="318"/>
        <v>80827</v>
      </c>
      <c r="L439">
        <f t="shared" ca="1" si="319"/>
        <v>2</v>
      </c>
      <c r="M439" t="str">
        <f t="shared" ca="1" si="300"/>
        <v>Birgunj</v>
      </c>
      <c r="N439">
        <f t="shared" ca="1" si="322"/>
        <v>1454886</v>
      </c>
      <c r="O439" s="1">
        <f t="shared" ca="1" si="320"/>
        <v>641478.09885401628</v>
      </c>
      <c r="P439" s="1">
        <f t="shared" ca="1" si="323"/>
        <v>29351.634977584217</v>
      </c>
      <c r="Q439">
        <f t="shared" ca="1" si="321"/>
        <v>15086</v>
      </c>
      <c r="R439">
        <f t="shared" ca="1" si="324"/>
        <v>161654</v>
      </c>
      <c r="S439" s="1">
        <f t="shared" ca="1" si="325"/>
        <v>51429.394061984211</v>
      </c>
      <c r="T439" s="1">
        <f t="shared" ca="1" si="326"/>
        <v>1535667.0290395685</v>
      </c>
      <c r="U439" s="1">
        <f t="shared" ca="1" si="327"/>
        <v>818218.09885401628</v>
      </c>
      <c r="V439" s="1">
        <f t="shared" ca="1" si="328"/>
        <v>717448.93018555222</v>
      </c>
      <c r="Y439" s="5">
        <f ca="1">IF(Table1[[#This Row],[Gender]]="Male",1,0)</f>
        <v>1</v>
      </c>
      <c r="Z439">
        <f ca="1">IF(Table1[[#This Row],[Gender]]="Female",1,0)</f>
        <v>0</v>
      </c>
      <c r="AB439" s="6"/>
      <c r="AF439" s="5">
        <f t="shared" ca="1" si="292"/>
        <v>0</v>
      </c>
      <c r="AM439">
        <f t="shared" ca="1" si="293"/>
        <v>0</v>
      </c>
      <c r="AN439">
        <f t="shared" ca="1" si="294"/>
        <v>0</v>
      </c>
      <c r="AO439">
        <f t="shared" ca="1" si="295"/>
        <v>1</v>
      </c>
      <c r="AP439">
        <f t="shared" ca="1" si="296"/>
        <v>0</v>
      </c>
      <c r="AQ439">
        <f t="shared" ca="1" si="297"/>
        <v>0</v>
      </c>
      <c r="AS439" s="6"/>
      <c r="AV439" s="5">
        <f ca="1">IF(Table1[[#This Row],[Total Debt Value]]&gt;$AW$3,1,0)</f>
        <v>1</v>
      </c>
      <c r="AZ439" s="6"/>
      <c r="BA439" s="5"/>
      <c r="BB439" s="17">
        <f t="shared" ca="1" si="301"/>
        <v>0.28041480211509739</v>
      </c>
      <c r="BC439">
        <f t="shared" ca="1" si="302"/>
        <v>1</v>
      </c>
      <c r="BD439" s="6"/>
      <c r="BF439" s="5">
        <f t="shared" ca="1" si="303"/>
        <v>0</v>
      </c>
      <c r="BG439">
        <f t="shared" ca="1" si="304"/>
        <v>0</v>
      </c>
      <c r="BH439">
        <f t="shared" ca="1" si="329"/>
        <v>0</v>
      </c>
      <c r="BI439">
        <f t="shared" ca="1" si="330"/>
        <v>38721</v>
      </c>
      <c r="BJ439">
        <f t="shared" ca="1" si="331"/>
        <v>0</v>
      </c>
      <c r="BK439">
        <f t="shared" ca="1" si="332"/>
        <v>0</v>
      </c>
      <c r="BL439">
        <f t="shared" ca="1" si="333"/>
        <v>0</v>
      </c>
      <c r="BM439">
        <f t="shared" ca="1" si="334"/>
        <v>0</v>
      </c>
      <c r="BN439">
        <f t="shared" ca="1" si="335"/>
        <v>0</v>
      </c>
      <c r="BO439">
        <f t="shared" ca="1" si="336"/>
        <v>0</v>
      </c>
      <c r="BP439">
        <f t="shared" ca="1" si="337"/>
        <v>0</v>
      </c>
      <c r="BR439" s="6"/>
      <c r="BT439" s="5">
        <f t="shared" ca="1" si="305"/>
        <v>0</v>
      </c>
      <c r="BU439">
        <f t="shared" ca="1" si="306"/>
        <v>0</v>
      </c>
      <c r="BV439">
        <f t="shared" ca="1" si="307"/>
        <v>0</v>
      </c>
      <c r="BW439">
        <f t="shared" ca="1" si="308"/>
        <v>38721</v>
      </c>
      <c r="BX439">
        <f t="shared" ca="1" si="309"/>
        <v>0</v>
      </c>
      <c r="BY439">
        <f t="shared" ca="1" si="310"/>
        <v>0</v>
      </c>
      <c r="CA439" s="6"/>
      <c r="CD439" s="5">
        <f ca="1">IF(Table1[[#This Row],[Total Debt Value]]&gt;Table1[[#This Row],[Income]],1,0)</f>
        <v>1</v>
      </c>
      <c r="CK439" s="6"/>
      <c r="CM439" s="5">
        <f ca="1">IF(Table1[[#This Row],[Total  Net Worth]]&gt;$CN$3,Table1[[#This Row],[Age]],0)</f>
        <v>27</v>
      </c>
      <c r="CN439" s="6"/>
    </row>
    <row r="440" spans="2:92" x14ac:dyDescent="0.25">
      <c r="B440">
        <f t="shared" ca="1" si="311"/>
        <v>2</v>
      </c>
      <c r="C440" t="str">
        <f t="shared" ca="1" si="312"/>
        <v>Female</v>
      </c>
      <c r="D440">
        <f t="shared" ca="1" si="313"/>
        <v>41</v>
      </c>
      <c r="E440">
        <f t="shared" ca="1" si="314"/>
        <v>2</v>
      </c>
      <c r="F440" t="str">
        <f t="shared" ca="1" si="298"/>
        <v>Construction</v>
      </c>
      <c r="G440">
        <f t="shared" ca="1" si="315"/>
        <v>1</v>
      </c>
      <c r="H440" t="str">
        <f t="shared" ca="1" si="299"/>
        <v>High School</v>
      </c>
      <c r="I440">
        <f t="shared" ca="1" si="316"/>
        <v>1</v>
      </c>
      <c r="J440">
        <f t="shared" ca="1" si="317"/>
        <v>1</v>
      </c>
      <c r="K440">
        <f t="shared" ca="1" si="318"/>
        <v>38721</v>
      </c>
      <c r="L440">
        <f t="shared" ca="1" si="319"/>
        <v>3</v>
      </c>
      <c r="M440" t="str">
        <f t="shared" ca="1" si="300"/>
        <v>Pokhara</v>
      </c>
      <c r="N440">
        <f t="shared" ca="1" si="322"/>
        <v>735699</v>
      </c>
      <c r="O440" s="1">
        <f t="shared" ca="1" si="320"/>
        <v>206300.88950127503</v>
      </c>
      <c r="P440" s="1">
        <f t="shared" ca="1" si="323"/>
        <v>25923.694232027294</v>
      </c>
      <c r="Q440">
        <f t="shared" ca="1" si="321"/>
        <v>20850</v>
      </c>
      <c r="R440">
        <f t="shared" ca="1" si="324"/>
        <v>0</v>
      </c>
      <c r="S440" s="1">
        <f t="shared" ca="1" si="325"/>
        <v>32411.688978531678</v>
      </c>
      <c r="T440" s="1">
        <f t="shared" ca="1" si="326"/>
        <v>794034.38321055891</v>
      </c>
      <c r="U440" s="1">
        <f t="shared" ca="1" si="327"/>
        <v>227150.88950127503</v>
      </c>
      <c r="V440" s="1">
        <f t="shared" ca="1" si="328"/>
        <v>566883.49370928388</v>
      </c>
      <c r="Y440" s="5">
        <f ca="1">IF(Table1[[#This Row],[Gender]]="Male",1,0)</f>
        <v>0</v>
      </c>
      <c r="Z440">
        <f ca="1">IF(Table1[[#This Row],[Gender]]="Female",1,0)</f>
        <v>1</v>
      </c>
      <c r="AB440" s="6"/>
      <c r="AF440" s="5">
        <f t="shared" ca="1" si="292"/>
        <v>0</v>
      </c>
      <c r="AM440">
        <f t="shared" ca="1" si="293"/>
        <v>0</v>
      </c>
      <c r="AN440">
        <f t="shared" ca="1" si="294"/>
        <v>1</v>
      </c>
      <c r="AO440">
        <f t="shared" ca="1" si="295"/>
        <v>0</v>
      </c>
      <c r="AP440">
        <f t="shared" ca="1" si="296"/>
        <v>0</v>
      </c>
      <c r="AQ440">
        <f t="shared" ca="1" si="297"/>
        <v>0</v>
      </c>
      <c r="AS440" s="6"/>
      <c r="AV440" s="5">
        <f ca="1">IF(Table1[[#This Row],[Total Debt Value]]&gt;$AW$3,1,0)</f>
        <v>0</v>
      </c>
      <c r="AZ440" s="6"/>
      <c r="BA440" s="5"/>
      <c r="BB440" s="17">
        <f t="shared" ca="1" si="301"/>
        <v>0.50654296421624256</v>
      </c>
      <c r="BC440">
        <f t="shared" ca="1" si="302"/>
        <v>0</v>
      </c>
      <c r="BD440" s="6"/>
      <c r="BF440" s="5">
        <f t="shared" ca="1" si="303"/>
        <v>0</v>
      </c>
      <c r="BG440">
        <f t="shared" ca="1" si="304"/>
        <v>0</v>
      </c>
      <c r="BH440">
        <f t="shared" ca="1" si="329"/>
        <v>0</v>
      </c>
      <c r="BI440">
        <f t="shared" ca="1" si="330"/>
        <v>0</v>
      </c>
      <c r="BJ440">
        <f t="shared" ca="1" si="331"/>
        <v>0</v>
      </c>
      <c r="BK440">
        <f t="shared" ca="1" si="332"/>
        <v>0</v>
      </c>
      <c r="BL440">
        <f t="shared" ca="1" si="333"/>
        <v>61628</v>
      </c>
      <c r="BM440">
        <f t="shared" ca="1" si="334"/>
        <v>0</v>
      </c>
      <c r="BN440">
        <f t="shared" ca="1" si="335"/>
        <v>0</v>
      </c>
      <c r="BO440">
        <f t="shared" ca="1" si="336"/>
        <v>0</v>
      </c>
      <c r="BP440">
        <f t="shared" ca="1" si="337"/>
        <v>0</v>
      </c>
      <c r="BR440" s="6"/>
      <c r="BT440" s="5">
        <f t="shared" ca="1" si="305"/>
        <v>0</v>
      </c>
      <c r="BU440">
        <f t="shared" ca="1" si="306"/>
        <v>0</v>
      </c>
      <c r="BV440">
        <f t="shared" ca="1" si="307"/>
        <v>61628</v>
      </c>
      <c r="BW440">
        <f t="shared" ca="1" si="308"/>
        <v>0</v>
      </c>
      <c r="BX440">
        <f t="shared" ca="1" si="309"/>
        <v>0</v>
      </c>
      <c r="BY440">
        <f t="shared" ca="1" si="310"/>
        <v>0</v>
      </c>
      <c r="CA440" s="6"/>
      <c r="CD440" s="5">
        <f ca="1">IF(Table1[[#This Row],[Total Debt Value]]&gt;Table1[[#This Row],[Income]],1,0)</f>
        <v>1</v>
      </c>
      <c r="CK440" s="6"/>
      <c r="CM440" s="5">
        <f ca="1">IF(Table1[[#This Row],[Total  Net Worth]]&gt;$CN$3,Table1[[#This Row],[Age]],0)</f>
        <v>41</v>
      </c>
      <c r="CN440" s="6"/>
    </row>
    <row r="441" spans="2:92" x14ac:dyDescent="0.25">
      <c r="B441">
        <f t="shared" ca="1" si="311"/>
        <v>2</v>
      </c>
      <c r="C441" t="str">
        <f t="shared" ca="1" si="312"/>
        <v>Female</v>
      </c>
      <c r="D441">
        <f t="shared" ca="1" si="313"/>
        <v>27</v>
      </c>
      <c r="E441">
        <f t="shared" ca="1" si="314"/>
        <v>4</v>
      </c>
      <c r="F441" t="str">
        <f t="shared" ca="1" si="298"/>
        <v>IT</v>
      </c>
      <c r="G441">
        <f t="shared" ca="1" si="315"/>
        <v>5</v>
      </c>
      <c r="H441" t="str">
        <f t="shared" ca="1" si="299"/>
        <v>Others</v>
      </c>
      <c r="I441">
        <f t="shared" ca="1" si="316"/>
        <v>2</v>
      </c>
      <c r="J441">
        <f t="shared" ca="1" si="317"/>
        <v>0</v>
      </c>
      <c r="K441">
        <f t="shared" ca="1" si="318"/>
        <v>61628</v>
      </c>
      <c r="L441">
        <f t="shared" ca="1" si="319"/>
        <v>9</v>
      </c>
      <c r="M441" t="str">
        <f t="shared" ca="1" si="300"/>
        <v>Bhaktapur</v>
      </c>
      <c r="N441">
        <f t="shared" ca="1" si="322"/>
        <v>1109304</v>
      </c>
      <c r="O441" s="1">
        <f t="shared" ca="1" si="320"/>
        <v>561910.13637693471</v>
      </c>
      <c r="P441" s="1">
        <f t="shared" ca="1" si="323"/>
        <v>0</v>
      </c>
      <c r="Q441">
        <f t="shared" ca="1" si="321"/>
        <v>0</v>
      </c>
      <c r="R441">
        <f t="shared" ca="1" si="324"/>
        <v>123256</v>
      </c>
      <c r="S441" s="1">
        <f t="shared" ca="1" si="325"/>
        <v>4187.7459142022235</v>
      </c>
      <c r="T441" s="1">
        <f t="shared" ca="1" si="326"/>
        <v>1113491.7459142022</v>
      </c>
      <c r="U441" s="1">
        <f t="shared" ca="1" si="327"/>
        <v>685166.13637693471</v>
      </c>
      <c r="V441" s="1">
        <f t="shared" ca="1" si="328"/>
        <v>428325.60953726748</v>
      </c>
      <c r="Y441" s="5">
        <f ca="1">IF(Table1[[#This Row],[Gender]]="Male",1,0)</f>
        <v>0</v>
      </c>
      <c r="Z441">
        <f ca="1">IF(Table1[[#This Row],[Gender]]="Female",1,0)</f>
        <v>1</v>
      </c>
      <c r="AB441" s="6"/>
      <c r="AF441" s="5">
        <f t="shared" ca="1" si="292"/>
        <v>0</v>
      </c>
      <c r="AM441">
        <f t="shared" ca="1" si="293"/>
        <v>0</v>
      </c>
      <c r="AN441">
        <f t="shared" ca="1" si="294"/>
        <v>0</v>
      </c>
      <c r="AO441">
        <f t="shared" ca="1" si="295"/>
        <v>0</v>
      </c>
      <c r="AP441">
        <f t="shared" ca="1" si="296"/>
        <v>1</v>
      </c>
      <c r="AQ441">
        <f t="shared" ca="1" si="297"/>
        <v>0</v>
      </c>
      <c r="AS441" s="6"/>
      <c r="AV441" s="5">
        <f ca="1">IF(Table1[[#This Row],[Total Debt Value]]&gt;$AW$3,1,0)</f>
        <v>1</v>
      </c>
      <c r="AZ441" s="6"/>
      <c r="BA441" s="5"/>
      <c r="BB441" s="17">
        <f t="shared" ca="1" si="301"/>
        <v>0.35976386516758918</v>
      </c>
      <c r="BC441">
        <f t="shared" ca="1" si="302"/>
        <v>0</v>
      </c>
      <c r="BD441" s="6"/>
      <c r="BF441" s="5">
        <f t="shared" ca="1" si="303"/>
        <v>0</v>
      </c>
      <c r="BG441">
        <f t="shared" ca="1" si="304"/>
        <v>0</v>
      </c>
      <c r="BH441">
        <f t="shared" ca="1" si="329"/>
        <v>0</v>
      </c>
      <c r="BI441">
        <f t="shared" ca="1" si="330"/>
        <v>0</v>
      </c>
      <c r="BJ441">
        <f t="shared" ca="1" si="331"/>
        <v>0</v>
      </c>
      <c r="BK441">
        <f t="shared" ca="1" si="332"/>
        <v>0</v>
      </c>
      <c r="BL441">
        <f t="shared" ca="1" si="333"/>
        <v>0</v>
      </c>
      <c r="BM441">
        <f t="shared" ca="1" si="334"/>
        <v>0</v>
      </c>
      <c r="BN441">
        <f t="shared" ca="1" si="335"/>
        <v>0</v>
      </c>
      <c r="BO441">
        <f t="shared" ca="1" si="336"/>
        <v>38870</v>
      </c>
      <c r="BP441">
        <f t="shared" ca="1" si="337"/>
        <v>0</v>
      </c>
      <c r="BR441" s="6"/>
      <c r="BT441" s="5">
        <f t="shared" ca="1" si="305"/>
        <v>0</v>
      </c>
      <c r="BU441">
        <f t="shared" ca="1" si="306"/>
        <v>0</v>
      </c>
      <c r="BV441">
        <f t="shared" ca="1" si="307"/>
        <v>0</v>
      </c>
      <c r="BW441">
        <f t="shared" ca="1" si="308"/>
        <v>0</v>
      </c>
      <c r="BX441">
        <f t="shared" ca="1" si="309"/>
        <v>38870</v>
      </c>
      <c r="BY441">
        <f t="shared" ca="1" si="310"/>
        <v>0</v>
      </c>
      <c r="CA441" s="6"/>
      <c r="CD441" s="5">
        <f ca="1">IF(Table1[[#This Row],[Total Debt Value]]&gt;Table1[[#This Row],[Income]],1,0)</f>
        <v>1</v>
      </c>
      <c r="CK441" s="6"/>
      <c r="CM441" s="5">
        <f ca="1">IF(Table1[[#This Row],[Total  Net Worth]]&gt;$CN$3,Table1[[#This Row],[Age]],0)</f>
        <v>0</v>
      </c>
      <c r="CN441" s="6"/>
    </row>
    <row r="442" spans="2:92" x14ac:dyDescent="0.25">
      <c r="B442">
        <f t="shared" ca="1" si="311"/>
        <v>1</v>
      </c>
      <c r="C442" t="str">
        <f t="shared" ca="1" si="312"/>
        <v>Male</v>
      </c>
      <c r="D442">
        <f t="shared" ca="1" si="313"/>
        <v>31</v>
      </c>
      <c r="E442">
        <f t="shared" ca="1" si="314"/>
        <v>5</v>
      </c>
      <c r="F442" t="str">
        <f t="shared" ca="1" si="298"/>
        <v>Genral Work</v>
      </c>
      <c r="G442">
        <f t="shared" ca="1" si="315"/>
        <v>4</v>
      </c>
      <c r="H442" t="str">
        <f t="shared" ca="1" si="299"/>
        <v>Technical</v>
      </c>
      <c r="I442">
        <f t="shared" ca="1" si="316"/>
        <v>3</v>
      </c>
      <c r="J442">
        <f t="shared" ca="1" si="317"/>
        <v>2</v>
      </c>
      <c r="K442">
        <f t="shared" ca="1" si="318"/>
        <v>38870</v>
      </c>
      <c r="L442">
        <f t="shared" ca="1" si="319"/>
        <v>7</v>
      </c>
      <c r="M442" t="str">
        <f t="shared" ca="1" si="300"/>
        <v>Butwal</v>
      </c>
      <c r="N442">
        <f t="shared" ca="1" si="322"/>
        <v>855140</v>
      </c>
      <c r="O442" s="1">
        <f t="shared" ca="1" si="320"/>
        <v>307648.4716594122</v>
      </c>
      <c r="P442" s="1">
        <f t="shared" ca="1" si="323"/>
        <v>16915.12236167373</v>
      </c>
      <c r="Q442">
        <f t="shared" ca="1" si="321"/>
        <v>8312</v>
      </c>
      <c r="R442">
        <f t="shared" ca="1" si="324"/>
        <v>77740</v>
      </c>
      <c r="S442" s="1">
        <f t="shared" ca="1" si="325"/>
        <v>27815.693170860475</v>
      </c>
      <c r="T442" s="1">
        <f t="shared" ca="1" si="326"/>
        <v>899870.81553253427</v>
      </c>
      <c r="U442" s="1">
        <f t="shared" ca="1" si="327"/>
        <v>393700.4716594122</v>
      </c>
      <c r="V442" s="1">
        <f t="shared" ca="1" si="328"/>
        <v>506170.34387312207</v>
      </c>
      <c r="Y442" s="5">
        <f ca="1">IF(Table1[[#This Row],[Gender]]="Male",1,0)</f>
        <v>1</v>
      </c>
      <c r="Z442">
        <f ca="1">IF(Table1[[#This Row],[Gender]]="Female",1,0)</f>
        <v>0</v>
      </c>
      <c r="AB442" s="6"/>
      <c r="AF442" s="5">
        <f t="shared" ca="1" si="292"/>
        <v>0</v>
      </c>
      <c r="AM442">
        <f t="shared" ca="1" si="293"/>
        <v>1</v>
      </c>
      <c r="AN442">
        <f t="shared" ca="1" si="294"/>
        <v>0</v>
      </c>
      <c r="AO442">
        <f t="shared" ca="1" si="295"/>
        <v>0</v>
      </c>
      <c r="AP442">
        <f t="shared" ca="1" si="296"/>
        <v>0</v>
      </c>
      <c r="AQ442">
        <f t="shared" ca="1" si="297"/>
        <v>0</v>
      </c>
      <c r="AS442" s="6"/>
      <c r="AV442" s="5">
        <f ca="1">IF(Table1[[#This Row],[Total Debt Value]]&gt;$AW$3,1,0)</f>
        <v>0</v>
      </c>
      <c r="AZ442" s="6"/>
      <c r="BA442" s="5"/>
      <c r="BB442" s="17">
        <f t="shared" ca="1" si="301"/>
        <v>0.88393811310340242</v>
      </c>
      <c r="BC442">
        <f t="shared" ca="1" si="302"/>
        <v>0</v>
      </c>
      <c r="BD442" s="6"/>
      <c r="BF442" s="5">
        <f t="shared" ca="1" si="303"/>
        <v>0</v>
      </c>
      <c r="BG442">
        <f t="shared" ca="1" si="304"/>
        <v>0</v>
      </c>
      <c r="BH442">
        <f t="shared" ca="1" si="329"/>
        <v>0</v>
      </c>
      <c r="BI442">
        <f t="shared" ca="1" si="330"/>
        <v>87561</v>
      </c>
      <c r="BJ442">
        <f t="shared" ca="1" si="331"/>
        <v>0</v>
      </c>
      <c r="BK442">
        <f t="shared" ca="1" si="332"/>
        <v>0</v>
      </c>
      <c r="BL442">
        <f t="shared" ca="1" si="333"/>
        <v>0</v>
      </c>
      <c r="BM442">
        <f t="shared" ca="1" si="334"/>
        <v>0</v>
      </c>
      <c r="BN442">
        <f t="shared" ca="1" si="335"/>
        <v>0</v>
      </c>
      <c r="BO442">
        <f t="shared" ca="1" si="336"/>
        <v>0</v>
      </c>
      <c r="BP442">
        <f t="shared" ca="1" si="337"/>
        <v>0</v>
      </c>
      <c r="BR442" s="6"/>
      <c r="BT442" s="5">
        <f t="shared" ca="1" si="305"/>
        <v>0</v>
      </c>
      <c r="BU442">
        <f t="shared" ca="1" si="306"/>
        <v>0</v>
      </c>
      <c r="BV442">
        <f t="shared" ca="1" si="307"/>
        <v>0</v>
      </c>
      <c r="BW442">
        <f t="shared" ca="1" si="308"/>
        <v>0</v>
      </c>
      <c r="BX442">
        <f t="shared" ca="1" si="309"/>
        <v>0</v>
      </c>
      <c r="BY442">
        <f t="shared" ca="1" si="310"/>
        <v>87561</v>
      </c>
      <c r="CA442" s="6"/>
      <c r="CD442" s="5">
        <f ca="1">IF(Table1[[#This Row],[Total Debt Value]]&gt;Table1[[#This Row],[Income]],1,0)</f>
        <v>1</v>
      </c>
      <c r="CK442" s="6"/>
      <c r="CM442" s="5">
        <f ca="1">IF(Table1[[#This Row],[Total  Net Worth]]&gt;$CN$3,Table1[[#This Row],[Age]],0)</f>
        <v>31</v>
      </c>
      <c r="CN442" s="6"/>
    </row>
    <row r="443" spans="2:92" x14ac:dyDescent="0.25">
      <c r="B443">
        <f t="shared" ca="1" si="311"/>
        <v>2</v>
      </c>
      <c r="C443" t="str">
        <f t="shared" ca="1" si="312"/>
        <v>Female</v>
      </c>
      <c r="D443">
        <f t="shared" ca="1" si="313"/>
        <v>32</v>
      </c>
      <c r="E443">
        <f t="shared" ca="1" si="314"/>
        <v>3</v>
      </c>
      <c r="F443" t="str">
        <f t="shared" ca="1" si="298"/>
        <v>Teaching</v>
      </c>
      <c r="G443">
        <f t="shared" ca="1" si="315"/>
        <v>2</v>
      </c>
      <c r="H443" t="str">
        <f t="shared" ca="1" si="299"/>
        <v>College</v>
      </c>
      <c r="I443">
        <f t="shared" ca="1" si="316"/>
        <v>0</v>
      </c>
      <c r="J443">
        <f t="shared" ca="1" si="317"/>
        <v>1</v>
      </c>
      <c r="K443">
        <f t="shared" ca="1" si="318"/>
        <v>87561</v>
      </c>
      <c r="L443">
        <f t="shared" ca="1" si="319"/>
        <v>3</v>
      </c>
      <c r="M443" t="str">
        <f t="shared" ca="1" si="300"/>
        <v>Pokhara</v>
      </c>
      <c r="N443">
        <f t="shared" ca="1" si="322"/>
        <v>1751220</v>
      </c>
      <c r="O443" s="1">
        <f t="shared" ca="1" si="320"/>
        <v>1547970.1024289404</v>
      </c>
      <c r="P443" s="1">
        <f t="shared" ca="1" si="323"/>
        <v>1530.4406680618542</v>
      </c>
      <c r="Q443">
        <f t="shared" ca="1" si="321"/>
        <v>366</v>
      </c>
      <c r="R443">
        <f t="shared" ca="1" si="324"/>
        <v>175122</v>
      </c>
      <c r="S443" s="1">
        <f t="shared" ca="1" si="325"/>
        <v>84186.973852157564</v>
      </c>
      <c r="T443" s="1">
        <f t="shared" ca="1" si="326"/>
        <v>1836937.4145202194</v>
      </c>
      <c r="U443" s="1">
        <f t="shared" ca="1" si="327"/>
        <v>1723458.1024289404</v>
      </c>
      <c r="V443" s="1">
        <f t="shared" ca="1" si="328"/>
        <v>113479.31209127908</v>
      </c>
      <c r="Y443" s="5">
        <f ca="1">IF(Table1[[#This Row],[Gender]]="Male",1,0)</f>
        <v>0</v>
      </c>
      <c r="Z443">
        <f ca="1">IF(Table1[[#This Row],[Gender]]="Female",1,0)</f>
        <v>1</v>
      </c>
      <c r="AB443" s="6"/>
      <c r="AF443" s="5">
        <f t="shared" ca="1" si="292"/>
        <v>0</v>
      </c>
      <c r="AM443">
        <f t="shared" ca="1" si="293"/>
        <v>0</v>
      </c>
      <c r="AN443">
        <f t="shared" ca="1" si="294"/>
        <v>1</v>
      </c>
      <c r="AO443">
        <f t="shared" ca="1" si="295"/>
        <v>0</v>
      </c>
      <c r="AP443">
        <f t="shared" ca="1" si="296"/>
        <v>0</v>
      </c>
      <c r="AQ443">
        <f t="shared" ca="1" si="297"/>
        <v>0</v>
      </c>
      <c r="AS443" s="6"/>
      <c r="AV443" s="5">
        <f ca="1">IF(Table1[[#This Row],[Total Debt Value]]&gt;$AW$3,1,0)</f>
        <v>1</v>
      </c>
      <c r="AZ443" s="6"/>
      <c r="BA443" s="5"/>
      <c r="BB443" s="17">
        <f t="shared" ca="1" si="301"/>
        <v>0.69340237276815864</v>
      </c>
      <c r="BC443">
        <f t="shared" ca="1" si="302"/>
        <v>0</v>
      </c>
      <c r="BD443" s="6"/>
      <c r="BF443" s="5">
        <f t="shared" ca="1" si="303"/>
        <v>0</v>
      </c>
      <c r="BG443">
        <f t="shared" ca="1" si="304"/>
        <v>0</v>
      </c>
      <c r="BH443">
        <f t="shared" ca="1" si="329"/>
        <v>0</v>
      </c>
      <c r="BI443">
        <f t="shared" ca="1" si="330"/>
        <v>0</v>
      </c>
      <c r="BJ443">
        <f t="shared" ca="1" si="331"/>
        <v>0</v>
      </c>
      <c r="BK443">
        <f t="shared" ca="1" si="332"/>
        <v>96043</v>
      </c>
      <c r="BL443">
        <f t="shared" ca="1" si="333"/>
        <v>0</v>
      </c>
      <c r="BM443">
        <f t="shared" ca="1" si="334"/>
        <v>0</v>
      </c>
      <c r="BN443">
        <f t="shared" ca="1" si="335"/>
        <v>0</v>
      </c>
      <c r="BO443">
        <f t="shared" ca="1" si="336"/>
        <v>0</v>
      </c>
      <c r="BP443">
        <f t="shared" ca="1" si="337"/>
        <v>0</v>
      </c>
      <c r="BR443" s="6"/>
      <c r="BT443" s="5">
        <f t="shared" ca="1" si="305"/>
        <v>0</v>
      </c>
      <c r="BU443">
        <f t="shared" ca="1" si="306"/>
        <v>0</v>
      </c>
      <c r="BV443">
        <f t="shared" ca="1" si="307"/>
        <v>96043</v>
      </c>
      <c r="BW443">
        <f t="shared" ca="1" si="308"/>
        <v>0</v>
      </c>
      <c r="BX443">
        <f t="shared" ca="1" si="309"/>
        <v>0</v>
      </c>
      <c r="BY443">
        <f t="shared" ca="1" si="310"/>
        <v>0</v>
      </c>
      <c r="CA443" s="6"/>
      <c r="CD443" s="5">
        <f ca="1">IF(Table1[[#This Row],[Total Debt Value]]&gt;Table1[[#This Row],[Income]],1,0)</f>
        <v>1</v>
      </c>
      <c r="CK443" s="6"/>
      <c r="CM443" s="5">
        <f ca="1">IF(Table1[[#This Row],[Total  Net Worth]]&gt;$CN$3,Table1[[#This Row],[Age]],0)</f>
        <v>0</v>
      </c>
      <c r="CN443" s="6"/>
    </row>
    <row r="444" spans="2:92" x14ac:dyDescent="0.25">
      <c r="B444">
        <f t="shared" ca="1" si="311"/>
        <v>2</v>
      </c>
      <c r="C444" t="str">
        <f t="shared" ca="1" si="312"/>
        <v>Female</v>
      </c>
      <c r="D444">
        <f t="shared" ca="1" si="313"/>
        <v>32</v>
      </c>
      <c r="E444">
        <f t="shared" ca="1" si="314"/>
        <v>4</v>
      </c>
      <c r="F444" t="str">
        <f t="shared" ca="1" si="298"/>
        <v>IT</v>
      </c>
      <c r="G444">
        <f t="shared" ca="1" si="315"/>
        <v>2</v>
      </c>
      <c r="H444" t="str">
        <f t="shared" ca="1" si="299"/>
        <v>College</v>
      </c>
      <c r="I444">
        <f t="shared" ca="1" si="316"/>
        <v>3</v>
      </c>
      <c r="J444">
        <f t="shared" ca="1" si="317"/>
        <v>2</v>
      </c>
      <c r="K444">
        <f t="shared" ca="1" si="318"/>
        <v>96043</v>
      </c>
      <c r="L444">
        <f t="shared" ca="1" si="319"/>
        <v>11</v>
      </c>
      <c r="M444" t="str">
        <f t="shared" ca="1" si="300"/>
        <v>Kavre</v>
      </c>
      <c r="N444">
        <f t="shared" ca="1" si="322"/>
        <v>2112946</v>
      </c>
      <c r="O444" s="1">
        <f t="shared" ca="1" si="320"/>
        <v>1465121.7699309897</v>
      </c>
      <c r="P444" s="1">
        <f t="shared" ca="1" si="323"/>
        <v>84078.300744545675</v>
      </c>
      <c r="Q444">
        <f t="shared" ca="1" si="321"/>
        <v>63975</v>
      </c>
      <c r="R444">
        <f t="shared" ca="1" si="324"/>
        <v>192086</v>
      </c>
      <c r="S444" s="1">
        <f t="shared" ca="1" si="325"/>
        <v>18674.87279911105</v>
      </c>
      <c r="T444" s="1">
        <f t="shared" ca="1" si="326"/>
        <v>2215699.1735436567</v>
      </c>
      <c r="U444" s="1">
        <f t="shared" ca="1" si="327"/>
        <v>1721182.7699309897</v>
      </c>
      <c r="V444" s="1">
        <f t="shared" ca="1" si="328"/>
        <v>494516.403612667</v>
      </c>
      <c r="Y444" s="5">
        <f ca="1">IF(Table1[[#This Row],[Gender]]="Male",1,0)</f>
        <v>0</v>
      </c>
      <c r="Z444">
        <f ca="1">IF(Table1[[#This Row],[Gender]]="Female",1,0)</f>
        <v>1</v>
      </c>
      <c r="AB444" s="6"/>
      <c r="AF444" s="5">
        <f t="shared" ca="1" si="292"/>
        <v>0</v>
      </c>
      <c r="AM444">
        <f t="shared" ca="1" si="293"/>
        <v>0</v>
      </c>
      <c r="AN444">
        <f t="shared" ca="1" si="294"/>
        <v>1</v>
      </c>
      <c r="AO444">
        <f t="shared" ca="1" si="295"/>
        <v>0</v>
      </c>
      <c r="AP444">
        <f t="shared" ca="1" si="296"/>
        <v>0</v>
      </c>
      <c r="AQ444">
        <f t="shared" ca="1" si="297"/>
        <v>0</v>
      </c>
      <c r="AS444" s="6"/>
      <c r="AV444" s="5">
        <f ca="1">IF(Table1[[#This Row],[Total Debt Value]]&gt;$AW$3,1,0)</f>
        <v>1</v>
      </c>
      <c r="AZ444" s="6"/>
      <c r="BA444" s="5"/>
      <c r="BB444" s="17">
        <f t="shared" ca="1" si="301"/>
        <v>0.10911189807007038</v>
      </c>
      <c r="BC444">
        <f t="shared" ca="1" si="302"/>
        <v>1</v>
      </c>
      <c r="BD444" s="6"/>
      <c r="BF444" s="5">
        <f t="shared" ca="1" si="303"/>
        <v>0</v>
      </c>
      <c r="BG444">
        <f t="shared" ca="1" si="304"/>
        <v>0</v>
      </c>
      <c r="BH444">
        <f t="shared" ca="1" si="329"/>
        <v>0</v>
      </c>
      <c r="BI444">
        <f t="shared" ca="1" si="330"/>
        <v>0</v>
      </c>
      <c r="BJ444">
        <f t="shared" ca="1" si="331"/>
        <v>0</v>
      </c>
      <c r="BK444">
        <f t="shared" ca="1" si="332"/>
        <v>0</v>
      </c>
      <c r="BL444">
        <f t="shared" ca="1" si="333"/>
        <v>0</v>
      </c>
      <c r="BM444">
        <f t="shared" ca="1" si="334"/>
        <v>0</v>
      </c>
      <c r="BN444">
        <f t="shared" ca="1" si="335"/>
        <v>0</v>
      </c>
      <c r="BO444">
        <f t="shared" ca="1" si="336"/>
        <v>54248</v>
      </c>
      <c r="BP444">
        <f t="shared" ca="1" si="337"/>
        <v>0</v>
      </c>
      <c r="BR444" s="6"/>
      <c r="BT444" s="5">
        <f t="shared" ca="1" si="305"/>
        <v>0</v>
      </c>
      <c r="BU444">
        <f t="shared" ca="1" si="306"/>
        <v>0</v>
      </c>
      <c r="BV444">
        <f t="shared" ca="1" si="307"/>
        <v>54248</v>
      </c>
      <c r="BW444">
        <f t="shared" ca="1" si="308"/>
        <v>0</v>
      </c>
      <c r="BX444">
        <f t="shared" ca="1" si="309"/>
        <v>0</v>
      </c>
      <c r="BY444">
        <f t="shared" ca="1" si="310"/>
        <v>0</v>
      </c>
      <c r="CA444" s="6"/>
      <c r="CD444" s="5">
        <f ca="1">IF(Table1[[#This Row],[Total Debt Value]]&gt;Table1[[#This Row],[Income]],1,0)</f>
        <v>1</v>
      </c>
      <c r="CK444" s="6"/>
      <c r="CM444" s="5">
        <f ca="1">IF(Table1[[#This Row],[Total  Net Worth]]&gt;$CN$3,Table1[[#This Row],[Age]],0)</f>
        <v>0</v>
      </c>
      <c r="CN444" s="6"/>
    </row>
    <row r="445" spans="2:92" x14ac:dyDescent="0.25">
      <c r="B445">
        <f t="shared" ca="1" si="311"/>
        <v>2</v>
      </c>
      <c r="C445" t="str">
        <f t="shared" ca="1" si="312"/>
        <v>Female</v>
      </c>
      <c r="D445">
        <f t="shared" ca="1" si="313"/>
        <v>41</v>
      </c>
      <c r="E445">
        <f t="shared" ca="1" si="314"/>
        <v>4</v>
      </c>
      <c r="F445" t="str">
        <f t="shared" ca="1" si="298"/>
        <v>IT</v>
      </c>
      <c r="G445">
        <f t="shared" ca="1" si="315"/>
        <v>4</v>
      </c>
      <c r="H445" t="str">
        <f t="shared" ca="1" si="299"/>
        <v>Technical</v>
      </c>
      <c r="I445">
        <f t="shared" ca="1" si="316"/>
        <v>0</v>
      </c>
      <c r="J445">
        <f t="shared" ca="1" si="317"/>
        <v>0</v>
      </c>
      <c r="K445">
        <f t="shared" ca="1" si="318"/>
        <v>54248</v>
      </c>
      <c r="L445">
        <f t="shared" ca="1" si="319"/>
        <v>7</v>
      </c>
      <c r="M445" t="str">
        <f t="shared" ca="1" si="300"/>
        <v>Butwal</v>
      </c>
      <c r="N445">
        <f t="shared" ca="1" si="322"/>
        <v>1193456</v>
      </c>
      <c r="O445" s="1">
        <f t="shared" ca="1" si="320"/>
        <v>130220.24942311391</v>
      </c>
      <c r="P445" s="1">
        <f t="shared" ca="1" si="323"/>
        <v>0</v>
      </c>
      <c r="Q445">
        <f t="shared" ca="1" si="321"/>
        <v>0</v>
      </c>
      <c r="R445">
        <f t="shared" ca="1" si="324"/>
        <v>108496</v>
      </c>
      <c r="S445" s="1">
        <f t="shared" ca="1" si="325"/>
        <v>69710.077313101865</v>
      </c>
      <c r="T445" s="1">
        <f t="shared" ca="1" si="326"/>
        <v>1263166.0773131019</v>
      </c>
      <c r="U445" s="1">
        <f t="shared" ca="1" si="327"/>
        <v>238716.24942311391</v>
      </c>
      <c r="V445" s="1">
        <f t="shared" ca="1" si="328"/>
        <v>1024449.827889988</v>
      </c>
      <c r="Y445" s="5">
        <f ca="1">IF(Table1[[#This Row],[Gender]]="Male",1,0)</f>
        <v>0</v>
      </c>
      <c r="Z445">
        <f ca="1">IF(Table1[[#This Row],[Gender]]="Female",1,0)</f>
        <v>1</v>
      </c>
      <c r="AB445" s="6"/>
      <c r="AF445" s="5">
        <f t="shared" ca="1" si="292"/>
        <v>0</v>
      </c>
      <c r="AM445">
        <f t="shared" ca="1" si="293"/>
        <v>0</v>
      </c>
      <c r="AN445">
        <f t="shared" ca="1" si="294"/>
        <v>1</v>
      </c>
      <c r="AO445">
        <f t="shared" ca="1" si="295"/>
        <v>0</v>
      </c>
      <c r="AP445">
        <f t="shared" ca="1" si="296"/>
        <v>0</v>
      </c>
      <c r="AQ445">
        <f t="shared" ca="1" si="297"/>
        <v>0</v>
      </c>
      <c r="AS445" s="6"/>
      <c r="AV445" s="5">
        <f ca="1">IF(Table1[[#This Row],[Total Debt Value]]&gt;$AW$3,1,0)</f>
        <v>0</v>
      </c>
      <c r="AZ445" s="6"/>
      <c r="BA445" s="5"/>
      <c r="BB445" s="17">
        <f t="shared" ca="1" si="301"/>
        <v>0.10349699098171072</v>
      </c>
      <c r="BC445">
        <f t="shared" ca="1" si="302"/>
        <v>1</v>
      </c>
      <c r="BD445" s="6"/>
      <c r="BF445" s="5">
        <f t="shared" ca="1" si="303"/>
        <v>0</v>
      </c>
      <c r="BG445">
        <f t="shared" ca="1" si="304"/>
        <v>0</v>
      </c>
      <c r="BH445">
        <f t="shared" ca="1" si="329"/>
        <v>0</v>
      </c>
      <c r="BI445">
        <f t="shared" ca="1" si="330"/>
        <v>0</v>
      </c>
      <c r="BJ445">
        <f t="shared" ca="1" si="331"/>
        <v>0</v>
      </c>
      <c r="BK445">
        <f t="shared" ca="1" si="332"/>
        <v>0</v>
      </c>
      <c r="BL445">
        <f t="shared" ca="1" si="333"/>
        <v>0</v>
      </c>
      <c r="BM445">
        <f t="shared" ca="1" si="334"/>
        <v>0</v>
      </c>
      <c r="BN445">
        <f t="shared" ca="1" si="335"/>
        <v>0</v>
      </c>
      <c r="BO445">
        <f t="shared" ca="1" si="336"/>
        <v>0</v>
      </c>
      <c r="BP445">
        <f t="shared" ca="1" si="337"/>
        <v>30232</v>
      </c>
      <c r="BR445" s="6"/>
      <c r="BT445" s="5">
        <f t="shared" ca="1" si="305"/>
        <v>0</v>
      </c>
      <c r="BU445">
        <f t="shared" ca="1" si="306"/>
        <v>0</v>
      </c>
      <c r="BV445">
        <f t="shared" ca="1" si="307"/>
        <v>30232</v>
      </c>
      <c r="BW445">
        <f t="shared" ca="1" si="308"/>
        <v>0</v>
      </c>
      <c r="BX445">
        <f t="shared" ca="1" si="309"/>
        <v>0</v>
      </c>
      <c r="BY445">
        <f t="shared" ca="1" si="310"/>
        <v>0</v>
      </c>
      <c r="CA445" s="6"/>
      <c r="CD445" s="5">
        <f ca="1">IF(Table1[[#This Row],[Total Debt Value]]&gt;Table1[[#This Row],[Income]],1,0)</f>
        <v>1</v>
      </c>
      <c r="CK445" s="6"/>
      <c r="CM445" s="5">
        <f ca="1">IF(Table1[[#This Row],[Total  Net Worth]]&gt;$CN$3,Table1[[#This Row],[Age]],0)</f>
        <v>41</v>
      </c>
      <c r="CN445" s="6"/>
    </row>
    <row r="446" spans="2:92" x14ac:dyDescent="0.25">
      <c r="B446">
        <f t="shared" ca="1" si="311"/>
        <v>2</v>
      </c>
      <c r="C446" t="str">
        <f t="shared" ca="1" si="312"/>
        <v>Female</v>
      </c>
      <c r="D446">
        <f t="shared" ca="1" si="313"/>
        <v>39</v>
      </c>
      <c r="E446">
        <f t="shared" ca="1" si="314"/>
        <v>4</v>
      </c>
      <c r="F446" t="str">
        <f t="shared" ca="1" si="298"/>
        <v>IT</v>
      </c>
      <c r="G446">
        <f t="shared" ca="1" si="315"/>
        <v>4</v>
      </c>
      <c r="H446" t="str">
        <f t="shared" ca="1" si="299"/>
        <v>Technical</v>
      </c>
      <c r="I446">
        <f t="shared" ca="1" si="316"/>
        <v>0</v>
      </c>
      <c r="J446">
        <f t="shared" ca="1" si="317"/>
        <v>2</v>
      </c>
      <c r="K446">
        <f t="shared" ca="1" si="318"/>
        <v>30232</v>
      </c>
      <c r="L446">
        <f t="shared" ca="1" si="319"/>
        <v>2</v>
      </c>
      <c r="M446" t="str">
        <f t="shared" ca="1" si="300"/>
        <v>Birgunj</v>
      </c>
      <c r="N446">
        <f t="shared" ca="1" si="322"/>
        <v>574408</v>
      </c>
      <c r="O446" s="1">
        <f t="shared" ca="1" si="320"/>
        <v>59449.49959582249</v>
      </c>
      <c r="P446" s="1">
        <f t="shared" ca="1" si="323"/>
        <v>26603.85590503916</v>
      </c>
      <c r="Q446">
        <f t="shared" ca="1" si="321"/>
        <v>20871</v>
      </c>
      <c r="R446">
        <f t="shared" ca="1" si="324"/>
        <v>60464</v>
      </c>
      <c r="S446" s="1">
        <f t="shared" ca="1" si="325"/>
        <v>2777.6064897088218</v>
      </c>
      <c r="T446" s="1">
        <f t="shared" ca="1" si="326"/>
        <v>603789.46239474788</v>
      </c>
      <c r="U446" s="1">
        <f t="shared" ca="1" si="327"/>
        <v>140784.49959582248</v>
      </c>
      <c r="V446" s="1">
        <f t="shared" ca="1" si="328"/>
        <v>463004.96279892541</v>
      </c>
      <c r="Y446" s="5">
        <f ca="1">IF(Table1[[#This Row],[Gender]]="Male",1,0)</f>
        <v>0</v>
      </c>
      <c r="Z446">
        <f ca="1">IF(Table1[[#This Row],[Gender]]="Female",1,0)</f>
        <v>1</v>
      </c>
      <c r="AB446" s="6"/>
      <c r="AF446" s="5">
        <f t="shared" ca="1" si="292"/>
        <v>1</v>
      </c>
      <c r="AM446">
        <f t="shared" ca="1" si="293"/>
        <v>0</v>
      </c>
      <c r="AN446">
        <f t="shared" ca="1" si="294"/>
        <v>0</v>
      </c>
      <c r="AO446">
        <f t="shared" ca="1" si="295"/>
        <v>0</v>
      </c>
      <c r="AP446">
        <f t="shared" ca="1" si="296"/>
        <v>0</v>
      </c>
      <c r="AQ446">
        <f t="shared" ca="1" si="297"/>
        <v>0</v>
      </c>
      <c r="AS446" s="6"/>
      <c r="AV446" s="5">
        <f ca="1">IF(Table1[[#This Row],[Total Debt Value]]&gt;$AW$3,1,0)</f>
        <v>0</v>
      </c>
      <c r="AZ446" s="6"/>
      <c r="BA446" s="5"/>
      <c r="BB446" s="17">
        <f t="shared" ca="1" si="301"/>
        <v>0.33471769613303259</v>
      </c>
      <c r="BC446">
        <f t="shared" ca="1" si="302"/>
        <v>0</v>
      </c>
      <c r="BD446" s="6"/>
      <c r="BF446" s="5">
        <f t="shared" ca="1" si="303"/>
        <v>0</v>
      </c>
      <c r="BG446">
        <f t="shared" ca="1" si="304"/>
        <v>0</v>
      </c>
      <c r="BH446">
        <f t="shared" ca="1" si="329"/>
        <v>0</v>
      </c>
      <c r="BI446">
        <f t="shared" ca="1" si="330"/>
        <v>0</v>
      </c>
      <c r="BJ446">
        <f t="shared" ca="1" si="331"/>
        <v>0</v>
      </c>
      <c r="BK446">
        <f t="shared" ca="1" si="332"/>
        <v>0</v>
      </c>
      <c r="BL446">
        <f t="shared" ca="1" si="333"/>
        <v>0</v>
      </c>
      <c r="BM446">
        <f t="shared" ca="1" si="334"/>
        <v>0</v>
      </c>
      <c r="BN446">
        <f t="shared" ca="1" si="335"/>
        <v>0</v>
      </c>
      <c r="BO446">
        <f t="shared" ca="1" si="336"/>
        <v>31779</v>
      </c>
      <c r="BP446">
        <f t="shared" ca="1" si="337"/>
        <v>0</v>
      </c>
      <c r="BR446" s="6"/>
      <c r="BT446" s="5">
        <f t="shared" ca="1" si="305"/>
        <v>31779</v>
      </c>
      <c r="BU446">
        <f t="shared" ca="1" si="306"/>
        <v>0</v>
      </c>
      <c r="BV446">
        <f t="shared" ca="1" si="307"/>
        <v>0</v>
      </c>
      <c r="BW446">
        <f t="shared" ca="1" si="308"/>
        <v>0</v>
      </c>
      <c r="BX446">
        <f t="shared" ca="1" si="309"/>
        <v>0</v>
      </c>
      <c r="BY446">
        <f t="shared" ca="1" si="310"/>
        <v>0</v>
      </c>
      <c r="CA446" s="6"/>
      <c r="CD446" s="5">
        <f ca="1">IF(Table1[[#This Row],[Total Debt Value]]&gt;Table1[[#This Row],[Income]],1,0)</f>
        <v>1</v>
      </c>
      <c r="CK446" s="6"/>
      <c r="CM446" s="5">
        <f ca="1">IF(Table1[[#This Row],[Total  Net Worth]]&gt;$CN$3,Table1[[#This Row],[Age]],0)</f>
        <v>0</v>
      </c>
      <c r="CN446" s="6"/>
    </row>
    <row r="447" spans="2:92" x14ac:dyDescent="0.25">
      <c r="B447">
        <f t="shared" ca="1" si="311"/>
        <v>1</v>
      </c>
      <c r="C447" t="str">
        <f t="shared" ca="1" si="312"/>
        <v>Male</v>
      </c>
      <c r="D447">
        <f t="shared" ca="1" si="313"/>
        <v>30</v>
      </c>
      <c r="E447">
        <f t="shared" ca="1" si="314"/>
        <v>1</v>
      </c>
      <c r="F447" t="str">
        <f t="shared" ca="1" si="298"/>
        <v>Health</v>
      </c>
      <c r="G447">
        <f t="shared" ca="1" si="315"/>
        <v>4</v>
      </c>
      <c r="H447" t="str">
        <f t="shared" ca="1" si="299"/>
        <v>Technical</v>
      </c>
      <c r="I447">
        <f t="shared" ca="1" si="316"/>
        <v>3</v>
      </c>
      <c r="J447">
        <f t="shared" ca="1" si="317"/>
        <v>1</v>
      </c>
      <c r="K447">
        <f t="shared" ca="1" si="318"/>
        <v>31779</v>
      </c>
      <c r="L447">
        <f t="shared" ca="1" si="319"/>
        <v>7</v>
      </c>
      <c r="M447" t="str">
        <f t="shared" ca="1" si="300"/>
        <v>Butwal</v>
      </c>
      <c r="N447">
        <f t="shared" ca="1" si="322"/>
        <v>572022</v>
      </c>
      <c r="O447" s="1">
        <f t="shared" ca="1" si="320"/>
        <v>191465.88597740958</v>
      </c>
      <c r="P447" s="1">
        <f t="shared" ca="1" si="323"/>
        <v>6137.2627336480627</v>
      </c>
      <c r="Q447">
        <f t="shared" ca="1" si="321"/>
        <v>3913</v>
      </c>
      <c r="R447">
        <f t="shared" ca="1" si="324"/>
        <v>0</v>
      </c>
      <c r="S447" s="1">
        <f t="shared" ca="1" si="325"/>
        <v>31524.333979788375</v>
      </c>
      <c r="T447" s="1">
        <f t="shared" ca="1" si="326"/>
        <v>609683.59671343642</v>
      </c>
      <c r="U447" s="1">
        <f t="shared" ca="1" si="327"/>
        <v>195378.88597740958</v>
      </c>
      <c r="V447" s="1">
        <f t="shared" ca="1" si="328"/>
        <v>414304.71073602687</v>
      </c>
      <c r="Y447" s="5">
        <f ca="1">IF(Table1[[#This Row],[Gender]]="Male",1,0)</f>
        <v>1</v>
      </c>
      <c r="Z447">
        <f ca="1">IF(Table1[[#This Row],[Gender]]="Female",1,0)</f>
        <v>0</v>
      </c>
      <c r="AB447" s="6"/>
      <c r="AF447" s="5">
        <f t="shared" ca="1" si="292"/>
        <v>0</v>
      </c>
      <c r="AM447">
        <f t="shared" ca="1" si="293"/>
        <v>1</v>
      </c>
      <c r="AN447">
        <f t="shared" ca="1" si="294"/>
        <v>0</v>
      </c>
      <c r="AO447">
        <f t="shared" ca="1" si="295"/>
        <v>0</v>
      </c>
      <c r="AP447">
        <f t="shared" ca="1" si="296"/>
        <v>0</v>
      </c>
      <c r="AQ447">
        <f t="shared" ca="1" si="297"/>
        <v>0</v>
      </c>
      <c r="AS447" s="6"/>
      <c r="AV447" s="5">
        <f ca="1">IF(Table1[[#This Row],[Total Debt Value]]&gt;$AW$3,1,0)</f>
        <v>0</v>
      </c>
      <c r="AZ447" s="6"/>
      <c r="BA447" s="5"/>
      <c r="BB447" s="17">
        <f t="shared" ca="1" si="301"/>
        <v>0.4965735506296961</v>
      </c>
      <c r="BC447">
        <f t="shared" ca="1" si="302"/>
        <v>0</v>
      </c>
      <c r="BD447" s="6"/>
      <c r="BF447" s="5">
        <f t="shared" ca="1" si="303"/>
        <v>0</v>
      </c>
      <c r="BG447">
        <f t="shared" ca="1" si="304"/>
        <v>57180</v>
      </c>
      <c r="BH447">
        <f t="shared" ca="1" si="329"/>
        <v>0</v>
      </c>
      <c r="BI447">
        <f t="shared" ca="1" si="330"/>
        <v>0</v>
      </c>
      <c r="BJ447">
        <f t="shared" ca="1" si="331"/>
        <v>0</v>
      </c>
      <c r="BK447">
        <f t="shared" ca="1" si="332"/>
        <v>0</v>
      </c>
      <c r="BL447">
        <f t="shared" ca="1" si="333"/>
        <v>0</v>
      </c>
      <c r="BM447">
        <f t="shared" ca="1" si="334"/>
        <v>0</v>
      </c>
      <c r="BN447">
        <f t="shared" ca="1" si="335"/>
        <v>0</v>
      </c>
      <c r="BO447">
        <f t="shared" ca="1" si="336"/>
        <v>0</v>
      </c>
      <c r="BP447">
        <f t="shared" ca="1" si="337"/>
        <v>0</v>
      </c>
      <c r="BR447" s="6"/>
      <c r="BT447" s="5">
        <f t="shared" ca="1" si="305"/>
        <v>0</v>
      </c>
      <c r="BU447">
        <f t="shared" ca="1" si="306"/>
        <v>0</v>
      </c>
      <c r="BV447">
        <f t="shared" ca="1" si="307"/>
        <v>0</v>
      </c>
      <c r="BW447">
        <f t="shared" ca="1" si="308"/>
        <v>0</v>
      </c>
      <c r="BX447">
        <f t="shared" ca="1" si="309"/>
        <v>0</v>
      </c>
      <c r="BY447">
        <f t="shared" ca="1" si="310"/>
        <v>57180</v>
      </c>
      <c r="CA447" s="6"/>
      <c r="CD447" s="5">
        <f ca="1">IF(Table1[[#This Row],[Total Debt Value]]&gt;Table1[[#This Row],[Income]],1,0)</f>
        <v>1</v>
      </c>
      <c r="CK447" s="6"/>
      <c r="CM447" s="5">
        <f ca="1">IF(Table1[[#This Row],[Total  Net Worth]]&gt;$CN$3,Table1[[#This Row],[Age]],0)</f>
        <v>0</v>
      </c>
      <c r="CN447" s="6"/>
    </row>
    <row r="448" spans="2:92" x14ac:dyDescent="0.25">
      <c r="B448">
        <f t="shared" ca="1" si="311"/>
        <v>2</v>
      </c>
      <c r="C448" t="str">
        <f t="shared" ca="1" si="312"/>
        <v>Female</v>
      </c>
      <c r="D448">
        <f t="shared" ca="1" si="313"/>
        <v>45</v>
      </c>
      <c r="E448">
        <f t="shared" ca="1" si="314"/>
        <v>3</v>
      </c>
      <c r="F448" t="str">
        <f t="shared" ca="1" si="298"/>
        <v>Teaching</v>
      </c>
      <c r="G448">
        <f t="shared" ca="1" si="315"/>
        <v>3</v>
      </c>
      <c r="H448" t="str">
        <f t="shared" ca="1" si="299"/>
        <v>University</v>
      </c>
      <c r="I448">
        <f t="shared" ca="1" si="316"/>
        <v>0</v>
      </c>
      <c r="J448">
        <f t="shared" ca="1" si="317"/>
        <v>2</v>
      </c>
      <c r="K448">
        <f t="shared" ca="1" si="318"/>
        <v>57180</v>
      </c>
      <c r="L448">
        <f t="shared" ca="1" si="319"/>
        <v>8</v>
      </c>
      <c r="M448" t="str">
        <f t="shared" ca="1" si="300"/>
        <v>Itahari</v>
      </c>
      <c r="N448">
        <f t="shared" ca="1" si="322"/>
        <v>1086420</v>
      </c>
      <c r="O448" s="1">
        <f t="shared" ca="1" si="320"/>
        <v>539487.43687511445</v>
      </c>
      <c r="P448" s="1">
        <f t="shared" ca="1" si="323"/>
        <v>15176.519030330639</v>
      </c>
      <c r="Q448">
        <f t="shared" ca="1" si="321"/>
        <v>3079</v>
      </c>
      <c r="R448">
        <f t="shared" ca="1" si="324"/>
        <v>114360</v>
      </c>
      <c r="S448" s="1">
        <f t="shared" ca="1" si="325"/>
        <v>5414.0371772994586</v>
      </c>
      <c r="T448" s="1">
        <f t="shared" ca="1" si="326"/>
        <v>1107010.5562076301</v>
      </c>
      <c r="U448" s="1">
        <f t="shared" ca="1" si="327"/>
        <v>656926.43687511445</v>
      </c>
      <c r="V448" s="1">
        <f t="shared" ca="1" si="328"/>
        <v>450084.11933251563</v>
      </c>
      <c r="Y448" s="5">
        <f ca="1">IF(Table1[[#This Row],[Gender]]="Male",1,0)</f>
        <v>0</v>
      </c>
      <c r="Z448">
        <f ca="1">IF(Table1[[#This Row],[Gender]]="Female",1,0)</f>
        <v>1</v>
      </c>
      <c r="AB448" s="6"/>
      <c r="AF448" s="5">
        <f t="shared" ca="1" si="292"/>
        <v>0</v>
      </c>
      <c r="AM448">
        <f t="shared" ca="1" si="293"/>
        <v>0</v>
      </c>
      <c r="AN448">
        <f t="shared" ca="1" si="294"/>
        <v>0</v>
      </c>
      <c r="AO448">
        <f t="shared" ca="1" si="295"/>
        <v>1</v>
      </c>
      <c r="AP448">
        <f t="shared" ca="1" si="296"/>
        <v>0</v>
      </c>
      <c r="AQ448">
        <f t="shared" ca="1" si="297"/>
        <v>0</v>
      </c>
      <c r="AS448" s="6"/>
      <c r="AV448" s="5">
        <f ca="1">IF(Table1[[#This Row],[Total Debt Value]]&gt;$AW$3,1,0)</f>
        <v>1</v>
      </c>
      <c r="AZ448" s="6"/>
      <c r="BA448" s="5"/>
      <c r="BB448" s="17">
        <f t="shared" ca="1" si="301"/>
        <v>0.16904439030920049</v>
      </c>
      <c r="BC448">
        <f t="shared" ca="1" si="302"/>
        <v>1</v>
      </c>
      <c r="BD448" s="6"/>
      <c r="BF448" s="5">
        <f t="shared" ca="1" si="303"/>
        <v>0</v>
      </c>
      <c r="BG448">
        <f t="shared" ca="1" si="304"/>
        <v>0</v>
      </c>
      <c r="BH448">
        <f t="shared" ca="1" si="329"/>
        <v>0</v>
      </c>
      <c r="BI448">
        <f t="shared" ca="1" si="330"/>
        <v>0</v>
      </c>
      <c r="BJ448">
        <f t="shared" ca="1" si="331"/>
        <v>86909</v>
      </c>
      <c r="BK448">
        <f t="shared" ca="1" si="332"/>
        <v>0</v>
      </c>
      <c r="BL448">
        <f t="shared" ca="1" si="333"/>
        <v>0</v>
      </c>
      <c r="BM448">
        <f t="shared" ca="1" si="334"/>
        <v>0</v>
      </c>
      <c r="BN448">
        <f t="shared" ca="1" si="335"/>
        <v>0</v>
      </c>
      <c r="BO448">
        <f t="shared" ca="1" si="336"/>
        <v>0</v>
      </c>
      <c r="BP448">
        <f t="shared" ca="1" si="337"/>
        <v>0</v>
      </c>
      <c r="BR448" s="6"/>
      <c r="BT448" s="5">
        <f t="shared" ca="1" si="305"/>
        <v>0</v>
      </c>
      <c r="BU448">
        <f t="shared" ca="1" si="306"/>
        <v>0</v>
      </c>
      <c r="BV448">
        <f t="shared" ca="1" si="307"/>
        <v>0</v>
      </c>
      <c r="BW448">
        <f t="shared" ca="1" si="308"/>
        <v>86909</v>
      </c>
      <c r="BX448">
        <f t="shared" ca="1" si="309"/>
        <v>0</v>
      </c>
      <c r="BY448">
        <f t="shared" ca="1" si="310"/>
        <v>0</v>
      </c>
      <c r="CA448" s="6"/>
      <c r="CD448" s="5">
        <f ca="1">IF(Table1[[#This Row],[Total Debt Value]]&gt;Table1[[#This Row],[Income]],1,0)</f>
        <v>1</v>
      </c>
      <c r="CK448" s="6"/>
      <c r="CM448" s="5">
        <f ca="1">IF(Table1[[#This Row],[Total  Net Worth]]&gt;$CN$3,Table1[[#This Row],[Age]],0)</f>
        <v>0</v>
      </c>
      <c r="CN448" s="6"/>
    </row>
    <row r="449" spans="2:92" x14ac:dyDescent="0.25">
      <c r="B449">
        <f t="shared" ca="1" si="311"/>
        <v>2</v>
      </c>
      <c r="C449" t="str">
        <f t="shared" ca="1" si="312"/>
        <v>Female</v>
      </c>
      <c r="D449">
        <f t="shared" ca="1" si="313"/>
        <v>31</v>
      </c>
      <c r="E449">
        <f t="shared" ca="1" si="314"/>
        <v>2</v>
      </c>
      <c r="F449" t="str">
        <f t="shared" ca="1" si="298"/>
        <v>Construction</v>
      </c>
      <c r="G449">
        <f t="shared" ca="1" si="315"/>
        <v>3</v>
      </c>
      <c r="H449" t="str">
        <f t="shared" ca="1" si="299"/>
        <v>University</v>
      </c>
      <c r="I449">
        <f t="shared" ca="1" si="316"/>
        <v>0</v>
      </c>
      <c r="J449">
        <f t="shared" ca="1" si="317"/>
        <v>0</v>
      </c>
      <c r="K449">
        <f t="shared" ca="1" si="318"/>
        <v>86909</v>
      </c>
      <c r="L449">
        <f t="shared" ca="1" si="319"/>
        <v>6</v>
      </c>
      <c r="M449" t="str">
        <f t="shared" ca="1" si="300"/>
        <v>Dharan</v>
      </c>
      <c r="N449">
        <f t="shared" ca="1" si="322"/>
        <v>1477453</v>
      </c>
      <c r="O449" s="1">
        <f t="shared" ca="1" si="320"/>
        <v>249755.14159549918</v>
      </c>
      <c r="P449" s="1">
        <f t="shared" ca="1" si="323"/>
        <v>0</v>
      </c>
      <c r="Q449">
        <f t="shared" ca="1" si="321"/>
        <v>0</v>
      </c>
      <c r="R449">
        <f t="shared" ca="1" si="324"/>
        <v>0</v>
      </c>
      <c r="S449" s="1">
        <f t="shared" ca="1" si="325"/>
        <v>83275.654341258662</v>
      </c>
      <c r="T449" s="1">
        <f t="shared" ca="1" si="326"/>
        <v>1560728.6543412586</v>
      </c>
      <c r="U449" s="1">
        <f t="shared" ca="1" si="327"/>
        <v>249755.14159549918</v>
      </c>
      <c r="V449" s="1">
        <f t="shared" ca="1" si="328"/>
        <v>1310973.5127457594</v>
      </c>
      <c r="Y449" s="5">
        <f ca="1">IF(Table1[[#This Row],[Gender]]="Male",1,0)</f>
        <v>0</v>
      </c>
      <c r="Z449">
        <f ca="1">IF(Table1[[#This Row],[Gender]]="Female",1,0)</f>
        <v>1</v>
      </c>
      <c r="AB449" s="6"/>
      <c r="AF449" s="5">
        <f t="shared" ca="1" si="292"/>
        <v>0</v>
      </c>
      <c r="AM449">
        <f t="shared" ca="1" si="293"/>
        <v>0</v>
      </c>
      <c r="AN449">
        <f t="shared" ca="1" si="294"/>
        <v>0</v>
      </c>
      <c r="AO449">
        <f t="shared" ca="1" si="295"/>
        <v>0</v>
      </c>
      <c r="AP449">
        <f t="shared" ca="1" si="296"/>
        <v>0</v>
      </c>
      <c r="AQ449">
        <f t="shared" ca="1" si="297"/>
        <v>1</v>
      </c>
      <c r="AS449" s="6"/>
      <c r="AV449" s="5">
        <f ca="1">IF(Table1[[#This Row],[Total Debt Value]]&gt;$AW$3,1,0)</f>
        <v>0</v>
      </c>
      <c r="AZ449" s="6"/>
      <c r="BA449" s="5"/>
      <c r="BB449" s="17">
        <f t="shared" ca="1" si="301"/>
        <v>0.14861222892247405</v>
      </c>
      <c r="BC449">
        <f t="shared" ca="1" si="302"/>
        <v>1</v>
      </c>
      <c r="BD449" s="6"/>
      <c r="BF449" s="5">
        <f t="shared" ca="1" si="303"/>
        <v>0</v>
      </c>
      <c r="BG449">
        <f t="shared" ca="1" si="304"/>
        <v>0</v>
      </c>
      <c r="BH449">
        <f t="shared" ca="1" si="329"/>
        <v>0</v>
      </c>
      <c r="BI449">
        <f t="shared" ca="1" si="330"/>
        <v>0</v>
      </c>
      <c r="BJ449">
        <f t="shared" ca="1" si="331"/>
        <v>0</v>
      </c>
      <c r="BK449">
        <f t="shared" ca="1" si="332"/>
        <v>0</v>
      </c>
      <c r="BL449">
        <f t="shared" ca="1" si="333"/>
        <v>0</v>
      </c>
      <c r="BM449">
        <f t="shared" ca="1" si="334"/>
        <v>0</v>
      </c>
      <c r="BN449">
        <f t="shared" ca="1" si="335"/>
        <v>0</v>
      </c>
      <c r="BO449">
        <f t="shared" ca="1" si="336"/>
        <v>0</v>
      </c>
      <c r="BP449">
        <f t="shared" ca="1" si="337"/>
        <v>94196</v>
      </c>
      <c r="BR449" s="6"/>
      <c r="BT449" s="5">
        <f t="shared" ca="1" si="305"/>
        <v>0</v>
      </c>
      <c r="BU449">
        <f t="shared" ca="1" si="306"/>
        <v>94196</v>
      </c>
      <c r="BV449">
        <f t="shared" ca="1" si="307"/>
        <v>0</v>
      </c>
      <c r="BW449">
        <f t="shared" ca="1" si="308"/>
        <v>0</v>
      </c>
      <c r="BX449">
        <f t="shared" ca="1" si="309"/>
        <v>0</v>
      </c>
      <c r="BY449">
        <f t="shared" ca="1" si="310"/>
        <v>0</v>
      </c>
      <c r="CA449" s="6"/>
      <c r="CD449" s="5">
        <f ca="1">IF(Table1[[#This Row],[Total Debt Value]]&gt;Table1[[#This Row],[Income]],1,0)</f>
        <v>1</v>
      </c>
      <c r="CK449" s="6"/>
      <c r="CM449" s="5">
        <f ca="1">IF(Table1[[#This Row],[Total  Net Worth]]&gt;$CN$3,Table1[[#This Row],[Age]],0)</f>
        <v>31</v>
      </c>
      <c r="CN449" s="6"/>
    </row>
    <row r="450" spans="2:92" x14ac:dyDescent="0.25">
      <c r="B450">
        <f t="shared" ca="1" si="311"/>
        <v>2</v>
      </c>
      <c r="C450" t="str">
        <f t="shared" ca="1" si="312"/>
        <v>Female</v>
      </c>
      <c r="D450">
        <f t="shared" ca="1" si="313"/>
        <v>25</v>
      </c>
      <c r="E450">
        <f t="shared" ca="1" si="314"/>
        <v>6</v>
      </c>
      <c r="F450" t="str">
        <f t="shared" ca="1" si="298"/>
        <v>Agriculture</v>
      </c>
      <c r="G450">
        <f t="shared" ca="1" si="315"/>
        <v>1</v>
      </c>
      <c r="H450" t="str">
        <f t="shared" ca="1" si="299"/>
        <v>High School</v>
      </c>
      <c r="I450">
        <f t="shared" ca="1" si="316"/>
        <v>3</v>
      </c>
      <c r="J450">
        <f t="shared" ca="1" si="317"/>
        <v>1</v>
      </c>
      <c r="K450">
        <f t="shared" ca="1" si="318"/>
        <v>94196</v>
      </c>
      <c r="L450">
        <f t="shared" ca="1" si="319"/>
        <v>2</v>
      </c>
      <c r="M450" t="str">
        <f t="shared" ca="1" si="300"/>
        <v>Birgunj</v>
      </c>
      <c r="N450">
        <f t="shared" ca="1" si="322"/>
        <v>1978116</v>
      </c>
      <c r="O450" s="1">
        <f t="shared" ca="1" si="320"/>
        <v>293972.2278272087</v>
      </c>
      <c r="P450" s="1">
        <f t="shared" ca="1" si="323"/>
        <v>4967.9756240861625</v>
      </c>
      <c r="Q450">
        <f t="shared" ca="1" si="321"/>
        <v>3036</v>
      </c>
      <c r="R450">
        <f t="shared" ca="1" si="324"/>
        <v>0</v>
      </c>
      <c r="S450" s="1">
        <f t="shared" ca="1" si="325"/>
        <v>110013.11911399744</v>
      </c>
      <c r="T450" s="1">
        <f t="shared" ca="1" si="326"/>
        <v>2093097.0947380834</v>
      </c>
      <c r="U450" s="1">
        <f t="shared" ca="1" si="327"/>
        <v>297008.2278272087</v>
      </c>
      <c r="V450" s="1">
        <f t="shared" ca="1" si="328"/>
        <v>1796088.8669108748</v>
      </c>
      <c r="Y450" s="5">
        <f ca="1">IF(Table1[[#This Row],[Gender]]="Male",1,0)</f>
        <v>0</v>
      </c>
      <c r="Z450">
        <f ca="1">IF(Table1[[#This Row],[Gender]]="Female",1,0)</f>
        <v>1</v>
      </c>
      <c r="AB450" s="6"/>
      <c r="AF450" s="5">
        <f t="shared" ca="1" si="292"/>
        <v>1</v>
      </c>
      <c r="AM450">
        <f t="shared" ca="1" si="293"/>
        <v>0</v>
      </c>
      <c r="AN450">
        <f t="shared" ca="1" si="294"/>
        <v>0</v>
      </c>
      <c r="AO450">
        <f t="shared" ca="1" si="295"/>
        <v>0</v>
      </c>
      <c r="AP450">
        <f t="shared" ca="1" si="296"/>
        <v>0</v>
      </c>
      <c r="AQ450">
        <f t="shared" ca="1" si="297"/>
        <v>0</v>
      </c>
      <c r="AS450" s="6"/>
      <c r="AV450" s="5">
        <f ca="1">IF(Table1[[#This Row],[Total Debt Value]]&gt;$AW$3,1,0)</f>
        <v>0</v>
      </c>
      <c r="AZ450" s="6"/>
      <c r="BA450" s="5"/>
      <c r="BB450" s="17">
        <f t="shared" ca="1" si="301"/>
        <v>0.27659793062975424</v>
      </c>
      <c r="BC450">
        <f t="shared" ca="1" si="302"/>
        <v>1</v>
      </c>
      <c r="BD450" s="6"/>
      <c r="BF450" s="5">
        <f t="shared" ca="1" si="303"/>
        <v>0</v>
      </c>
      <c r="BG450">
        <f t="shared" ca="1" si="304"/>
        <v>0</v>
      </c>
      <c r="BH450">
        <f t="shared" ca="1" si="329"/>
        <v>0</v>
      </c>
      <c r="BI450">
        <f t="shared" ca="1" si="330"/>
        <v>0</v>
      </c>
      <c r="BJ450">
        <f t="shared" ca="1" si="331"/>
        <v>0</v>
      </c>
      <c r="BK450">
        <f t="shared" ca="1" si="332"/>
        <v>0</v>
      </c>
      <c r="BL450">
        <f t="shared" ca="1" si="333"/>
        <v>0</v>
      </c>
      <c r="BM450">
        <f t="shared" ca="1" si="334"/>
        <v>83453</v>
      </c>
      <c r="BN450">
        <f t="shared" ca="1" si="335"/>
        <v>0</v>
      </c>
      <c r="BO450">
        <f t="shared" ca="1" si="336"/>
        <v>0</v>
      </c>
      <c r="BP450">
        <f t="shared" ca="1" si="337"/>
        <v>0</v>
      </c>
      <c r="BR450" s="6"/>
      <c r="BT450" s="5">
        <f t="shared" ca="1" si="305"/>
        <v>83453</v>
      </c>
      <c r="BU450">
        <f t="shared" ca="1" si="306"/>
        <v>0</v>
      </c>
      <c r="BV450">
        <f t="shared" ca="1" si="307"/>
        <v>0</v>
      </c>
      <c r="BW450">
        <f t="shared" ca="1" si="308"/>
        <v>0</v>
      </c>
      <c r="BX450">
        <f t="shared" ca="1" si="309"/>
        <v>0</v>
      </c>
      <c r="BY450">
        <f t="shared" ca="1" si="310"/>
        <v>0</v>
      </c>
      <c r="CA450" s="6"/>
      <c r="CD450" s="5">
        <f ca="1">IF(Table1[[#This Row],[Total Debt Value]]&gt;Table1[[#This Row],[Income]],1,0)</f>
        <v>1</v>
      </c>
      <c r="CK450" s="6"/>
      <c r="CM450" s="5">
        <f ca="1">IF(Table1[[#This Row],[Total  Net Worth]]&gt;$CN$3,Table1[[#This Row],[Age]],0)</f>
        <v>25</v>
      </c>
      <c r="CN450" s="6"/>
    </row>
    <row r="451" spans="2:92" x14ac:dyDescent="0.25">
      <c r="B451">
        <f t="shared" ca="1" si="311"/>
        <v>2</v>
      </c>
      <c r="C451" t="str">
        <f t="shared" ca="1" si="312"/>
        <v>Female</v>
      </c>
      <c r="D451">
        <f t="shared" ca="1" si="313"/>
        <v>43</v>
      </c>
      <c r="E451">
        <f t="shared" ca="1" si="314"/>
        <v>1</v>
      </c>
      <c r="F451" t="str">
        <f t="shared" ca="1" si="298"/>
        <v>Health</v>
      </c>
      <c r="G451">
        <f t="shared" ca="1" si="315"/>
        <v>5</v>
      </c>
      <c r="H451" t="str">
        <f t="shared" ca="1" si="299"/>
        <v>Others</v>
      </c>
      <c r="I451">
        <f t="shared" ca="1" si="316"/>
        <v>2</v>
      </c>
      <c r="J451">
        <f t="shared" ca="1" si="317"/>
        <v>1</v>
      </c>
      <c r="K451">
        <f t="shared" ca="1" si="318"/>
        <v>83453</v>
      </c>
      <c r="L451">
        <f t="shared" ca="1" si="319"/>
        <v>10</v>
      </c>
      <c r="M451" t="str">
        <f t="shared" ca="1" si="300"/>
        <v>Lalitpur</v>
      </c>
      <c r="N451">
        <f t="shared" ca="1" si="322"/>
        <v>1585607</v>
      </c>
      <c r="O451" s="1">
        <f t="shared" ca="1" si="320"/>
        <v>438575.61499205272</v>
      </c>
      <c r="P451" s="1">
        <f t="shared" ca="1" si="323"/>
        <v>29964.489859319681</v>
      </c>
      <c r="Q451">
        <f t="shared" ca="1" si="321"/>
        <v>6022</v>
      </c>
      <c r="R451">
        <f t="shared" ca="1" si="324"/>
        <v>166906</v>
      </c>
      <c r="S451" s="1">
        <f t="shared" ca="1" si="325"/>
        <v>90012.016268641644</v>
      </c>
      <c r="T451" s="1">
        <f t="shared" ca="1" si="326"/>
        <v>1705583.5061279614</v>
      </c>
      <c r="U451" s="1">
        <f t="shared" ca="1" si="327"/>
        <v>611503.61499205278</v>
      </c>
      <c r="V451" s="1">
        <f t="shared" ca="1" si="328"/>
        <v>1094079.8911359087</v>
      </c>
      <c r="Y451" s="5">
        <f ca="1">IF(Table1[[#This Row],[Gender]]="Male",1,0)</f>
        <v>0</v>
      </c>
      <c r="Z451">
        <f ca="1">IF(Table1[[#This Row],[Gender]]="Female",1,0)</f>
        <v>1</v>
      </c>
      <c r="AB451" s="6"/>
      <c r="AF451" s="5">
        <f t="shared" ref="AF451:AF500" ca="1" si="338">IF(F452="Health",1,0)</f>
        <v>0</v>
      </c>
      <c r="AM451">
        <f t="shared" ref="AM451:AM500" ca="1" si="339">IF(F452="Teaching",1,0)</f>
        <v>0</v>
      </c>
      <c r="AN451">
        <f t="shared" ref="AN451:AN500" ca="1" si="340">IF(F452="IT",1,0)</f>
        <v>0</v>
      </c>
      <c r="AO451">
        <f t="shared" ref="AO451:AO500" ca="1" si="341">IF(F452="Construction",1,0)</f>
        <v>0</v>
      </c>
      <c r="AP451">
        <f t="shared" ref="AP451:AP500" ca="1" si="342">IF(F452="Genral Work",1,0)</f>
        <v>0</v>
      </c>
      <c r="AQ451">
        <f t="shared" ref="AQ451:AQ500" ca="1" si="343">IF(F452="Agriculture",1,0)</f>
        <v>1</v>
      </c>
      <c r="AS451" s="6"/>
      <c r="AV451" s="5">
        <f ca="1">IF(Table1[[#This Row],[Total Debt Value]]&gt;$AW$3,1,0)</f>
        <v>1</v>
      </c>
      <c r="AZ451" s="6"/>
      <c r="BA451" s="5"/>
      <c r="BB451" s="17">
        <f t="shared" ca="1" si="301"/>
        <v>0.36946438985312946</v>
      </c>
      <c r="BC451">
        <f t="shared" ca="1" si="302"/>
        <v>0</v>
      </c>
      <c r="BD451" s="6"/>
      <c r="BF451" s="5">
        <f t="shared" ca="1" si="303"/>
        <v>0</v>
      </c>
      <c r="BG451">
        <f t="shared" ca="1" si="304"/>
        <v>0</v>
      </c>
      <c r="BH451">
        <f t="shared" ca="1" si="329"/>
        <v>97681</v>
      </c>
      <c r="BI451">
        <f t="shared" ca="1" si="330"/>
        <v>0</v>
      </c>
      <c r="BJ451">
        <f t="shared" ca="1" si="331"/>
        <v>0</v>
      </c>
      <c r="BK451">
        <f t="shared" ca="1" si="332"/>
        <v>0</v>
      </c>
      <c r="BL451">
        <f t="shared" ca="1" si="333"/>
        <v>0</v>
      </c>
      <c r="BM451">
        <f t="shared" ca="1" si="334"/>
        <v>0</v>
      </c>
      <c r="BN451">
        <f t="shared" ca="1" si="335"/>
        <v>0</v>
      </c>
      <c r="BO451">
        <f t="shared" ca="1" si="336"/>
        <v>0</v>
      </c>
      <c r="BP451">
        <f t="shared" ca="1" si="337"/>
        <v>0</v>
      </c>
      <c r="BR451" s="6"/>
      <c r="BT451" s="5">
        <f t="shared" ca="1" si="305"/>
        <v>0</v>
      </c>
      <c r="BU451">
        <f t="shared" ca="1" si="306"/>
        <v>97681</v>
      </c>
      <c r="BV451">
        <f t="shared" ca="1" si="307"/>
        <v>0</v>
      </c>
      <c r="BW451">
        <f t="shared" ca="1" si="308"/>
        <v>0</v>
      </c>
      <c r="BX451">
        <f t="shared" ca="1" si="309"/>
        <v>0</v>
      </c>
      <c r="BY451">
        <f t="shared" ca="1" si="310"/>
        <v>0</v>
      </c>
      <c r="CA451" s="6"/>
      <c r="CD451" s="5">
        <f ca="1">IF(Table1[[#This Row],[Total Debt Value]]&gt;Table1[[#This Row],[Income]],1,0)</f>
        <v>1</v>
      </c>
      <c r="CK451" s="6"/>
      <c r="CM451" s="5">
        <f ca="1">IF(Table1[[#This Row],[Total  Net Worth]]&gt;$CN$3,Table1[[#This Row],[Age]],0)</f>
        <v>43</v>
      </c>
      <c r="CN451" s="6"/>
    </row>
    <row r="452" spans="2:92" x14ac:dyDescent="0.25">
      <c r="B452">
        <f t="shared" ca="1" si="311"/>
        <v>2</v>
      </c>
      <c r="C452" t="str">
        <f t="shared" ca="1" si="312"/>
        <v>Female</v>
      </c>
      <c r="D452">
        <f t="shared" ca="1" si="313"/>
        <v>39</v>
      </c>
      <c r="E452">
        <f t="shared" ca="1" si="314"/>
        <v>6</v>
      </c>
      <c r="F452" t="str">
        <f t="shared" ref="F452:F500" ca="1" si="344">VLOOKUP(E452,$AH$3:$AI$8,2)</f>
        <v>Agriculture</v>
      </c>
      <c r="G452">
        <f t="shared" ca="1" si="315"/>
        <v>2</v>
      </c>
      <c r="H452" t="str">
        <f t="shared" ref="H452:H500" ca="1" si="345">VLOOKUP(G452,$AJ$3:$AK$7,2)</f>
        <v>College</v>
      </c>
      <c r="I452">
        <f t="shared" ca="1" si="316"/>
        <v>1</v>
      </c>
      <c r="J452">
        <f t="shared" ca="1" si="317"/>
        <v>2</v>
      </c>
      <c r="K452">
        <f t="shared" ca="1" si="318"/>
        <v>97681</v>
      </c>
      <c r="L452">
        <f t="shared" ca="1" si="319"/>
        <v>4</v>
      </c>
      <c r="M452" t="str">
        <f t="shared" ref="M452:M500" ca="1" si="346">VLOOKUP(L452,$AH$11:$AI$21,2)</f>
        <v>Biratnagar</v>
      </c>
      <c r="N452">
        <f t="shared" ca="1" si="322"/>
        <v>1953620</v>
      </c>
      <c r="O452" s="1">
        <f t="shared" ca="1" si="320"/>
        <v>721793.02130487072</v>
      </c>
      <c r="P452" s="1">
        <f t="shared" ca="1" si="323"/>
        <v>44677.515609107984</v>
      </c>
      <c r="Q452">
        <f t="shared" ca="1" si="321"/>
        <v>41451</v>
      </c>
      <c r="R452">
        <f t="shared" ca="1" si="324"/>
        <v>0</v>
      </c>
      <c r="S452" s="1">
        <f t="shared" ca="1" si="325"/>
        <v>146046.21959131572</v>
      </c>
      <c r="T452" s="1">
        <f t="shared" ca="1" si="326"/>
        <v>2144343.7352004237</v>
      </c>
      <c r="U452" s="1">
        <f t="shared" ca="1" si="327"/>
        <v>763244.02130487072</v>
      </c>
      <c r="V452" s="1">
        <f t="shared" ca="1" si="328"/>
        <v>1381099.713895553</v>
      </c>
      <c r="Y452" s="5">
        <f ca="1">IF(Table1[[#This Row],[Gender]]="Male",1,0)</f>
        <v>0</v>
      </c>
      <c r="Z452">
        <f ca="1">IF(Table1[[#This Row],[Gender]]="Female",1,0)</f>
        <v>1</v>
      </c>
      <c r="AB452" s="6"/>
      <c r="AF452" s="5">
        <f t="shared" ca="1" si="338"/>
        <v>1</v>
      </c>
      <c r="AM452">
        <f t="shared" ca="1" si="339"/>
        <v>0</v>
      </c>
      <c r="AN452">
        <f t="shared" ca="1" si="340"/>
        <v>0</v>
      </c>
      <c r="AO452">
        <f t="shared" ca="1" si="341"/>
        <v>0</v>
      </c>
      <c r="AP452">
        <f t="shared" ca="1" si="342"/>
        <v>0</v>
      </c>
      <c r="AQ452">
        <f t="shared" ca="1" si="343"/>
        <v>0</v>
      </c>
      <c r="AS452" s="6"/>
      <c r="AV452" s="5">
        <f ca="1">IF(Table1[[#This Row],[Total Debt Value]]&gt;$AW$3,1,0)</f>
        <v>1</v>
      </c>
      <c r="AZ452" s="6"/>
      <c r="BA452" s="5"/>
      <c r="BB452" s="17">
        <f t="shared" ref="BB452:BB500" ca="1" si="347">O453/N453</f>
        <v>0.67820587109579877</v>
      </c>
      <c r="BC452">
        <f t="shared" ref="BC452:BC500" ca="1" si="348">IF(BB452&lt;$BD$2,1,0)</f>
        <v>0</v>
      </c>
      <c r="BD452" s="6"/>
      <c r="BF452" s="5">
        <f t="shared" ref="BF452:BF500" ca="1" si="349">IF(M453="Kathmandu",K453,0)</f>
        <v>0</v>
      </c>
      <c r="BG452">
        <f t="shared" ref="BG452:BG500" ca="1" si="350">IF(M453="Itahari",K453,0)</f>
        <v>0</v>
      </c>
      <c r="BH452">
        <f t="shared" ca="1" si="329"/>
        <v>0</v>
      </c>
      <c r="BI452">
        <f t="shared" ca="1" si="330"/>
        <v>0</v>
      </c>
      <c r="BJ452">
        <f t="shared" ca="1" si="331"/>
        <v>0</v>
      </c>
      <c r="BK452">
        <f t="shared" ca="1" si="332"/>
        <v>0</v>
      </c>
      <c r="BL452">
        <f t="shared" ca="1" si="333"/>
        <v>0</v>
      </c>
      <c r="BM452">
        <f t="shared" ca="1" si="334"/>
        <v>0</v>
      </c>
      <c r="BN452">
        <f t="shared" ca="1" si="335"/>
        <v>0</v>
      </c>
      <c r="BO452">
        <f t="shared" ca="1" si="336"/>
        <v>0</v>
      </c>
      <c r="BP452">
        <f t="shared" ca="1" si="337"/>
        <v>55949</v>
      </c>
      <c r="BR452" s="6"/>
      <c r="BT452" s="5">
        <f t="shared" ref="BT452:BT500" ca="1" si="351">IF(F453="Health",K453,0)</f>
        <v>55949</v>
      </c>
      <c r="BU452">
        <f t="shared" ref="BU452:BU500" ca="1" si="352">IF(F453="Agriculture",K453,0)</f>
        <v>0</v>
      </c>
      <c r="BV452">
        <f t="shared" ref="BV452:BV500" ca="1" si="353">IF(F453="IT",K453,0)</f>
        <v>0</v>
      </c>
      <c r="BW452">
        <f t="shared" ref="BW452:BW500" ca="1" si="354">IF(F453="Construction",K453,0)</f>
        <v>0</v>
      </c>
      <c r="BX452">
        <f t="shared" ref="BX452:BX500" ca="1" si="355">IF(F453="Genral Work",K453,0)</f>
        <v>0</v>
      </c>
      <c r="BY452">
        <f t="shared" ref="BY452:BY500" ca="1" si="356">IF(F453="Teaching",K453,0)</f>
        <v>0</v>
      </c>
      <c r="CA452" s="6"/>
      <c r="CD452" s="5">
        <f ca="1">IF(Table1[[#This Row],[Total Debt Value]]&gt;Table1[[#This Row],[Income]],1,0)</f>
        <v>1</v>
      </c>
      <c r="CK452" s="6"/>
      <c r="CM452" s="5">
        <f ca="1">IF(Table1[[#This Row],[Total  Net Worth]]&gt;$CN$3,Table1[[#This Row],[Age]],0)</f>
        <v>39</v>
      </c>
      <c r="CN452" s="6"/>
    </row>
    <row r="453" spans="2:92" x14ac:dyDescent="0.25">
      <c r="B453">
        <f t="shared" ref="B453:B500" ca="1" si="357">RANDBETWEEN(1,2)</f>
        <v>2</v>
      </c>
      <c r="C453" t="str">
        <f t="shared" ref="C453:C500" ca="1" si="358">IF(B453=1,"Male","Female")</f>
        <v>Female</v>
      </c>
      <c r="D453">
        <f t="shared" ref="D453:D500" ca="1" si="359">RANDBETWEEN(25,45)</f>
        <v>41</v>
      </c>
      <c r="E453">
        <f t="shared" ref="E453:E500" ca="1" si="360">RANDBETWEEN(1,6)</f>
        <v>1</v>
      </c>
      <c r="F453" t="str">
        <f t="shared" ca="1" si="344"/>
        <v>Health</v>
      </c>
      <c r="G453">
        <f t="shared" ref="G453:G500" ca="1" si="361">RANDBETWEEN(1,5)</f>
        <v>5</v>
      </c>
      <c r="H453" t="str">
        <f t="shared" ca="1" si="345"/>
        <v>Others</v>
      </c>
      <c r="I453">
        <f t="shared" ref="I453:I500" ca="1" si="362">RANDBETWEEN(0,3)</f>
        <v>2</v>
      </c>
      <c r="J453">
        <f t="shared" ref="J453:J500" ca="1" si="363">RANDBETWEEN(0,2)</f>
        <v>1</v>
      </c>
      <c r="K453">
        <f t="shared" ref="K453:K500" ca="1" si="364">RANDBETWEEN(25000,100000)</f>
        <v>55949</v>
      </c>
      <c r="L453">
        <f t="shared" ref="L453:L500" ca="1" si="365">RANDBETWEEN(1,11)</f>
        <v>2</v>
      </c>
      <c r="M453" t="str">
        <f t="shared" ca="1" si="346"/>
        <v>Birgunj</v>
      </c>
      <c r="N453">
        <f t="shared" ca="1" si="322"/>
        <v>951133</v>
      </c>
      <c r="O453" s="1">
        <f t="shared" ref="O453:O500" ca="1" si="366">RAND()*N453</f>
        <v>645063.98479296034</v>
      </c>
      <c r="P453" s="1">
        <f t="shared" ca="1" si="323"/>
        <v>11749.687778234003</v>
      </c>
      <c r="Q453">
        <f t="shared" ref="Q453:Q500" ca="1" si="367">RANDBETWEEN(0,P453)</f>
        <v>6661</v>
      </c>
      <c r="R453">
        <f t="shared" ca="1" si="324"/>
        <v>0</v>
      </c>
      <c r="S453" s="1">
        <f t="shared" ca="1" si="325"/>
        <v>38758.131664334403</v>
      </c>
      <c r="T453" s="1">
        <f t="shared" ca="1" si="326"/>
        <v>1001640.8194425685</v>
      </c>
      <c r="U453" s="1">
        <f t="shared" ca="1" si="327"/>
        <v>651724.98479296034</v>
      </c>
      <c r="V453" s="1">
        <f t="shared" ca="1" si="328"/>
        <v>349915.83464960812</v>
      </c>
      <c r="Y453" s="5">
        <f ca="1">IF(Table1[[#This Row],[Gender]]="Male",1,0)</f>
        <v>0</v>
      </c>
      <c r="Z453">
        <f ca="1">IF(Table1[[#This Row],[Gender]]="Female",1,0)</f>
        <v>1</v>
      </c>
      <c r="AB453" s="6"/>
      <c r="AF453" s="5">
        <f t="shared" ca="1" si="338"/>
        <v>0</v>
      </c>
      <c r="AM453">
        <f t="shared" ca="1" si="339"/>
        <v>0</v>
      </c>
      <c r="AN453">
        <f t="shared" ca="1" si="340"/>
        <v>0</v>
      </c>
      <c r="AO453">
        <f t="shared" ca="1" si="341"/>
        <v>0</v>
      </c>
      <c r="AP453">
        <f t="shared" ca="1" si="342"/>
        <v>0</v>
      </c>
      <c r="AQ453">
        <f t="shared" ca="1" si="343"/>
        <v>1</v>
      </c>
      <c r="AS453" s="6"/>
      <c r="AV453" s="5">
        <f ca="1">IF(Table1[[#This Row],[Total Debt Value]]&gt;$AW$3,1,0)</f>
        <v>1</v>
      </c>
      <c r="AZ453" s="6"/>
      <c r="BA453" s="5"/>
      <c r="BB453" s="17">
        <f t="shared" ca="1" si="347"/>
        <v>0.49405964293525323</v>
      </c>
      <c r="BC453">
        <f t="shared" ca="1" si="348"/>
        <v>0</v>
      </c>
      <c r="BD453" s="6"/>
      <c r="BF453" s="5">
        <f t="shared" ca="1" si="349"/>
        <v>0</v>
      </c>
      <c r="BG453">
        <f t="shared" ca="1" si="350"/>
        <v>0</v>
      </c>
      <c r="BH453">
        <f t="shared" ca="1" si="329"/>
        <v>0</v>
      </c>
      <c r="BI453">
        <f t="shared" ca="1" si="330"/>
        <v>0</v>
      </c>
      <c r="BJ453">
        <f t="shared" ca="1" si="331"/>
        <v>0</v>
      </c>
      <c r="BK453">
        <f t="shared" ca="1" si="332"/>
        <v>0</v>
      </c>
      <c r="BL453">
        <f t="shared" ca="1" si="333"/>
        <v>0</v>
      </c>
      <c r="BM453">
        <f t="shared" ca="1" si="334"/>
        <v>0</v>
      </c>
      <c r="BN453">
        <f t="shared" ca="1" si="335"/>
        <v>80657</v>
      </c>
      <c r="BO453">
        <f t="shared" ca="1" si="336"/>
        <v>0</v>
      </c>
      <c r="BP453">
        <f t="shared" ca="1" si="337"/>
        <v>0</v>
      </c>
      <c r="BR453" s="6"/>
      <c r="BT453" s="5">
        <f t="shared" ca="1" si="351"/>
        <v>0</v>
      </c>
      <c r="BU453">
        <f t="shared" ca="1" si="352"/>
        <v>80657</v>
      </c>
      <c r="BV453">
        <f t="shared" ca="1" si="353"/>
        <v>0</v>
      </c>
      <c r="BW453">
        <f t="shared" ca="1" si="354"/>
        <v>0</v>
      </c>
      <c r="BX453">
        <f t="shared" ca="1" si="355"/>
        <v>0</v>
      </c>
      <c r="BY453">
        <f t="shared" ca="1" si="356"/>
        <v>0</v>
      </c>
      <c r="CA453" s="6"/>
      <c r="CD453" s="5">
        <f ca="1">IF(Table1[[#This Row],[Total Debt Value]]&gt;Table1[[#This Row],[Income]],1,0)</f>
        <v>1</v>
      </c>
      <c r="CK453" s="6"/>
      <c r="CM453" s="5">
        <f ca="1">IF(Table1[[#This Row],[Total  Net Worth]]&gt;$CN$3,Table1[[#This Row],[Age]],0)</f>
        <v>0</v>
      </c>
      <c r="CN453" s="6"/>
    </row>
    <row r="454" spans="2:92" x14ac:dyDescent="0.25">
      <c r="B454">
        <f t="shared" ca="1" si="357"/>
        <v>2</v>
      </c>
      <c r="C454" t="str">
        <f t="shared" ca="1" si="358"/>
        <v>Female</v>
      </c>
      <c r="D454">
        <f t="shared" ca="1" si="359"/>
        <v>25</v>
      </c>
      <c r="E454">
        <f t="shared" ca="1" si="360"/>
        <v>6</v>
      </c>
      <c r="F454" t="str">
        <f t="shared" ca="1" si="344"/>
        <v>Agriculture</v>
      </c>
      <c r="G454">
        <f t="shared" ca="1" si="361"/>
        <v>4</v>
      </c>
      <c r="H454" t="str">
        <f t="shared" ca="1" si="345"/>
        <v>Technical</v>
      </c>
      <c r="I454">
        <f t="shared" ca="1" si="362"/>
        <v>0</v>
      </c>
      <c r="J454">
        <f t="shared" ca="1" si="363"/>
        <v>2</v>
      </c>
      <c r="K454">
        <f t="shared" ca="1" si="364"/>
        <v>80657</v>
      </c>
      <c r="L454">
        <f t="shared" ca="1" si="365"/>
        <v>5</v>
      </c>
      <c r="M454" t="str">
        <f t="shared" ca="1" si="346"/>
        <v>Chitwan</v>
      </c>
      <c r="N454">
        <f t="shared" ca="1" si="322"/>
        <v>1371169</v>
      </c>
      <c r="O454" s="1">
        <f t="shared" ca="1" si="366"/>
        <v>677439.26654388825</v>
      </c>
      <c r="P454" s="1">
        <f t="shared" ca="1" si="323"/>
        <v>52896.288189207968</v>
      </c>
      <c r="Q454">
        <f t="shared" ca="1" si="367"/>
        <v>50283</v>
      </c>
      <c r="R454">
        <f t="shared" ca="1" si="324"/>
        <v>161314</v>
      </c>
      <c r="S454" s="1">
        <f t="shared" ca="1" si="325"/>
        <v>112178.83103153517</v>
      </c>
      <c r="T454" s="1">
        <f t="shared" ca="1" si="326"/>
        <v>1536244.119220743</v>
      </c>
      <c r="U454" s="1">
        <f t="shared" ca="1" si="327"/>
        <v>889036.26654388825</v>
      </c>
      <c r="V454" s="1">
        <f t="shared" ca="1" si="328"/>
        <v>647207.8526768547</v>
      </c>
      <c r="Y454" s="5">
        <f ca="1">IF(Table1[[#This Row],[Gender]]="Male",1,0)</f>
        <v>0</v>
      </c>
      <c r="Z454">
        <f ca="1">IF(Table1[[#This Row],[Gender]]="Female",1,0)</f>
        <v>1</v>
      </c>
      <c r="AB454" s="6"/>
      <c r="AF454" s="5">
        <f t="shared" ca="1" si="338"/>
        <v>1</v>
      </c>
      <c r="AM454">
        <f t="shared" ca="1" si="339"/>
        <v>0</v>
      </c>
      <c r="AN454">
        <f t="shared" ca="1" si="340"/>
        <v>0</v>
      </c>
      <c r="AO454">
        <f t="shared" ca="1" si="341"/>
        <v>0</v>
      </c>
      <c r="AP454">
        <f t="shared" ca="1" si="342"/>
        <v>0</v>
      </c>
      <c r="AQ454">
        <f t="shared" ca="1" si="343"/>
        <v>0</v>
      </c>
      <c r="AS454" s="6"/>
      <c r="AV454" s="5">
        <f ca="1">IF(Table1[[#This Row],[Total Debt Value]]&gt;$AW$3,1,0)</f>
        <v>1</v>
      </c>
      <c r="AZ454" s="6"/>
      <c r="BA454" s="5"/>
      <c r="BB454" s="17">
        <f t="shared" ca="1" si="347"/>
        <v>8.2336393383371842E-2</v>
      </c>
      <c r="BC454">
        <f t="shared" ca="1" si="348"/>
        <v>1</v>
      </c>
      <c r="BD454" s="6"/>
      <c r="BF454" s="5">
        <f t="shared" ca="1" si="349"/>
        <v>0</v>
      </c>
      <c r="BG454">
        <f t="shared" ca="1" si="350"/>
        <v>44458</v>
      </c>
      <c r="BH454">
        <f t="shared" ca="1" si="329"/>
        <v>0</v>
      </c>
      <c r="BI454">
        <f t="shared" ca="1" si="330"/>
        <v>0</v>
      </c>
      <c r="BJ454">
        <f t="shared" ca="1" si="331"/>
        <v>0</v>
      </c>
      <c r="BK454">
        <f t="shared" ca="1" si="332"/>
        <v>0</v>
      </c>
      <c r="BL454">
        <f t="shared" ca="1" si="333"/>
        <v>0</v>
      </c>
      <c r="BM454">
        <f t="shared" ca="1" si="334"/>
        <v>0</v>
      </c>
      <c r="BN454">
        <f t="shared" ca="1" si="335"/>
        <v>0</v>
      </c>
      <c r="BO454">
        <f t="shared" ca="1" si="336"/>
        <v>0</v>
      </c>
      <c r="BP454">
        <f t="shared" ca="1" si="337"/>
        <v>0</v>
      </c>
      <c r="BR454" s="6"/>
      <c r="BT454" s="5">
        <f t="shared" ca="1" si="351"/>
        <v>44458</v>
      </c>
      <c r="BU454">
        <f t="shared" ca="1" si="352"/>
        <v>0</v>
      </c>
      <c r="BV454">
        <f t="shared" ca="1" si="353"/>
        <v>0</v>
      </c>
      <c r="BW454">
        <f t="shared" ca="1" si="354"/>
        <v>0</v>
      </c>
      <c r="BX454">
        <f t="shared" ca="1" si="355"/>
        <v>0</v>
      </c>
      <c r="BY454">
        <f t="shared" ca="1" si="356"/>
        <v>0</v>
      </c>
      <c r="CA454" s="6"/>
      <c r="CD454" s="5">
        <f ca="1">IF(Table1[[#This Row],[Total Debt Value]]&gt;Table1[[#This Row],[Income]],1,0)</f>
        <v>1</v>
      </c>
      <c r="CK454" s="6"/>
      <c r="CM454" s="5">
        <f ca="1">IF(Table1[[#This Row],[Total  Net Worth]]&gt;$CN$3,Table1[[#This Row],[Age]],0)</f>
        <v>25</v>
      </c>
      <c r="CN454" s="6"/>
    </row>
    <row r="455" spans="2:92" x14ac:dyDescent="0.25">
      <c r="B455">
        <f t="shared" ca="1" si="357"/>
        <v>1</v>
      </c>
      <c r="C455" t="str">
        <f t="shared" ca="1" si="358"/>
        <v>Male</v>
      </c>
      <c r="D455">
        <f t="shared" ca="1" si="359"/>
        <v>44</v>
      </c>
      <c r="E455">
        <f t="shared" ca="1" si="360"/>
        <v>1</v>
      </c>
      <c r="F455" t="str">
        <f t="shared" ca="1" si="344"/>
        <v>Health</v>
      </c>
      <c r="G455">
        <f t="shared" ca="1" si="361"/>
        <v>1</v>
      </c>
      <c r="H455" t="str">
        <f t="shared" ca="1" si="345"/>
        <v>High School</v>
      </c>
      <c r="I455">
        <f t="shared" ca="1" si="362"/>
        <v>0</v>
      </c>
      <c r="J455">
        <f t="shared" ca="1" si="363"/>
        <v>2</v>
      </c>
      <c r="K455">
        <f t="shared" ca="1" si="364"/>
        <v>44458</v>
      </c>
      <c r="L455">
        <f t="shared" ca="1" si="365"/>
        <v>8</v>
      </c>
      <c r="M455" t="str">
        <f t="shared" ca="1" si="346"/>
        <v>Itahari</v>
      </c>
      <c r="N455">
        <f t="shared" ca="1" si="322"/>
        <v>889160</v>
      </c>
      <c r="O455" s="1">
        <f t="shared" ca="1" si="366"/>
        <v>73210.227540758904</v>
      </c>
      <c r="P455" s="1">
        <f t="shared" ca="1" si="323"/>
        <v>50508.037442884241</v>
      </c>
      <c r="Q455">
        <f t="shared" ca="1" si="367"/>
        <v>40554</v>
      </c>
      <c r="R455">
        <f t="shared" ca="1" si="324"/>
        <v>0</v>
      </c>
      <c r="S455" s="1">
        <f t="shared" ca="1" si="325"/>
        <v>33229.160566982522</v>
      </c>
      <c r="T455" s="1">
        <f t="shared" ca="1" si="326"/>
        <v>972897.19800986676</v>
      </c>
      <c r="U455" s="1">
        <f t="shared" ca="1" si="327"/>
        <v>113764.2275407589</v>
      </c>
      <c r="V455" s="1">
        <f t="shared" ca="1" si="328"/>
        <v>859132.97046910785</v>
      </c>
      <c r="Y455" s="5">
        <f ca="1">IF(Table1[[#This Row],[Gender]]="Male",1,0)</f>
        <v>1</v>
      </c>
      <c r="Z455">
        <f ca="1">IF(Table1[[#This Row],[Gender]]="Female",1,0)</f>
        <v>0</v>
      </c>
      <c r="AB455" s="6"/>
      <c r="AF455" s="5">
        <f t="shared" ca="1" si="338"/>
        <v>0</v>
      </c>
      <c r="AM455">
        <f t="shared" ca="1" si="339"/>
        <v>0</v>
      </c>
      <c r="AN455">
        <f t="shared" ca="1" si="340"/>
        <v>1</v>
      </c>
      <c r="AO455">
        <f t="shared" ca="1" si="341"/>
        <v>0</v>
      </c>
      <c r="AP455">
        <f t="shared" ca="1" si="342"/>
        <v>0</v>
      </c>
      <c r="AQ455">
        <f t="shared" ca="1" si="343"/>
        <v>0</v>
      </c>
      <c r="AS455" s="6"/>
      <c r="AV455" s="5">
        <f ca="1">IF(Table1[[#This Row],[Total Debt Value]]&gt;$AW$3,1,0)</f>
        <v>0</v>
      </c>
      <c r="AZ455" s="6"/>
      <c r="BA455" s="5"/>
      <c r="BB455" s="17">
        <f t="shared" ca="1" si="347"/>
        <v>2.906429621075679E-4</v>
      </c>
      <c r="BC455">
        <f t="shared" ca="1" si="348"/>
        <v>1</v>
      </c>
      <c r="BD455" s="6"/>
      <c r="BF455" s="5">
        <f t="shared" ca="1" si="349"/>
        <v>0</v>
      </c>
      <c r="BG455">
        <f t="shared" ca="1" si="350"/>
        <v>98923</v>
      </c>
      <c r="BH455">
        <f t="shared" ca="1" si="329"/>
        <v>0</v>
      </c>
      <c r="BI455">
        <f t="shared" ca="1" si="330"/>
        <v>0</v>
      </c>
      <c r="BJ455">
        <f t="shared" ca="1" si="331"/>
        <v>0</v>
      </c>
      <c r="BK455">
        <f t="shared" ca="1" si="332"/>
        <v>0</v>
      </c>
      <c r="BL455">
        <f t="shared" ca="1" si="333"/>
        <v>0</v>
      </c>
      <c r="BM455">
        <f t="shared" ca="1" si="334"/>
        <v>0</v>
      </c>
      <c r="BN455">
        <f t="shared" ca="1" si="335"/>
        <v>0</v>
      </c>
      <c r="BO455">
        <f t="shared" ca="1" si="336"/>
        <v>0</v>
      </c>
      <c r="BP455">
        <f t="shared" ca="1" si="337"/>
        <v>0</v>
      </c>
      <c r="BR455" s="6"/>
      <c r="BT455" s="5">
        <f t="shared" ca="1" si="351"/>
        <v>0</v>
      </c>
      <c r="BU455">
        <f t="shared" ca="1" si="352"/>
        <v>0</v>
      </c>
      <c r="BV455">
        <f t="shared" ca="1" si="353"/>
        <v>98923</v>
      </c>
      <c r="BW455">
        <f t="shared" ca="1" si="354"/>
        <v>0</v>
      </c>
      <c r="BX455">
        <f t="shared" ca="1" si="355"/>
        <v>0</v>
      </c>
      <c r="BY455">
        <f t="shared" ca="1" si="356"/>
        <v>0</v>
      </c>
      <c r="CA455" s="6"/>
      <c r="CD455" s="5">
        <f ca="1">IF(Table1[[#This Row],[Total Debt Value]]&gt;Table1[[#This Row],[Income]],1,0)</f>
        <v>1</v>
      </c>
      <c r="CK455" s="6"/>
      <c r="CM455" s="5">
        <f ca="1">IF(Table1[[#This Row],[Total  Net Worth]]&gt;$CN$3,Table1[[#This Row],[Age]],0)</f>
        <v>44</v>
      </c>
      <c r="CN455" s="6"/>
    </row>
    <row r="456" spans="2:92" x14ac:dyDescent="0.25">
      <c r="B456">
        <f t="shared" ca="1" si="357"/>
        <v>2</v>
      </c>
      <c r="C456" t="str">
        <f t="shared" ca="1" si="358"/>
        <v>Female</v>
      </c>
      <c r="D456">
        <f t="shared" ca="1" si="359"/>
        <v>34</v>
      </c>
      <c r="E456">
        <f t="shared" ca="1" si="360"/>
        <v>4</v>
      </c>
      <c r="F456" t="str">
        <f t="shared" ca="1" si="344"/>
        <v>IT</v>
      </c>
      <c r="G456">
        <f t="shared" ca="1" si="361"/>
        <v>5</v>
      </c>
      <c r="H456" t="str">
        <f t="shared" ca="1" si="345"/>
        <v>Others</v>
      </c>
      <c r="I456">
        <f t="shared" ca="1" si="362"/>
        <v>3</v>
      </c>
      <c r="J456">
        <f t="shared" ca="1" si="363"/>
        <v>1</v>
      </c>
      <c r="K456">
        <f t="shared" ca="1" si="364"/>
        <v>98923</v>
      </c>
      <c r="L456">
        <f t="shared" ca="1" si="365"/>
        <v>8</v>
      </c>
      <c r="M456" t="str">
        <f t="shared" ca="1" si="346"/>
        <v>Itahari</v>
      </c>
      <c r="N456">
        <f t="shared" ca="1" si="322"/>
        <v>2077383</v>
      </c>
      <c r="O456" s="1">
        <f t="shared" ca="1" si="366"/>
        <v>603.77674855190571</v>
      </c>
      <c r="P456" s="1">
        <f t="shared" ca="1" si="323"/>
        <v>90525.392798884975</v>
      </c>
      <c r="Q456">
        <f t="shared" ca="1" si="367"/>
        <v>63683</v>
      </c>
      <c r="R456">
        <f t="shared" ca="1" si="324"/>
        <v>197846</v>
      </c>
      <c r="S456" s="1">
        <f t="shared" ca="1" si="325"/>
        <v>37662.156971676857</v>
      </c>
      <c r="T456" s="1">
        <f t="shared" ca="1" si="326"/>
        <v>2205570.5497705615</v>
      </c>
      <c r="U456" s="1">
        <f t="shared" ca="1" si="327"/>
        <v>262132.7767485519</v>
      </c>
      <c r="V456" s="1">
        <f t="shared" ca="1" si="328"/>
        <v>1943437.7730220095</v>
      </c>
      <c r="Y456" s="5">
        <f ca="1">IF(Table1[[#This Row],[Gender]]="Male",1,0)</f>
        <v>0</v>
      </c>
      <c r="Z456">
        <f ca="1">IF(Table1[[#This Row],[Gender]]="Female",1,0)</f>
        <v>1</v>
      </c>
      <c r="AB456" s="6"/>
      <c r="AF456" s="5">
        <f t="shared" ca="1" si="338"/>
        <v>0</v>
      </c>
      <c r="AM456">
        <f t="shared" ca="1" si="339"/>
        <v>1</v>
      </c>
      <c r="AN456">
        <f t="shared" ca="1" si="340"/>
        <v>0</v>
      </c>
      <c r="AO456">
        <f t="shared" ca="1" si="341"/>
        <v>0</v>
      </c>
      <c r="AP456">
        <f t="shared" ca="1" si="342"/>
        <v>0</v>
      </c>
      <c r="AQ456">
        <f t="shared" ca="1" si="343"/>
        <v>0</v>
      </c>
      <c r="AS456" s="6"/>
      <c r="AV456" s="5">
        <f ca="1">IF(Table1[[#This Row],[Total Debt Value]]&gt;$AW$3,1,0)</f>
        <v>0</v>
      </c>
      <c r="AZ456" s="6"/>
      <c r="BA456" s="5"/>
      <c r="BB456" s="17">
        <f t="shared" ca="1" si="347"/>
        <v>3.787805464734451E-3</v>
      </c>
      <c r="BC456">
        <f t="shared" ca="1" si="348"/>
        <v>1</v>
      </c>
      <c r="BD456" s="6"/>
      <c r="BF456" s="5">
        <f t="shared" ca="1" si="349"/>
        <v>0</v>
      </c>
      <c r="BG456">
        <f t="shared" ca="1" si="350"/>
        <v>0</v>
      </c>
      <c r="BH456">
        <f t="shared" ca="1" si="329"/>
        <v>0</v>
      </c>
      <c r="BI456">
        <f t="shared" ca="1" si="330"/>
        <v>0</v>
      </c>
      <c r="BJ456">
        <f t="shared" ca="1" si="331"/>
        <v>0</v>
      </c>
      <c r="BK456">
        <f t="shared" ca="1" si="332"/>
        <v>0</v>
      </c>
      <c r="BL456">
        <f t="shared" ca="1" si="333"/>
        <v>37389</v>
      </c>
      <c r="BM456">
        <f t="shared" ca="1" si="334"/>
        <v>0</v>
      </c>
      <c r="BN456">
        <f t="shared" ca="1" si="335"/>
        <v>0</v>
      </c>
      <c r="BO456">
        <f t="shared" ca="1" si="336"/>
        <v>0</v>
      </c>
      <c r="BP456">
        <f t="shared" ca="1" si="337"/>
        <v>0</v>
      </c>
      <c r="BR456" s="6"/>
      <c r="BT456" s="5">
        <f t="shared" ca="1" si="351"/>
        <v>0</v>
      </c>
      <c r="BU456">
        <f t="shared" ca="1" si="352"/>
        <v>0</v>
      </c>
      <c r="BV456">
        <f t="shared" ca="1" si="353"/>
        <v>0</v>
      </c>
      <c r="BW456">
        <f t="shared" ca="1" si="354"/>
        <v>0</v>
      </c>
      <c r="BX456">
        <f t="shared" ca="1" si="355"/>
        <v>0</v>
      </c>
      <c r="BY456">
        <f t="shared" ca="1" si="356"/>
        <v>37389</v>
      </c>
      <c r="CA456" s="6"/>
      <c r="CD456" s="5">
        <f ca="1">IF(Table1[[#This Row],[Total Debt Value]]&gt;Table1[[#This Row],[Income]],1,0)</f>
        <v>1</v>
      </c>
      <c r="CK456" s="6"/>
      <c r="CM456" s="5">
        <f ca="1">IF(Table1[[#This Row],[Total  Net Worth]]&gt;$CN$3,Table1[[#This Row],[Age]],0)</f>
        <v>34</v>
      </c>
      <c r="CN456" s="6"/>
    </row>
    <row r="457" spans="2:92" x14ac:dyDescent="0.25">
      <c r="B457">
        <f t="shared" ca="1" si="357"/>
        <v>2</v>
      </c>
      <c r="C457" t="str">
        <f t="shared" ca="1" si="358"/>
        <v>Female</v>
      </c>
      <c r="D457">
        <f t="shared" ca="1" si="359"/>
        <v>39</v>
      </c>
      <c r="E457">
        <f t="shared" ca="1" si="360"/>
        <v>3</v>
      </c>
      <c r="F457" t="str">
        <f t="shared" ca="1" si="344"/>
        <v>Teaching</v>
      </c>
      <c r="G457">
        <f t="shared" ca="1" si="361"/>
        <v>4</v>
      </c>
      <c r="H457" t="str">
        <f t="shared" ca="1" si="345"/>
        <v>Technical</v>
      </c>
      <c r="I457">
        <f t="shared" ca="1" si="362"/>
        <v>3</v>
      </c>
      <c r="J457">
        <f t="shared" ca="1" si="363"/>
        <v>1</v>
      </c>
      <c r="K457">
        <f t="shared" ca="1" si="364"/>
        <v>37389</v>
      </c>
      <c r="L457">
        <f t="shared" ca="1" si="365"/>
        <v>9</v>
      </c>
      <c r="M457" t="str">
        <f t="shared" ca="1" si="346"/>
        <v>Bhaktapur</v>
      </c>
      <c r="N457">
        <f t="shared" ca="1" si="322"/>
        <v>785169</v>
      </c>
      <c r="O457" s="1">
        <f t="shared" ca="1" si="366"/>
        <v>2974.067428940084</v>
      </c>
      <c r="P457" s="1">
        <f t="shared" ca="1" si="323"/>
        <v>7472.2429025911815</v>
      </c>
      <c r="Q457">
        <f t="shared" ca="1" si="367"/>
        <v>2473</v>
      </c>
      <c r="R457">
        <f t="shared" ca="1" si="324"/>
        <v>74778</v>
      </c>
      <c r="S457" s="1">
        <f t="shared" ca="1" si="325"/>
        <v>27919.759225912167</v>
      </c>
      <c r="T457" s="1">
        <f t="shared" ca="1" si="326"/>
        <v>820561.00212850329</v>
      </c>
      <c r="U457" s="1">
        <f t="shared" ca="1" si="327"/>
        <v>80225.067428940078</v>
      </c>
      <c r="V457" s="1">
        <f t="shared" ca="1" si="328"/>
        <v>740335.93469956319</v>
      </c>
      <c r="Y457" s="5">
        <f ca="1">IF(Table1[[#This Row],[Gender]]="Male",1,0)</f>
        <v>0</v>
      </c>
      <c r="Z457">
        <f ca="1">IF(Table1[[#This Row],[Gender]]="Female",1,0)</f>
        <v>1</v>
      </c>
      <c r="AB457" s="6"/>
      <c r="AF457" s="5">
        <f t="shared" ca="1" si="338"/>
        <v>1</v>
      </c>
      <c r="AM457">
        <f t="shared" ca="1" si="339"/>
        <v>0</v>
      </c>
      <c r="AN457">
        <f t="shared" ca="1" si="340"/>
        <v>0</v>
      </c>
      <c r="AO457">
        <f t="shared" ca="1" si="341"/>
        <v>0</v>
      </c>
      <c r="AP457">
        <f t="shared" ca="1" si="342"/>
        <v>0</v>
      </c>
      <c r="AQ457">
        <f t="shared" ca="1" si="343"/>
        <v>0</v>
      </c>
      <c r="AS457" s="6"/>
      <c r="AV457" s="5">
        <f ca="1">IF(Table1[[#This Row],[Total Debt Value]]&gt;$AW$3,1,0)</f>
        <v>0</v>
      </c>
      <c r="AZ457" s="6"/>
      <c r="BA457" s="5"/>
      <c r="BB457" s="17">
        <f t="shared" ca="1" si="347"/>
        <v>0.35400528112385143</v>
      </c>
      <c r="BC457">
        <f t="shared" ca="1" si="348"/>
        <v>0</v>
      </c>
      <c r="BD457" s="6"/>
      <c r="BF457" s="5">
        <f t="shared" ca="1" si="349"/>
        <v>0</v>
      </c>
      <c r="BG457">
        <f t="shared" ca="1" si="350"/>
        <v>0</v>
      </c>
      <c r="BH457">
        <f t="shared" ca="1" si="329"/>
        <v>0</v>
      </c>
      <c r="BI457">
        <f t="shared" ca="1" si="330"/>
        <v>0</v>
      </c>
      <c r="BJ457">
        <f t="shared" ca="1" si="331"/>
        <v>0</v>
      </c>
      <c r="BK457">
        <f t="shared" ca="1" si="332"/>
        <v>0</v>
      </c>
      <c r="BL457">
        <f t="shared" ca="1" si="333"/>
        <v>0</v>
      </c>
      <c r="BM457">
        <f t="shared" ca="1" si="334"/>
        <v>0</v>
      </c>
      <c r="BN457">
        <f t="shared" ca="1" si="335"/>
        <v>0</v>
      </c>
      <c r="BO457">
        <f t="shared" ca="1" si="336"/>
        <v>0</v>
      </c>
      <c r="BP457">
        <f t="shared" ca="1" si="337"/>
        <v>87778</v>
      </c>
      <c r="BR457" s="6"/>
      <c r="BT457" s="5">
        <f t="shared" ca="1" si="351"/>
        <v>87778</v>
      </c>
      <c r="BU457">
        <f t="shared" ca="1" si="352"/>
        <v>0</v>
      </c>
      <c r="BV457">
        <f t="shared" ca="1" si="353"/>
        <v>0</v>
      </c>
      <c r="BW457">
        <f t="shared" ca="1" si="354"/>
        <v>0</v>
      </c>
      <c r="BX457">
        <f t="shared" ca="1" si="355"/>
        <v>0</v>
      </c>
      <c r="BY457">
        <f t="shared" ca="1" si="356"/>
        <v>0</v>
      </c>
      <c r="CA457" s="6"/>
      <c r="CD457" s="5">
        <f ca="1">IF(Table1[[#This Row],[Total Debt Value]]&gt;Table1[[#This Row],[Income]],1,0)</f>
        <v>1</v>
      </c>
      <c r="CK457" s="6"/>
      <c r="CM457" s="5">
        <f ca="1">IF(Table1[[#This Row],[Total  Net Worth]]&gt;$CN$3,Table1[[#This Row],[Age]],0)</f>
        <v>39</v>
      </c>
      <c r="CN457" s="6"/>
    </row>
    <row r="458" spans="2:92" x14ac:dyDescent="0.25">
      <c r="B458">
        <f t="shared" ca="1" si="357"/>
        <v>2</v>
      </c>
      <c r="C458" t="str">
        <f t="shared" ca="1" si="358"/>
        <v>Female</v>
      </c>
      <c r="D458">
        <f t="shared" ca="1" si="359"/>
        <v>31</v>
      </c>
      <c r="E458">
        <f t="shared" ca="1" si="360"/>
        <v>1</v>
      </c>
      <c r="F458" t="str">
        <f t="shared" ca="1" si="344"/>
        <v>Health</v>
      </c>
      <c r="G458">
        <f t="shared" ca="1" si="361"/>
        <v>2</v>
      </c>
      <c r="H458" t="str">
        <f t="shared" ca="1" si="345"/>
        <v>College</v>
      </c>
      <c r="I458">
        <f t="shared" ca="1" si="362"/>
        <v>3</v>
      </c>
      <c r="J458">
        <f t="shared" ca="1" si="363"/>
        <v>1</v>
      </c>
      <c r="K458">
        <f t="shared" ca="1" si="364"/>
        <v>87778</v>
      </c>
      <c r="L458">
        <f t="shared" ca="1" si="365"/>
        <v>2</v>
      </c>
      <c r="M458" t="str">
        <f t="shared" ca="1" si="346"/>
        <v>Birgunj</v>
      </c>
      <c r="N458">
        <f t="shared" ca="1" si="322"/>
        <v>1843338</v>
      </c>
      <c r="O458" s="1">
        <f t="shared" ca="1" si="366"/>
        <v>652551.38689627801</v>
      </c>
      <c r="P458" s="1">
        <f t="shared" ca="1" si="323"/>
        <v>41975.843491480213</v>
      </c>
      <c r="Q458">
        <f t="shared" ca="1" si="367"/>
        <v>29499</v>
      </c>
      <c r="R458">
        <f t="shared" ca="1" si="324"/>
        <v>175556</v>
      </c>
      <c r="S458" s="1">
        <f t="shared" ca="1" si="325"/>
        <v>91487.682297224164</v>
      </c>
      <c r="T458" s="1">
        <f t="shared" ca="1" si="326"/>
        <v>1976801.5257887044</v>
      </c>
      <c r="U458" s="1">
        <f t="shared" ca="1" si="327"/>
        <v>857606.38689627801</v>
      </c>
      <c r="V458" s="1">
        <f t="shared" ca="1" si="328"/>
        <v>1119195.1388924264</v>
      </c>
      <c r="Y458" s="5">
        <f ca="1">IF(Table1[[#This Row],[Gender]]="Male",1,0)</f>
        <v>0</v>
      </c>
      <c r="Z458">
        <f ca="1">IF(Table1[[#This Row],[Gender]]="Female",1,0)</f>
        <v>1</v>
      </c>
      <c r="AB458" s="6"/>
      <c r="AF458" s="5">
        <f t="shared" ca="1" si="338"/>
        <v>0</v>
      </c>
      <c r="AM458">
        <f t="shared" ca="1" si="339"/>
        <v>0</v>
      </c>
      <c r="AN458">
        <f t="shared" ca="1" si="340"/>
        <v>0</v>
      </c>
      <c r="AO458">
        <f t="shared" ca="1" si="341"/>
        <v>1</v>
      </c>
      <c r="AP458">
        <f t="shared" ca="1" si="342"/>
        <v>0</v>
      </c>
      <c r="AQ458">
        <f t="shared" ca="1" si="343"/>
        <v>0</v>
      </c>
      <c r="AS458" s="6"/>
      <c r="AV458" s="5">
        <f ca="1">IF(Table1[[#This Row],[Total Debt Value]]&gt;$AW$3,1,0)</f>
        <v>1</v>
      </c>
      <c r="AZ458" s="6"/>
      <c r="BA458" s="5"/>
      <c r="BB458" s="17">
        <f t="shared" ca="1" si="347"/>
        <v>0.30141594560335194</v>
      </c>
      <c r="BC458">
        <f t="shared" ca="1" si="348"/>
        <v>0</v>
      </c>
      <c r="BD458" s="6"/>
      <c r="BF458" s="5">
        <f t="shared" ca="1" si="349"/>
        <v>0</v>
      </c>
      <c r="BG458">
        <f t="shared" ca="1" si="350"/>
        <v>0</v>
      </c>
      <c r="BH458">
        <f t="shared" ca="1" si="329"/>
        <v>0</v>
      </c>
      <c r="BI458">
        <f t="shared" ca="1" si="330"/>
        <v>0</v>
      </c>
      <c r="BJ458">
        <f t="shared" ca="1" si="331"/>
        <v>0</v>
      </c>
      <c r="BK458">
        <f t="shared" ca="1" si="332"/>
        <v>0</v>
      </c>
      <c r="BL458">
        <f t="shared" ca="1" si="333"/>
        <v>0</v>
      </c>
      <c r="BM458">
        <f t="shared" ca="1" si="334"/>
        <v>0</v>
      </c>
      <c r="BN458">
        <f t="shared" ca="1" si="335"/>
        <v>0</v>
      </c>
      <c r="BO458">
        <f t="shared" ca="1" si="336"/>
        <v>0</v>
      </c>
      <c r="BP458">
        <f t="shared" ca="1" si="337"/>
        <v>36287</v>
      </c>
      <c r="BR458" s="6"/>
      <c r="BT458" s="5">
        <f t="shared" ca="1" si="351"/>
        <v>0</v>
      </c>
      <c r="BU458">
        <f t="shared" ca="1" si="352"/>
        <v>0</v>
      </c>
      <c r="BV458">
        <f t="shared" ca="1" si="353"/>
        <v>0</v>
      </c>
      <c r="BW458">
        <f t="shared" ca="1" si="354"/>
        <v>36287</v>
      </c>
      <c r="BX458">
        <f t="shared" ca="1" si="355"/>
        <v>0</v>
      </c>
      <c r="BY458">
        <f t="shared" ca="1" si="356"/>
        <v>0</v>
      </c>
      <c r="CA458" s="6"/>
      <c r="CD458" s="5">
        <f ca="1">IF(Table1[[#This Row],[Total Debt Value]]&gt;Table1[[#This Row],[Income]],1,0)</f>
        <v>1</v>
      </c>
      <c r="CK458" s="6"/>
      <c r="CM458" s="5">
        <f ca="1">IF(Table1[[#This Row],[Total  Net Worth]]&gt;$CN$3,Table1[[#This Row],[Age]],0)</f>
        <v>31</v>
      </c>
      <c r="CN458" s="6"/>
    </row>
    <row r="459" spans="2:92" x14ac:dyDescent="0.25">
      <c r="B459">
        <f t="shared" ca="1" si="357"/>
        <v>1</v>
      </c>
      <c r="C459" t="str">
        <f t="shared" ca="1" si="358"/>
        <v>Male</v>
      </c>
      <c r="D459">
        <f t="shared" ca="1" si="359"/>
        <v>34</v>
      </c>
      <c r="E459">
        <f t="shared" ca="1" si="360"/>
        <v>2</v>
      </c>
      <c r="F459" t="str">
        <f t="shared" ca="1" si="344"/>
        <v>Construction</v>
      </c>
      <c r="G459">
        <f t="shared" ca="1" si="361"/>
        <v>3</v>
      </c>
      <c r="H459" t="str">
        <f t="shared" ca="1" si="345"/>
        <v>University</v>
      </c>
      <c r="I459">
        <f t="shared" ca="1" si="362"/>
        <v>3</v>
      </c>
      <c r="J459">
        <f t="shared" ca="1" si="363"/>
        <v>1</v>
      </c>
      <c r="K459">
        <f t="shared" ca="1" si="364"/>
        <v>36287</v>
      </c>
      <c r="L459">
        <f t="shared" ca="1" si="365"/>
        <v>2</v>
      </c>
      <c r="M459" t="str">
        <f t="shared" ca="1" si="346"/>
        <v>Birgunj</v>
      </c>
      <c r="N459">
        <f t="shared" ca="1" si="322"/>
        <v>798314</v>
      </c>
      <c r="O459" s="1">
        <f t="shared" ca="1" si="366"/>
        <v>240624.56919839431</v>
      </c>
      <c r="P459" s="1">
        <f t="shared" ca="1" si="323"/>
        <v>14738.260827518872</v>
      </c>
      <c r="Q459">
        <f t="shared" ca="1" si="367"/>
        <v>4974</v>
      </c>
      <c r="R459">
        <f t="shared" ca="1" si="324"/>
        <v>72574</v>
      </c>
      <c r="S459" s="1">
        <f t="shared" ca="1" si="325"/>
        <v>37480.957244926336</v>
      </c>
      <c r="T459" s="1">
        <f t="shared" ca="1" si="326"/>
        <v>850533.21807244525</v>
      </c>
      <c r="U459" s="1">
        <f t="shared" ca="1" si="327"/>
        <v>318172.56919839431</v>
      </c>
      <c r="V459" s="1">
        <f t="shared" ca="1" si="328"/>
        <v>532360.64887405094</v>
      </c>
      <c r="Y459" s="5">
        <f ca="1">IF(Table1[[#This Row],[Gender]]="Male",1,0)</f>
        <v>1</v>
      </c>
      <c r="Z459">
        <f ca="1">IF(Table1[[#This Row],[Gender]]="Female",1,0)</f>
        <v>0</v>
      </c>
      <c r="AB459" s="6"/>
      <c r="AF459" s="5">
        <f t="shared" ca="1" si="338"/>
        <v>0</v>
      </c>
      <c r="AM459">
        <f t="shared" ca="1" si="339"/>
        <v>1</v>
      </c>
      <c r="AN459">
        <f t="shared" ca="1" si="340"/>
        <v>0</v>
      </c>
      <c r="AO459">
        <f t="shared" ca="1" si="341"/>
        <v>0</v>
      </c>
      <c r="AP459">
        <f t="shared" ca="1" si="342"/>
        <v>0</v>
      </c>
      <c r="AQ459">
        <f t="shared" ca="1" si="343"/>
        <v>0</v>
      </c>
      <c r="AS459" s="6"/>
      <c r="AV459" s="5">
        <f ca="1">IF(Table1[[#This Row],[Total Debt Value]]&gt;$AW$3,1,0)</f>
        <v>0</v>
      </c>
      <c r="AZ459" s="6"/>
      <c r="BA459" s="5"/>
      <c r="BB459" s="17">
        <f t="shared" ca="1" si="347"/>
        <v>0.51183534967260491</v>
      </c>
      <c r="BC459">
        <f t="shared" ca="1" si="348"/>
        <v>0</v>
      </c>
      <c r="BD459" s="6"/>
      <c r="BF459" s="5">
        <f t="shared" ca="1" si="349"/>
        <v>0</v>
      </c>
      <c r="BG459">
        <f t="shared" ca="1" si="350"/>
        <v>0</v>
      </c>
      <c r="BH459">
        <f t="shared" ca="1" si="329"/>
        <v>0</v>
      </c>
      <c r="BI459">
        <f t="shared" ca="1" si="330"/>
        <v>0</v>
      </c>
      <c r="BJ459">
        <f t="shared" ca="1" si="331"/>
        <v>0</v>
      </c>
      <c r="BK459">
        <f t="shared" ca="1" si="332"/>
        <v>0</v>
      </c>
      <c r="BL459">
        <f t="shared" ca="1" si="333"/>
        <v>0</v>
      </c>
      <c r="BM459">
        <f t="shared" ca="1" si="334"/>
        <v>0</v>
      </c>
      <c r="BN459">
        <f t="shared" ca="1" si="335"/>
        <v>0</v>
      </c>
      <c r="BO459">
        <f t="shared" ca="1" si="336"/>
        <v>0</v>
      </c>
      <c r="BP459">
        <f t="shared" ca="1" si="337"/>
        <v>62918</v>
      </c>
      <c r="BR459" s="6"/>
      <c r="BT459" s="5">
        <f t="shared" ca="1" si="351"/>
        <v>0</v>
      </c>
      <c r="BU459">
        <f t="shared" ca="1" si="352"/>
        <v>0</v>
      </c>
      <c r="BV459">
        <f t="shared" ca="1" si="353"/>
        <v>0</v>
      </c>
      <c r="BW459">
        <f t="shared" ca="1" si="354"/>
        <v>0</v>
      </c>
      <c r="BX459">
        <f t="shared" ca="1" si="355"/>
        <v>0</v>
      </c>
      <c r="BY459">
        <f t="shared" ca="1" si="356"/>
        <v>62918</v>
      </c>
      <c r="CA459" s="6"/>
      <c r="CD459" s="5">
        <f ca="1">IF(Table1[[#This Row],[Total Debt Value]]&gt;Table1[[#This Row],[Income]],1,0)</f>
        <v>1</v>
      </c>
      <c r="CK459" s="6"/>
      <c r="CM459" s="5">
        <f ca="1">IF(Table1[[#This Row],[Total  Net Worth]]&gt;$CN$3,Table1[[#This Row],[Age]],0)</f>
        <v>34</v>
      </c>
      <c r="CN459" s="6"/>
    </row>
    <row r="460" spans="2:92" x14ac:dyDescent="0.25">
      <c r="B460">
        <f t="shared" ca="1" si="357"/>
        <v>1</v>
      </c>
      <c r="C460" t="str">
        <f t="shared" ca="1" si="358"/>
        <v>Male</v>
      </c>
      <c r="D460">
        <f t="shared" ca="1" si="359"/>
        <v>44</v>
      </c>
      <c r="E460">
        <f t="shared" ca="1" si="360"/>
        <v>3</v>
      </c>
      <c r="F460" t="str">
        <f t="shared" ca="1" si="344"/>
        <v>Teaching</v>
      </c>
      <c r="G460">
        <f t="shared" ca="1" si="361"/>
        <v>3</v>
      </c>
      <c r="H460" t="str">
        <f t="shared" ca="1" si="345"/>
        <v>University</v>
      </c>
      <c r="I460">
        <f t="shared" ca="1" si="362"/>
        <v>2</v>
      </c>
      <c r="J460">
        <f t="shared" ca="1" si="363"/>
        <v>2</v>
      </c>
      <c r="K460">
        <f t="shared" ca="1" si="364"/>
        <v>62918</v>
      </c>
      <c r="L460">
        <f t="shared" ca="1" si="365"/>
        <v>2</v>
      </c>
      <c r="M460" t="str">
        <f t="shared" ca="1" si="346"/>
        <v>Birgunj</v>
      </c>
      <c r="N460">
        <f t="shared" ca="1" si="322"/>
        <v>1195442</v>
      </c>
      <c r="O460" s="1">
        <f t="shared" ca="1" si="366"/>
        <v>611869.47408331814</v>
      </c>
      <c r="P460" s="1">
        <f t="shared" ca="1" si="323"/>
        <v>46307.237486802929</v>
      </c>
      <c r="Q460">
        <f t="shared" ca="1" si="367"/>
        <v>45082</v>
      </c>
      <c r="R460">
        <f t="shared" ca="1" si="324"/>
        <v>125836</v>
      </c>
      <c r="S460" s="1">
        <f t="shared" ca="1" si="325"/>
        <v>55301.1645662589</v>
      </c>
      <c r="T460" s="1">
        <f t="shared" ca="1" si="326"/>
        <v>1297050.4020530619</v>
      </c>
      <c r="U460" s="1">
        <f t="shared" ca="1" si="327"/>
        <v>782787.47408331814</v>
      </c>
      <c r="V460" s="1">
        <f t="shared" ca="1" si="328"/>
        <v>514262.92796974373</v>
      </c>
      <c r="Y460" s="5">
        <f ca="1">IF(Table1[[#This Row],[Gender]]="Male",1,0)</f>
        <v>1</v>
      </c>
      <c r="Z460">
        <f ca="1">IF(Table1[[#This Row],[Gender]]="Female",1,0)</f>
        <v>0</v>
      </c>
      <c r="AB460" s="6"/>
      <c r="AF460" s="5">
        <f t="shared" ca="1" si="338"/>
        <v>0</v>
      </c>
      <c r="AM460">
        <f t="shared" ca="1" si="339"/>
        <v>0</v>
      </c>
      <c r="AN460">
        <f t="shared" ca="1" si="340"/>
        <v>0</v>
      </c>
      <c r="AO460">
        <f t="shared" ca="1" si="341"/>
        <v>1</v>
      </c>
      <c r="AP460">
        <f t="shared" ca="1" si="342"/>
        <v>0</v>
      </c>
      <c r="AQ460">
        <f t="shared" ca="1" si="343"/>
        <v>0</v>
      </c>
      <c r="AS460" s="6"/>
      <c r="AV460" s="5">
        <f ca="1">IF(Table1[[#This Row],[Total Debt Value]]&gt;$AW$3,1,0)</f>
        <v>1</v>
      </c>
      <c r="AZ460" s="6"/>
      <c r="BA460" s="5"/>
      <c r="BB460" s="17">
        <f t="shared" ca="1" si="347"/>
        <v>0.74551677828896057</v>
      </c>
      <c r="BC460">
        <f t="shared" ca="1" si="348"/>
        <v>0</v>
      </c>
      <c r="BD460" s="6"/>
      <c r="BF460" s="5">
        <f t="shared" ca="1" si="349"/>
        <v>28921</v>
      </c>
      <c r="BG460">
        <f t="shared" ca="1" si="350"/>
        <v>0</v>
      </c>
      <c r="BH460">
        <f t="shared" ca="1" si="329"/>
        <v>0</v>
      </c>
      <c r="BI460">
        <f t="shared" ca="1" si="330"/>
        <v>0</v>
      </c>
      <c r="BJ460">
        <f t="shared" ca="1" si="331"/>
        <v>0</v>
      </c>
      <c r="BK460">
        <f t="shared" ca="1" si="332"/>
        <v>0</v>
      </c>
      <c r="BL460">
        <f t="shared" ca="1" si="333"/>
        <v>0</v>
      </c>
      <c r="BM460">
        <f t="shared" ca="1" si="334"/>
        <v>0</v>
      </c>
      <c r="BN460">
        <f t="shared" ca="1" si="335"/>
        <v>0</v>
      </c>
      <c r="BO460">
        <f t="shared" ca="1" si="336"/>
        <v>0</v>
      </c>
      <c r="BP460">
        <f t="shared" ca="1" si="337"/>
        <v>0</v>
      </c>
      <c r="BR460" s="6"/>
      <c r="BT460" s="5">
        <f t="shared" ca="1" si="351"/>
        <v>0</v>
      </c>
      <c r="BU460">
        <f t="shared" ca="1" si="352"/>
        <v>0</v>
      </c>
      <c r="BV460">
        <f t="shared" ca="1" si="353"/>
        <v>0</v>
      </c>
      <c r="BW460">
        <f t="shared" ca="1" si="354"/>
        <v>28921</v>
      </c>
      <c r="BX460">
        <f t="shared" ca="1" si="355"/>
        <v>0</v>
      </c>
      <c r="BY460">
        <f t="shared" ca="1" si="356"/>
        <v>0</v>
      </c>
      <c r="CA460" s="6"/>
      <c r="CD460" s="5">
        <f ca="1">IF(Table1[[#This Row],[Total Debt Value]]&gt;Table1[[#This Row],[Income]],1,0)</f>
        <v>1</v>
      </c>
      <c r="CK460" s="6"/>
      <c r="CM460" s="5">
        <f ca="1">IF(Table1[[#This Row],[Total  Net Worth]]&gt;$CN$3,Table1[[#This Row],[Age]],0)</f>
        <v>44</v>
      </c>
      <c r="CN460" s="6"/>
    </row>
    <row r="461" spans="2:92" x14ac:dyDescent="0.25">
      <c r="B461">
        <f t="shared" ca="1" si="357"/>
        <v>1</v>
      </c>
      <c r="C461" t="str">
        <f t="shared" ca="1" si="358"/>
        <v>Male</v>
      </c>
      <c r="D461">
        <f t="shared" ca="1" si="359"/>
        <v>25</v>
      </c>
      <c r="E461">
        <f t="shared" ca="1" si="360"/>
        <v>2</v>
      </c>
      <c r="F461" t="str">
        <f t="shared" ca="1" si="344"/>
        <v>Construction</v>
      </c>
      <c r="G461">
        <f t="shared" ca="1" si="361"/>
        <v>5</v>
      </c>
      <c r="H461" t="str">
        <f t="shared" ca="1" si="345"/>
        <v>Others</v>
      </c>
      <c r="I461">
        <f t="shared" ca="1" si="362"/>
        <v>3</v>
      </c>
      <c r="J461">
        <f t="shared" ca="1" si="363"/>
        <v>0</v>
      </c>
      <c r="K461">
        <f t="shared" ca="1" si="364"/>
        <v>28921</v>
      </c>
      <c r="L461">
        <f t="shared" ca="1" si="365"/>
        <v>1</v>
      </c>
      <c r="M461" t="str">
        <f t="shared" ca="1" si="346"/>
        <v>Kathmandu</v>
      </c>
      <c r="N461">
        <f t="shared" ca="1" si="322"/>
        <v>549499</v>
      </c>
      <c r="O461" s="1">
        <f t="shared" ca="1" si="366"/>
        <v>409660.72415300552</v>
      </c>
      <c r="P461" s="1">
        <f t="shared" ca="1" si="323"/>
        <v>0</v>
      </c>
      <c r="Q461">
        <f t="shared" ca="1" si="367"/>
        <v>0</v>
      </c>
      <c r="R461">
        <f t="shared" ca="1" si="324"/>
        <v>57842</v>
      </c>
      <c r="S461" s="1">
        <f t="shared" ca="1" si="325"/>
        <v>18655.565111636963</v>
      </c>
      <c r="T461" s="1">
        <f t="shared" ca="1" si="326"/>
        <v>568154.565111637</v>
      </c>
      <c r="U461" s="1">
        <f t="shared" ca="1" si="327"/>
        <v>467502.72415300552</v>
      </c>
      <c r="V461" s="1">
        <f t="shared" ca="1" si="328"/>
        <v>100651.84095863148</v>
      </c>
      <c r="Y461" s="5">
        <f ca="1">IF(Table1[[#This Row],[Gender]]="Male",1,0)</f>
        <v>1</v>
      </c>
      <c r="Z461">
        <f ca="1">IF(Table1[[#This Row],[Gender]]="Female",1,0)</f>
        <v>0</v>
      </c>
      <c r="AB461" s="6"/>
      <c r="AF461" s="5">
        <f t="shared" ca="1" si="338"/>
        <v>0</v>
      </c>
      <c r="AM461">
        <f t="shared" ca="1" si="339"/>
        <v>0</v>
      </c>
      <c r="AN461">
        <f t="shared" ca="1" si="340"/>
        <v>0</v>
      </c>
      <c r="AO461">
        <f t="shared" ca="1" si="341"/>
        <v>0</v>
      </c>
      <c r="AP461">
        <f t="shared" ca="1" si="342"/>
        <v>1</v>
      </c>
      <c r="AQ461">
        <f t="shared" ca="1" si="343"/>
        <v>0</v>
      </c>
      <c r="AS461" s="6"/>
      <c r="AV461" s="5">
        <f ca="1">IF(Table1[[#This Row],[Total Debt Value]]&gt;$AW$3,1,0)</f>
        <v>0</v>
      </c>
      <c r="AZ461" s="6"/>
      <c r="BA461" s="5"/>
      <c r="BB461" s="17">
        <f t="shared" ca="1" si="347"/>
        <v>0.78185805794127794</v>
      </c>
      <c r="BC461">
        <f t="shared" ca="1" si="348"/>
        <v>0</v>
      </c>
      <c r="BD461" s="6"/>
      <c r="BF461" s="5">
        <f t="shared" ca="1" si="349"/>
        <v>61955</v>
      </c>
      <c r="BG461">
        <f t="shared" ca="1" si="350"/>
        <v>0</v>
      </c>
      <c r="BH461">
        <f t="shared" ca="1" si="329"/>
        <v>0</v>
      </c>
      <c r="BI461">
        <f t="shared" ca="1" si="330"/>
        <v>0</v>
      </c>
      <c r="BJ461">
        <f t="shared" ca="1" si="331"/>
        <v>0</v>
      </c>
      <c r="BK461">
        <f t="shared" ca="1" si="332"/>
        <v>0</v>
      </c>
      <c r="BL461">
        <f t="shared" ca="1" si="333"/>
        <v>0</v>
      </c>
      <c r="BM461">
        <f t="shared" ca="1" si="334"/>
        <v>0</v>
      </c>
      <c r="BN461">
        <f t="shared" ca="1" si="335"/>
        <v>0</v>
      </c>
      <c r="BO461">
        <f t="shared" ca="1" si="336"/>
        <v>0</v>
      </c>
      <c r="BP461">
        <f t="shared" ca="1" si="337"/>
        <v>0</v>
      </c>
      <c r="BR461" s="6"/>
      <c r="BT461" s="5">
        <f t="shared" ca="1" si="351"/>
        <v>0</v>
      </c>
      <c r="BU461">
        <f t="shared" ca="1" si="352"/>
        <v>0</v>
      </c>
      <c r="BV461">
        <f t="shared" ca="1" si="353"/>
        <v>0</v>
      </c>
      <c r="BW461">
        <f t="shared" ca="1" si="354"/>
        <v>0</v>
      </c>
      <c r="BX461">
        <f t="shared" ca="1" si="355"/>
        <v>61955</v>
      </c>
      <c r="BY461">
        <f t="shared" ca="1" si="356"/>
        <v>0</v>
      </c>
      <c r="CA461" s="6"/>
      <c r="CD461" s="5">
        <f ca="1">IF(Table1[[#This Row],[Total Debt Value]]&gt;Table1[[#This Row],[Income]],1,0)</f>
        <v>1</v>
      </c>
      <c r="CK461" s="6"/>
      <c r="CM461" s="5">
        <f ca="1">IF(Table1[[#This Row],[Total  Net Worth]]&gt;$CN$3,Table1[[#This Row],[Age]],0)</f>
        <v>0</v>
      </c>
      <c r="CN461" s="6"/>
    </row>
    <row r="462" spans="2:92" x14ac:dyDescent="0.25">
      <c r="B462">
        <f t="shared" ca="1" si="357"/>
        <v>1</v>
      </c>
      <c r="C462" t="str">
        <f t="shared" ca="1" si="358"/>
        <v>Male</v>
      </c>
      <c r="D462">
        <f t="shared" ca="1" si="359"/>
        <v>41</v>
      </c>
      <c r="E462">
        <f t="shared" ca="1" si="360"/>
        <v>5</v>
      </c>
      <c r="F462" t="str">
        <f t="shared" ca="1" si="344"/>
        <v>Genral Work</v>
      </c>
      <c r="G462">
        <f t="shared" ca="1" si="361"/>
        <v>2</v>
      </c>
      <c r="H462" t="str">
        <f t="shared" ca="1" si="345"/>
        <v>College</v>
      </c>
      <c r="I462">
        <f t="shared" ca="1" si="362"/>
        <v>3</v>
      </c>
      <c r="J462">
        <f t="shared" ca="1" si="363"/>
        <v>2</v>
      </c>
      <c r="K462">
        <f t="shared" ca="1" si="364"/>
        <v>61955</v>
      </c>
      <c r="L462">
        <f t="shared" ca="1" si="365"/>
        <v>1</v>
      </c>
      <c r="M462" t="str">
        <f t="shared" ca="1" si="346"/>
        <v>Kathmandu</v>
      </c>
      <c r="N462">
        <f t="shared" ca="1" si="322"/>
        <v>1115190</v>
      </c>
      <c r="O462" s="1">
        <f t="shared" ca="1" si="366"/>
        <v>871920.28763553372</v>
      </c>
      <c r="P462" s="1">
        <f t="shared" ca="1" si="323"/>
        <v>84766.22534241766</v>
      </c>
      <c r="Q462">
        <f t="shared" ca="1" si="367"/>
        <v>32584</v>
      </c>
      <c r="R462">
        <f t="shared" ca="1" si="324"/>
        <v>0</v>
      </c>
      <c r="S462" s="1">
        <f t="shared" ca="1" si="325"/>
        <v>32851.923855798843</v>
      </c>
      <c r="T462" s="1">
        <f t="shared" ca="1" si="326"/>
        <v>1232808.1491982164</v>
      </c>
      <c r="U462" s="1">
        <f t="shared" ca="1" si="327"/>
        <v>904504.28763553372</v>
      </c>
      <c r="V462" s="1">
        <f t="shared" ca="1" si="328"/>
        <v>328303.86156268266</v>
      </c>
      <c r="Y462" s="5">
        <f ca="1">IF(Table1[[#This Row],[Gender]]="Male",1,0)</f>
        <v>1</v>
      </c>
      <c r="Z462">
        <f ca="1">IF(Table1[[#This Row],[Gender]]="Female",1,0)</f>
        <v>0</v>
      </c>
      <c r="AB462" s="6"/>
      <c r="AF462" s="5">
        <f t="shared" ca="1" si="338"/>
        <v>0</v>
      </c>
      <c r="AM462">
        <f t="shared" ca="1" si="339"/>
        <v>1</v>
      </c>
      <c r="AN462">
        <f t="shared" ca="1" si="340"/>
        <v>0</v>
      </c>
      <c r="AO462">
        <f t="shared" ca="1" si="341"/>
        <v>0</v>
      </c>
      <c r="AP462">
        <f t="shared" ca="1" si="342"/>
        <v>0</v>
      </c>
      <c r="AQ462">
        <f t="shared" ca="1" si="343"/>
        <v>0</v>
      </c>
      <c r="AS462" s="6"/>
      <c r="AV462" s="5">
        <f ca="1">IF(Table1[[#This Row],[Total Debt Value]]&gt;$AW$3,1,0)</f>
        <v>1</v>
      </c>
      <c r="AZ462" s="6"/>
      <c r="BA462" s="5"/>
      <c r="BB462" s="17">
        <f t="shared" ca="1" si="347"/>
        <v>0.12478723031859063</v>
      </c>
      <c r="BC462">
        <f t="shared" ca="1" si="348"/>
        <v>1</v>
      </c>
      <c r="BD462" s="6"/>
      <c r="BF462" s="5">
        <f t="shared" ca="1" si="349"/>
        <v>0</v>
      </c>
      <c r="BG462">
        <f t="shared" ca="1" si="350"/>
        <v>0</v>
      </c>
      <c r="BH462">
        <f t="shared" ca="1" si="329"/>
        <v>0</v>
      </c>
      <c r="BI462">
        <f t="shared" ca="1" si="330"/>
        <v>0</v>
      </c>
      <c r="BJ462">
        <f t="shared" ca="1" si="331"/>
        <v>0</v>
      </c>
      <c r="BK462">
        <f t="shared" ca="1" si="332"/>
        <v>0</v>
      </c>
      <c r="BL462">
        <f t="shared" ca="1" si="333"/>
        <v>0</v>
      </c>
      <c r="BM462">
        <f t="shared" ca="1" si="334"/>
        <v>0</v>
      </c>
      <c r="BN462">
        <f t="shared" ca="1" si="335"/>
        <v>53562</v>
      </c>
      <c r="BO462">
        <f t="shared" ca="1" si="336"/>
        <v>0</v>
      </c>
      <c r="BP462">
        <f t="shared" ca="1" si="337"/>
        <v>0</v>
      </c>
      <c r="BR462" s="6"/>
      <c r="BT462" s="5">
        <f t="shared" ca="1" si="351"/>
        <v>0</v>
      </c>
      <c r="BU462">
        <f t="shared" ca="1" si="352"/>
        <v>0</v>
      </c>
      <c r="BV462">
        <f t="shared" ca="1" si="353"/>
        <v>0</v>
      </c>
      <c r="BW462">
        <f t="shared" ca="1" si="354"/>
        <v>0</v>
      </c>
      <c r="BX462">
        <f t="shared" ca="1" si="355"/>
        <v>0</v>
      </c>
      <c r="BY462">
        <f t="shared" ca="1" si="356"/>
        <v>53562</v>
      </c>
      <c r="CA462" s="6"/>
      <c r="CD462" s="5">
        <f ca="1">IF(Table1[[#This Row],[Total Debt Value]]&gt;Table1[[#This Row],[Income]],1,0)</f>
        <v>1</v>
      </c>
      <c r="CK462" s="6"/>
      <c r="CM462" s="5">
        <f ca="1">IF(Table1[[#This Row],[Total  Net Worth]]&gt;$CN$3,Table1[[#This Row],[Age]],0)</f>
        <v>0</v>
      </c>
      <c r="CN462" s="6"/>
    </row>
    <row r="463" spans="2:92" x14ac:dyDescent="0.25">
      <c r="B463">
        <f t="shared" ca="1" si="357"/>
        <v>2</v>
      </c>
      <c r="C463" t="str">
        <f t="shared" ca="1" si="358"/>
        <v>Female</v>
      </c>
      <c r="D463">
        <f t="shared" ca="1" si="359"/>
        <v>41</v>
      </c>
      <c r="E463">
        <f t="shared" ca="1" si="360"/>
        <v>3</v>
      </c>
      <c r="F463" t="str">
        <f t="shared" ca="1" si="344"/>
        <v>Teaching</v>
      </c>
      <c r="G463">
        <f t="shared" ca="1" si="361"/>
        <v>1</v>
      </c>
      <c r="H463" t="str">
        <f t="shared" ca="1" si="345"/>
        <v>High School</v>
      </c>
      <c r="I463">
        <f t="shared" ca="1" si="362"/>
        <v>3</v>
      </c>
      <c r="J463">
        <f t="shared" ca="1" si="363"/>
        <v>2</v>
      </c>
      <c r="K463">
        <f t="shared" ca="1" si="364"/>
        <v>53562</v>
      </c>
      <c r="L463">
        <f t="shared" ca="1" si="365"/>
        <v>5</v>
      </c>
      <c r="M463" t="str">
        <f t="shared" ca="1" si="346"/>
        <v>Chitwan</v>
      </c>
      <c r="N463">
        <f t="shared" ca="1" si="322"/>
        <v>964116</v>
      </c>
      <c r="O463" s="1">
        <f t="shared" ca="1" si="366"/>
        <v>120309.36534583832</v>
      </c>
      <c r="P463" s="1">
        <f t="shared" ca="1" si="323"/>
        <v>81663.022384390963</v>
      </c>
      <c r="Q463">
        <f t="shared" ca="1" si="367"/>
        <v>59654</v>
      </c>
      <c r="R463">
        <f t="shared" ca="1" si="324"/>
        <v>107124</v>
      </c>
      <c r="S463" s="1">
        <f t="shared" ca="1" si="325"/>
        <v>46885.267170171624</v>
      </c>
      <c r="T463" s="1">
        <f t="shared" ca="1" si="326"/>
        <v>1092664.2895545627</v>
      </c>
      <c r="U463" s="1">
        <f t="shared" ca="1" si="327"/>
        <v>287087.36534583831</v>
      </c>
      <c r="V463" s="1">
        <f t="shared" ca="1" si="328"/>
        <v>805576.92420872441</v>
      </c>
      <c r="Y463" s="5">
        <f ca="1">IF(Table1[[#This Row],[Gender]]="Male",1,0)</f>
        <v>0</v>
      </c>
      <c r="Z463">
        <f ca="1">IF(Table1[[#This Row],[Gender]]="Female",1,0)</f>
        <v>1</v>
      </c>
      <c r="AB463" s="6"/>
      <c r="AF463" s="5">
        <f t="shared" ca="1" si="338"/>
        <v>1</v>
      </c>
      <c r="AM463">
        <f t="shared" ca="1" si="339"/>
        <v>0</v>
      </c>
      <c r="AN463">
        <f t="shared" ca="1" si="340"/>
        <v>0</v>
      </c>
      <c r="AO463">
        <f t="shared" ca="1" si="341"/>
        <v>0</v>
      </c>
      <c r="AP463">
        <f t="shared" ca="1" si="342"/>
        <v>0</v>
      </c>
      <c r="AQ463">
        <f t="shared" ca="1" si="343"/>
        <v>0</v>
      </c>
      <c r="AS463" s="6"/>
      <c r="AV463" s="5">
        <f ca="1">IF(Table1[[#This Row],[Total Debt Value]]&gt;$AW$3,1,0)</f>
        <v>0</v>
      </c>
      <c r="AZ463" s="6"/>
      <c r="BA463" s="5"/>
      <c r="BB463" s="17">
        <f t="shared" ca="1" si="347"/>
        <v>0.37403823625487076</v>
      </c>
      <c r="BC463">
        <f t="shared" ca="1" si="348"/>
        <v>0</v>
      </c>
      <c r="BD463" s="6"/>
      <c r="BF463" s="5">
        <f t="shared" ca="1" si="349"/>
        <v>0</v>
      </c>
      <c r="BG463">
        <f t="shared" ca="1" si="350"/>
        <v>0</v>
      </c>
      <c r="BH463">
        <f t="shared" ca="1" si="329"/>
        <v>0</v>
      </c>
      <c r="BI463">
        <f t="shared" ca="1" si="330"/>
        <v>0</v>
      </c>
      <c r="BJ463">
        <f t="shared" ca="1" si="331"/>
        <v>80230</v>
      </c>
      <c r="BK463">
        <f t="shared" ca="1" si="332"/>
        <v>0</v>
      </c>
      <c r="BL463">
        <f t="shared" ca="1" si="333"/>
        <v>0</v>
      </c>
      <c r="BM463">
        <f t="shared" ca="1" si="334"/>
        <v>0</v>
      </c>
      <c r="BN463">
        <f t="shared" ca="1" si="335"/>
        <v>0</v>
      </c>
      <c r="BO463">
        <f t="shared" ca="1" si="336"/>
        <v>0</v>
      </c>
      <c r="BP463">
        <f t="shared" ca="1" si="337"/>
        <v>0</v>
      </c>
      <c r="BR463" s="6"/>
      <c r="BT463" s="5">
        <f t="shared" ca="1" si="351"/>
        <v>80230</v>
      </c>
      <c r="BU463">
        <f t="shared" ca="1" si="352"/>
        <v>0</v>
      </c>
      <c r="BV463">
        <f t="shared" ca="1" si="353"/>
        <v>0</v>
      </c>
      <c r="BW463">
        <f t="shared" ca="1" si="354"/>
        <v>0</v>
      </c>
      <c r="BX463">
        <f t="shared" ca="1" si="355"/>
        <v>0</v>
      </c>
      <c r="BY463">
        <f t="shared" ca="1" si="356"/>
        <v>0</v>
      </c>
      <c r="CA463" s="6"/>
      <c r="CD463" s="5">
        <f ca="1">IF(Table1[[#This Row],[Total Debt Value]]&gt;Table1[[#This Row],[Income]],1,0)</f>
        <v>1</v>
      </c>
      <c r="CK463" s="6"/>
      <c r="CM463" s="5">
        <f ca="1">IF(Table1[[#This Row],[Total  Net Worth]]&gt;$CN$3,Table1[[#This Row],[Age]],0)</f>
        <v>41</v>
      </c>
      <c r="CN463" s="6"/>
    </row>
    <row r="464" spans="2:92" x14ac:dyDescent="0.25">
      <c r="B464">
        <f t="shared" ca="1" si="357"/>
        <v>1</v>
      </c>
      <c r="C464" t="str">
        <f t="shared" ca="1" si="358"/>
        <v>Male</v>
      </c>
      <c r="D464">
        <f t="shared" ca="1" si="359"/>
        <v>33</v>
      </c>
      <c r="E464">
        <f t="shared" ca="1" si="360"/>
        <v>1</v>
      </c>
      <c r="F464" t="str">
        <f t="shared" ca="1" si="344"/>
        <v>Health</v>
      </c>
      <c r="G464">
        <f t="shared" ca="1" si="361"/>
        <v>4</v>
      </c>
      <c r="H464" t="str">
        <f t="shared" ca="1" si="345"/>
        <v>Technical</v>
      </c>
      <c r="I464">
        <f t="shared" ca="1" si="362"/>
        <v>1</v>
      </c>
      <c r="J464">
        <f t="shared" ca="1" si="363"/>
        <v>0</v>
      </c>
      <c r="K464">
        <f t="shared" ca="1" si="364"/>
        <v>80230</v>
      </c>
      <c r="L464">
        <f t="shared" ca="1" si="365"/>
        <v>6</v>
      </c>
      <c r="M464" t="str">
        <f t="shared" ca="1" si="346"/>
        <v>Dharan</v>
      </c>
      <c r="N464">
        <f t="shared" ca="1" si="322"/>
        <v>1765060</v>
      </c>
      <c r="O464" s="1">
        <f t="shared" ca="1" si="366"/>
        <v>660199.92928402219</v>
      </c>
      <c r="P464" s="1">
        <f t="shared" ca="1" si="323"/>
        <v>0</v>
      </c>
      <c r="Q464">
        <f t="shared" ca="1" si="367"/>
        <v>0</v>
      </c>
      <c r="R464">
        <f t="shared" ca="1" si="324"/>
        <v>160460</v>
      </c>
      <c r="S464" s="1">
        <f t="shared" ca="1" si="325"/>
        <v>94876.922319904115</v>
      </c>
      <c r="T464" s="1">
        <f t="shared" ca="1" si="326"/>
        <v>1859936.9223199042</v>
      </c>
      <c r="U464" s="1">
        <f t="shared" ca="1" si="327"/>
        <v>820659.92928402219</v>
      </c>
      <c r="V464" s="1">
        <f t="shared" ca="1" si="328"/>
        <v>1039276.993035882</v>
      </c>
      <c r="Y464" s="5">
        <f ca="1">IF(Table1[[#This Row],[Gender]]="Male",1,0)</f>
        <v>1</v>
      </c>
      <c r="Z464">
        <f ca="1">IF(Table1[[#This Row],[Gender]]="Female",1,0)</f>
        <v>0</v>
      </c>
      <c r="AB464" s="6"/>
      <c r="AF464" s="5">
        <f t="shared" ca="1" si="338"/>
        <v>1</v>
      </c>
      <c r="AM464">
        <f t="shared" ca="1" si="339"/>
        <v>0</v>
      </c>
      <c r="AN464">
        <f t="shared" ca="1" si="340"/>
        <v>0</v>
      </c>
      <c r="AO464">
        <f t="shared" ca="1" si="341"/>
        <v>0</v>
      </c>
      <c r="AP464">
        <f t="shared" ca="1" si="342"/>
        <v>0</v>
      </c>
      <c r="AQ464">
        <f t="shared" ca="1" si="343"/>
        <v>0</v>
      </c>
      <c r="AS464" s="6"/>
      <c r="AV464" s="5">
        <f ca="1">IF(Table1[[#This Row],[Total Debt Value]]&gt;$AW$3,1,0)</f>
        <v>1</v>
      </c>
      <c r="AZ464" s="6"/>
      <c r="BA464" s="5"/>
      <c r="BB464" s="17">
        <f t="shared" ca="1" si="347"/>
        <v>1.5509060365392903E-2</v>
      </c>
      <c r="BC464">
        <f t="shared" ca="1" si="348"/>
        <v>1</v>
      </c>
      <c r="BD464" s="6"/>
      <c r="BF464" s="5">
        <f t="shared" ca="1" si="349"/>
        <v>26607</v>
      </c>
      <c r="BG464">
        <f t="shared" ca="1" si="350"/>
        <v>0</v>
      </c>
      <c r="BH464">
        <f t="shared" ca="1" si="329"/>
        <v>0</v>
      </c>
      <c r="BI464">
        <f t="shared" ca="1" si="330"/>
        <v>0</v>
      </c>
      <c r="BJ464">
        <f t="shared" ca="1" si="331"/>
        <v>0</v>
      </c>
      <c r="BK464">
        <f t="shared" ca="1" si="332"/>
        <v>0</v>
      </c>
      <c r="BL464">
        <f t="shared" ca="1" si="333"/>
        <v>0</v>
      </c>
      <c r="BM464">
        <f t="shared" ca="1" si="334"/>
        <v>0</v>
      </c>
      <c r="BN464">
        <f t="shared" ca="1" si="335"/>
        <v>0</v>
      </c>
      <c r="BO464">
        <f t="shared" ca="1" si="336"/>
        <v>0</v>
      </c>
      <c r="BP464">
        <f t="shared" ca="1" si="337"/>
        <v>0</v>
      </c>
      <c r="BR464" s="6"/>
      <c r="BT464" s="5">
        <f t="shared" ca="1" si="351"/>
        <v>26607</v>
      </c>
      <c r="BU464">
        <f t="shared" ca="1" si="352"/>
        <v>0</v>
      </c>
      <c r="BV464">
        <f t="shared" ca="1" si="353"/>
        <v>0</v>
      </c>
      <c r="BW464">
        <f t="shared" ca="1" si="354"/>
        <v>0</v>
      </c>
      <c r="BX464">
        <f t="shared" ca="1" si="355"/>
        <v>0</v>
      </c>
      <c r="BY464">
        <f t="shared" ca="1" si="356"/>
        <v>0</v>
      </c>
      <c r="CA464" s="6"/>
      <c r="CD464" s="5">
        <f ca="1">IF(Table1[[#This Row],[Total Debt Value]]&gt;Table1[[#This Row],[Income]],1,0)</f>
        <v>1</v>
      </c>
      <c r="CK464" s="6"/>
      <c r="CM464" s="5">
        <f ca="1">IF(Table1[[#This Row],[Total  Net Worth]]&gt;$CN$3,Table1[[#This Row],[Age]],0)</f>
        <v>33</v>
      </c>
      <c r="CN464" s="6"/>
    </row>
    <row r="465" spans="2:92" x14ac:dyDescent="0.25">
      <c r="B465">
        <f t="shared" ca="1" si="357"/>
        <v>1</v>
      </c>
      <c r="C465" t="str">
        <f t="shared" ca="1" si="358"/>
        <v>Male</v>
      </c>
      <c r="D465">
        <f t="shared" ca="1" si="359"/>
        <v>33</v>
      </c>
      <c r="E465">
        <f t="shared" ca="1" si="360"/>
        <v>1</v>
      </c>
      <c r="F465" t="str">
        <f t="shared" ca="1" si="344"/>
        <v>Health</v>
      </c>
      <c r="G465">
        <f t="shared" ca="1" si="361"/>
        <v>5</v>
      </c>
      <c r="H465" t="str">
        <f t="shared" ca="1" si="345"/>
        <v>Others</v>
      </c>
      <c r="I465">
        <f t="shared" ca="1" si="362"/>
        <v>3</v>
      </c>
      <c r="J465">
        <f t="shared" ca="1" si="363"/>
        <v>2</v>
      </c>
      <c r="K465">
        <f t="shared" ca="1" si="364"/>
        <v>26607</v>
      </c>
      <c r="L465">
        <f t="shared" ca="1" si="365"/>
        <v>1</v>
      </c>
      <c r="M465" t="str">
        <f t="shared" ca="1" si="346"/>
        <v>Kathmandu</v>
      </c>
      <c r="N465">
        <f t="shared" ca="1" si="322"/>
        <v>558747</v>
      </c>
      <c r="O465" s="1">
        <f t="shared" ca="1" si="366"/>
        <v>8665.6409519821882</v>
      </c>
      <c r="P465" s="1">
        <f t="shared" ca="1" si="323"/>
        <v>25278.011944697482</v>
      </c>
      <c r="Q465">
        <f t="shared" ca="1" si="367"/>
        <v>15245</v>
      </c>
      <c r="R465">
        <f t="shared" ca="1" si="324"/>
        <v>0</v>
      </c>
      <c r="S465" s="1">
        <f t="shared" ca="1" si="325"/>
        <v>6829.0177943992294</v>
      </c>
      <c r="T465" s="1">
        <f t="shared" ca="1" si="326"/>
        <v>590854.02973909664</v>
      </c>
      <c r="U465" s="1">
        <f t="shared" ca="1" si="327"/>
        <v>23910.64095198219</v>
      </c>
      <c r="V465" s="1">
        <f t="shared" ca="1" si="328"/>
        <v>566943.38878711441</v>
      </c>
      <c r="Y465" s="5">
        <f ca="1">IF(Table1[[#This Row],[Gender]]="Male",1,0)</f>
        <v>1</v>
      </c>
      <c r="Z465">
        <f ca="1">IF(Table1[[#This Row],[Gender]]="Female",1,0)</f>
        <v>0</v>
      </c>
      <c r="AB465" s="6"/>
      <c r="AF465" s="5">
        <f t="shared" ca="1" si="338"/>
        <v>0</v>
      </c>
      <c r="AM465">
        <f t="shared" ca="1" si="339"/>
        <v>0</v>
      </c>
      <c r="AN465">
        <f t="shared" ca="1" si="340"/>
        <v>0</v>
      </c>
      <c r="AO465">
        <f t="shared" ca="1" si="341"/>
        <v>0</v>
      </c>
      <c r="AP465">
        <f t="shared" ca="1" si="342"/>
        <v>1</v>
      </c>
      <c r="AQ465">
        <f t="shared" ca="1" si="343"/>
        <v>0</v>
      </c>
      <c r="AS465" s="6"/>
      <c r="AV465" s="5">
        <f ca="1">IF(Table1[[#This Row],[Total Debt Value]]&gt;$AW$3,1,0)</f>
        <v>0</v>
      </c>
      <c r="AZ465" s="6"/>
      <c r="BA465" s="5"/>
      <c r="BB465" s="17">
        <f t="shared" ca="1" si="347"/>
        <v>0.28241863335759554</v>
      </c>
      <c r="BC465">
        <f t="shared" ca="1" si="348"/>
        <v>1</v>
      </c>
      <c r="BD465" s="6"/>
      <c r="BF465" s="5">
        <f t="shared" ca="1" si="349"/>
        <v>0</v>
      </c>
      <c r="BG465">
        <f t="shared" ca="1" si="350"/>
        <v>68081</v>
      </c>
      <c r="BH465">
        <f t="shared" ca="1" si="329"/>
        <v>0</v>
      </c>
      <c r="BI465">
        <f t="shared" ca="1" si="330"/>
        <v>0</v>
      </c>
      <c r="BJ465">
        <f t="shared" ca="1" si="331"/>
        <v>0</v>
      </c>
      <c r="BK465">
        <f t="shared" ca="1" si="332"/>
        <v>0</v>
      </c>
      <c r="BL465">
        <f t="shared" ca="1" si="333"/>
        <v>0</v>
      </c>
      <c r="BM465">
        <f t="shared" ca="1" si="334"/>
        <v>0</v>
      </c>
      <c r="BN465">
        <f t="shared" ca="1" si="335"/>
        <v>0</v>
      </c>
      <c r="BO465">
        <f t="shared" ca="1" si="336"/>
        <v>0</v>
      </c>
      <c r="BP465">
        <f t="shared" ca="1" si="337"/>
        <v>0</v>
      </c>
      <c r="BR465" s="6"/>
      <c r="BT465" s="5">
        <f t="shared" ca="1" si="351"/>
        <v>0</v>
      </c>
      <c r="BU465">
        <f t="shared" ca="1" si="352"/>
        <v>0</v>
      </c>
      <c r="BV465">
        <f t="shared" ca="1" si="353"/>
        <v>0</v>
      </c>
      <c r="BW465">
        <f t="shared" ca="1" si="354"/>
        <v>0</v>
      </c>
      <c r="BX465">
        <f t="shared" ca="1" si="355"/>
        <v>68081</v>
      </c>
      <c r="BY465">
        <f t="shared" ca="1" si="356"/>
        <v>0</v>
      </c>
      <c r="CA465" s="6"/>
      <c r="CD465" s="5">
        <f ca="1">IF(Table1[[#This Row],[Total Debt Value]]&gt;Table1[[#This Row],[Income]],1,0)</f>
        <v>0</v>
      </c>
      <c r="CK465" s="6"/>
      <c r="CM465" s="5">
        <f ca="1">IF(Table1[[#This Row],[Total  Net Worth]]&gt;$CN$3,Table1[[#This Row],[Age]],0)</f>
        <v>33</v>
      </c>
      <c r="CN465" s="6"/>
    </row>
    <row r="466" spans="2:92" x14ac:dyDescent="0.25">
      <c r="B466">
        <f t="shared" ca="1" si="357"/>
        <v>1</v>
      </c>
      <c r="C466" t="str">
        <f t="shared" ca="1" si="358"/>
        <v>Male</v>
      </c>
      <c r="D466">
        <f t="shared" ca="1" si="359"/>
        <v>29</v>
      </c>
      <c r="E466">
        <f t="shared" ca="1" si="360"/>
        <v>5</v>
      </c>
      <c r="F466" t="str">
        <f t="shared" ca="1" si="344"/>
        <v>Genral Work</v>
      </c>
      <c r="G466">
        <f t="shared" ca="1" si="361"/>
        <v>5</v>
      </c>
      <c r="H466" t="str">
        <f t="shared" ca="1" si="345"/>
        <v>Others</v>
      </c>
      <c r="I466">
        <f t="shared" ca="1" si="362"/>
        <v>3</v>
      </c>
      <c r="J466">
        <f t="shared" ca="1" si="363"/>
        <v>0</v>
      </c>
      <c r="K466">
        <f t="shared" ca="1" si="364"/>
        <v>68081</v>
      </c>
      <c r="L466">
        <f t="shared" ca="1" si="365"/>
        <v>8</v>
      </c>
      <c r="M466" t="str">
        <f t="shared" ca="1" si="346"/>
        <v>Itahari</v>
      </c>
      <c r="N466">
        <f t="shared" ca="1" si="322"/>
        <v>1497782</v>
      </c>
      <c r="O466" s="1">
        <f t="shared" ca="1" si="366"/>
        <v>423001.54550760618</v>
      </c>
      <c r="P466" s="1">
        <f t="shared" ca="1" si="323"/>
        <v>0</v>
      </c>
      <c r="Q466">
        <f t="shared" ca="1" si="367"/>
        <v>0</v>
      </c>
      <c r="R466">
        <f t="shared" ca="1" si="324"/>
        <v>136162</v>
      </c>
      <c r="S466" s="1">
        <f t="shared" ca="1" si="325"/>
        <v>61324.539456709812</v>
      </c>
      <c r="T466" s="1">
        <f t="shared" ca="1" si="326"/>
        <v>1559106.5394567098</v>
      </c>
      <c r="U466" s="1">
        <f t="shared" ca="1" si="327"/>
        <v>559163.54550760612</v>
      </c>
      <c r="V466" s="1">
        <f t="shared" ca="1" si="328"/>
        <v>999942.99394910363</v>
      </c>
      <c r="Y466" s="5">
        <f ca="1">IF(Table1[[#This Row],[Gender]]="Male",1,0)</f>
        <v>1</v>
      </c>
      <c r="Z466">
        <f ca="1">IF(Table1[[#This Row],[Gender]]="Female",1,0)</f>
        <v>0</v>
      </c>
      <c r="AB466" s="6"/>
      <c r="AF466" s="5">
        <f t="shared" ca="1" si="338"/>
        <v>1</v>
      </c>
      <c r="AM466">
        <f t="shared" ca="1" si="339"/>
        <v>0</v>
      </c>
      <c r="AN466">
        <f t="shared" ca="1" si="340"/>
        <v>0</v>
      </c>
      <c r="AO466">
        <f t="shared" ca="1" si="341"/>
        <v>0</v>
      </c>
      <c r="AP466">
        <f t="shared" ca="1" si="342"/>
        <v>0</v>
      </c>
      <c r="AQ466">
        <f t="shared" ca="1" si="343"/>
        <v>0</v>
      </c>
      <c r="AS466" s="6"/>
      <c r="AV466" s="5">
        <f ca="1">IF(Table1[[#This Row],[Total Debt Value]]&gt;$AW$3,1,0)</f>
        <v>1</v>
      </c>
      <c r="AZ466" s="6"/>
      <c r="BA466" s="5"/>
      <c r="BB466" s="17">
        <f t="shared" ca="1" si="347"/>
        <v>2.668754715674404E-3</v>
      </c>
      <c r="BC466">
        <f t="shared" ca="1" si="348"/>
        <v>1</v>
      </c>
      <c r="BD466" s="6"/>
      <c r="BF466" s="5">
        <f t="shared" ca="1" si="349"/>
        <v>0</v>
      </c>
      <c r="BG466">
        <f t="shared" ca="1" si="350"/>
        <v>0</v>
      </c>
      <c r="BH466">
        <f t="shared" ca="1" si="329"/>
        <v>0</v>
      </c>
      <c r="BI466">
        <f t="shared" ca="1" si="330"/>
        <v>0</v>
      </c>
      <c r="BJ466">
        <f t="shared" ca="1" si="331"/>
        <v>0</v>
      </c>
      <c r="BK466">
        <f t="shared" ca="1" si="332"/>
        <v>70910</v>
      </c>
      <c r="BL466">
        <f t="shared" ca="1" si="333"/>
        <v>0</v>
      </c>
      <c r="BM466">
        <f t="shared" ca="1" si="334"/>
        <v>0</v>
      </c>
      <c r="BN466">
        <f t="shared" ca="1" si="335"/>
        <v>0</v>
      </c>
      <c r="BO466">
        <f t="shared" ca="1" si="336"/>
        <v>0</v>
      </c>
      <c r="BP466">
        <f t="shared" ca="1" si="337"/>
        <v>0</v>
      </c>
      <c r="BR466" s="6"/>
      <c r="BT466" s="5">
        <f t="shared" ca="1" si="351"/>
        <v>70910</v>
      </c>
      <c r="BU466">
        <f t="shared" ca="1" si="352"/>
        <v>0</v>
      </c>
      <c r="BV466">
        <f t="shared" ca="1" si="353"/>
        <v>0</v>
      </c>
      <c r="BW466">
        <f t="shared" ca="1" si="354"/>
        <v>0</v>
      </c>
      <c r="BX466">
        <f t="shared" ca="1" si="355"/>
        <v>0</v>
      </c>
      <c r="BY466">
        <f t="shared" ca="1" si="356"/>
        <v>0</v>
      </c>
      <c r="CA466" s="6"/>
      <c r="CD466" s="5">
        <f ca="1">IF(Table1[[#This Row],[Total Debt Value]]&gt;Table1[[#This Row],[Income]],1,0)</f>
        <v>1</v>
      </c>
      <c r="CK466" s="6"/>
      <c r="CM466" s="5">
        <f ca="1">IF(Table1[[#This Row],[Total  Net Worth]]&gt;$CN$3,Table1[[#This Row],[Age]],0)</f>
        <v>29</v>
      </c>
      <c r="CN466" s="6"/>
    </row>
    <row r="467" spans="2:92" x14ac:dyDescent="0.25">
      <c r="B467">
        <f t="shared" ca="1" si="357"/>
        <v>2</v>
      </c>
      <c r="C467" t="str">
        <f t="shared" ca="1" si="358"/>
        <v>Female</v>
      </c>
      <c r="D467">
        <f t="shared" ca="1" si="359"/>
        <v>38</v>
      </c>
      <c r="E467">
        <f t="shared" ca="1" si="360"/>
        <v>1</v>
      </c>
      <c r="F467" t="str">
        <f t="shared" ca="1" si="344"/>
        <v>Health</v>
      </c>
      <c r="G467">
        <f t="shared" ca="1" si="361"/>
        <v>2</v>
      </c>
      <c r="H467" t="str">
        <f t="shared" ca="1" si="345"/>
        <v>College</v>
      </c>
      <c r="I467">
        <f t="shared" ca="1" si="362"/>
        <v>1</v>
      </c>
      <c r="J467">
        <f t="shared" ca="1" si="363"/>
        <v>1</v>
      </c>
      <c r="K467">
        <f t="shared" ca="1" si="364"/>
        <v>70910</v>
      </c>
      <c r="L467">
        <f t="shared" ca="1" si="365"/>
        <v>11</v>
      </c>
      <c r="M467" t="str">
        <f t="shared" ca="1" si="346"/>
        <v>Kavre</v>
      </c>
      <c r="N467">
        <f t="shared" ref="N467:N500" ca="1" si="368">K467*RANDBETWEEN(17,22)</f>
        <v>1347290</v>
      </c>
      <c r="O467" s="1">
        <f t="shared" ca="1" si="366"/>
        <v>3595.5865408809677</v>
      </c>
      <c r="P467" s="1">
        <f t="shared" ref="P467:P500" ca="1" si="369">J467*RAND()*K467</f>
        <v>36405.197587342496</v>
      </c>
      <c r="Q467">
        <f t="shared" ca="1" si="367"/>
        <v>23909</v>
      </c>
      <c r="R467">
        <f t="shared" ref="R467:R500" ca="1" si="370">RANDBETWEEN(0,1)*K467*2</f>
        <v>0</v>
      </c>
      <c r="S467" s="1">
        <f t="shared" ref="S467:S500" ca="1" si="371">RAND()*K467*1.5</f>
        <v>91506.992380431824</v>
      </c>
      <c r="T467" s="1">
        <f t="shared" ref="T467:T500" ca="1" si="372">N467+P467+S467</f>
        <v>1475202.1899677743</v>
      </c>
      <c r="U467" s="1">
        <f t="shared" ref="U467:U500" ca="1" si="373">O467+Q467+R467</f>
        <v>27504.58654088097</v>
      </c>
      <c r="V467" s="1">
        <f t="shared" ref="V467:V500" ca="1" si="374">T467-U467</f>
        <v>1447697.6034268932</v>
      </c>
      <c r="Y467" s="5">
        <f ca="1">IF(Table1[[#This Row],[Gender]]="Male",1,0)</f>
        <v>0</v>
      </c>
      <c r="Z467">
        <f ca="1">IF(Table1[[#This Row],[Gender]]="Female",1,0)</f>
        <v>1</v>
      </c>
      <c r="AB467" s="6"/>
      <c r="AF467" s="5">
        <f t="shared" ca="1" si="338"/>
        <v>1</v>
      </c>
      <c r="AM467">
        <f t="shared" ca="1" si="339"/>
        <v>0</v>
      </c>
      <c r="AN467">
        <f t="shared" ca="1" si="340"/>
        <v>0</v>
      </c>
      <c r="AO467">
        <f t="shared" ca="1" si="341"/>
        <v>0</v>
      </c>
      <c r="AP467">
        <f t="shared" ca="1" si="342"/>
        <v>0</v>
      </c>
      <c r="AQ467">
        <f t="shared" ca="1" si="343"/>
        <v>0</v>
      </c>
      <c r="AS467" s="6"/>
      <c r="AV467" s="5">
        <f ca="1">IF(Table1[[#This Row],[Total Debt Value]]&gt;$AW$3,1,0)</f>
        <v>0</v>
      </c>
      <c r="AZ467" s="6"/>
      <c r="BA467" s="5"/>
      <c r="BB467" s="17">
        <f t="shared" ca="1" si="347"/>
        <v>0.16350216208763046</v>
      </c>
      <c r="BC467">
        <f t="shared" ca="1" si="348"/>
        <v>1</v>
      </c>
      <c r="BD467" s="6"/>
      <c r="BF467" s="5">
        <f t="shared" ca="1" si="349"/>
        <v>0</v>
      </c>
      <c r="BG467">
        <f t="shared" ca="1" si="350"/>
        <v>0</v>
      </c>
      <c r="BH467">
        <f t="shared" ref="BH467:BH500" ca="1" si="375">IF(M468="Biratnagar",K468,0)</f>
        <v>0</v>
      </c>
      <c r="BI467">
        <f t="shared" ref="BI467:BI500" ca="1" si="376">IF(M468="Pokhara",K468,0)</f>
        <v>0</v>
      </c>
      <c r="BJ467">
        <f t="shared" ref="BJ467:BJ500" ca="1" si="377">IF(M468="Dharan",K468,0)</f>
        <v>0</v>
      </c>
      <c r="BK467">
        <f t="shared" ref="BK467:BK500" ca="1" si="378">IF(M468="Kavre",K468,0)</f>
        <v>0</v>
      </c>
      <c r="BL467">
        <f t="shared" ref="BL467:BL500" ca="1" si="379">IF(M468="Bhaktapur",K468,0)</f>
        <v>0</v>
      </c>
      <c r="BM467">
        <f t="shared" ref="BM467:BM500" ca="1" si="380">IF(M468="Lalitpur",K468,0)</f>
        <v>0</v>
      </c>
      <c r="BN467">
        <f t="shared" ref="BN467:BN500" ca="1" si="381">IF(M468="Chitwan",K468,0)</f>
        <v>0</v>
      </c>
      <c r="BO467">
        <f t="shared" ref="BO467:BO500" ca="1" si="382">IF(M468="Butwal",K468,0)</f>
        <v>0</v>
      </c>
      <c r="BP467">
        <f t="shared" ref="BP467:BP500" ca="1" si="383">IF(M468="Birgunj",K468,0)</f>
        <v>41483</v>
      </c>
      <c r="BR467" s="6"/>
      <c r="BT467" s="5">
        <f t="shared" ca="1" si="351"/>
        <v>41483</v>
      </c>
      <c r="BU467">
        <f t="shared" ca="1" si="352"/>
        <v>0</v>
      </c>
      <c r="BV467">
        <f t="shared" ca="1" si="353"/>
        <v>0</v>
      </c>
      <c r="BW467">
        <f t="shared" ca="1" si="354"/>
        <v>0</v>
      </c>
      <c r="BX467">
        <f t="shared" ca="1" si="355"/>
        <v>0</v>
      </c>
      <c r="BY467">
        <f t="shared" ca="1" si="356"/>
        <v>0</v>
      </c>
      <c r="CA467" s="6"/>
      <c r="CD467" s="5">
        <f ca="1">IF(Table1[[#This Row],[Total Debt Value]]&gt;Table1[[#This Row],[Income]],1,0)</f>
        <v>0</v>
      </c>
      <c r="CK467" s="6"/>
      <c r="CM467" s="5">
        <f ca="1">IF(Table1[[#This Row],[Total  Net Worth]]&gt;$CN$3,Table1[[#This Row],[Age]],0)</f>
        <v>38</v>
      </c>
      <c r="CN467" s="6"/>
    </row>
    <row r="468" spans="2:92" x14ac:dyDescent="0.25">
      <c r="B468">
        <f t="shared" ca="1" si="357"/>
        <v>1</v>
      </c>
      <c r="C468" t="str">
        <f t="shared" ca="1" si="358"/>
        <v>Male</v>
      </c>
      <c r="D468">
        <f t="shared" ca="1" si="359"/>
        <v>41</v>
      </c>
      <c r="E468">
        <f t="shared" ca="1" si="360"/>
        <v>1</v>
      </c>
      <c r="F468" t="str">
        <f t="shared" ca="1" si="344"/>
        <v>Health</v>
      </c>
      <c r="G468">
        <f t="shared" ca="1" si="361"/>
        <v>5</v>
      </c>
      <c r="H468" t="str">
        <f t="shared" ca="1" si="345"/>
        <v>Others</v>
      </c>
      <c r="I468">
        <f t="shared" ca="1" si="362"/>
        <v>1</v>
      </c>
      <c r="J468">
        <f t="shared" ca="1" si="363"/>
        <v>1</v>
      </c>
      <c r="K468">
        <f t="shared" ca="1" si="364"/>
        <v>41483</v>
      </c>
      <c r="L468">
        <f t="shared" ca="1" si="365"/>
        <v>2</v>
      </c>
      <c r="M468" t="str">
        <f t="shared" ca="1" si="346"/>
        <v>Birgunj</v>
      </c>
      <c r="N468">
        <f t="shared" ca="1" si="368"/>
        <v>746694</v>
      </c>
      <c r="O468" s="1">
        <f t="shared" ca="1" si="366"/>
        <v>122086.08341786114</v>
      </c>
      <c r="P468" s="1">
        <f t="shared" ca="1" si="369"/>
        <v>13289.937704711838</v>
      </c>
      <c r="Q468">
        <f t="shared" ca="1" si="367"/>
        <v>3302</v>
      </c>
      <c r="R468">
        <f t="shared" ca="1" si="370"/>
        <v>0</v>
      </c>
      <c r="S468" s="1">
        <f t="shared" ca="1" si="371"/>
        <v>48703.094953589774</v>
      </c>
      <c r="T468" s="1">
        <f t="shared" ca="1" si="372"/>
        <v>808687.03265830153</v>
      </c>
      <c r="U468" s="1">
        <f t="shared" ca="1" si="373"/>
        <v>125388.08341786114</v>
      </c>
      <c r="V468" s="1">
        <f t="shared" ca="1" si="374"/>
        <v>683298.94924044039</v>
      </c>
      <c r="Y468" s="5">
        <f ca="1">IF(Table1[[#This Row],[Gender]]="Male",1,0)</f>
        <v>1</v>
      </c>
      <c r="Z468">
        <f ca="1">IF(Table1[[#This Row],[Gender]]="Female",1,0)</f>
        <v>0</v>
      </c>
      <c r="AB468" s="6"/>
      <c r="AF468" s="5">
        <f t="shared" ca="1" si="338"/>
        <v>0</v>
      </c>
      <c r="AM468">
        <f t="shared" ca="1" si="339"/>
        <v>0</v>
      </c>
      <c r="AN468">
        <f t="shared" ca="1" si="340"/>
        <v>0</v>
      </c>
      <c r="AO468">
        <f t="shared" ca="1" si="341"/>
        <v>0</v>
      </c>
      <c r="AP468">
        <f t="shared" ca="1" si="342"/>
        <v>1</v>
      </c>
      <c r="AQ468">
        <f t="shared" ca="1" si="343"/>
        <v>0</v>
      </c>
      <c r="AS468" s="6"/>
      <c r="AV468" s="5">
        <f ca="1">IF(Table1[[#This Row],[Total Debt Value]]&gt;$AW$3,1,0)</f>
        <v>0</v>
      </c>
      <c r="AZ468" s="6"/>
      <c r="BA468" s="5"/>
      <c r="BB468" s="17">
        <f t="shared" ca="1" si="347"/>
        <v>0.226754231057959</v>
      </c>
      <c r="BC468">
        <f t="shared" ca="1" si="348"/>
        <v>1</v>
      </c>
      <c r="BD468" s="6"/>
      <c r="BF468" s="5">
        <f t="shared" ca="1" si="349"/>
        <v>0</v>
      </c>
      <c r="BG468">
        <f t="shared" ca="1" si="350"/>
        <v>0</v>
      </c>
      <c r="BH468">
        <f t="shared" ca="1" si="375"/>
        <v>0</v>
      </c>
      <c r="BI468">
        <f t="shared" ca="1" si="376"/>
        <v>0</v>
      </c>
      <c r="BJ468">
        <f t="shared" ca="1" si="377"/>
        <v>75473</v>
      </c>
      <c r="BK468">
        <f t="shared" ca="1" si="378"/>
        <v>0</v>
      </c>
      <c r="BL468">
        <f t="shared" ca="1" si="379"/>
        <v>0</v>
      </c>
      <c r="BM468">
        <f t="shared" ca="1" si="380"/>
        <v>0</v>
      </c>
      <c r="BN468">
        <f t="shared" ca="1" si="381"/>
        <v>0</v>
      </c>
      <c r="BO468">
        <f t="shared" ca="1" si="382"/>
        <v>0</v>
      </c>
      <c r="BP468">
        <f t="shared" ca="1" si="383"/>
        <v>0</v>
      </c>
      <c r="BR468" s="6"/>
      <c r="BT468" s="5">
        <f t="shared" ca="1" si="351"/>
        <v>0</v>
      </c>
      <c r="BU468">
        <f t="shared" ca="1" si="352"/>
        <v>0</v>
      </c>
      <c r="BV468">
        <f t="shared" ca="1" si="353"/>
        <v>0</v>
      </c>
      <c r="BW468">
        <f t="shared" ca="1" si="354"/>
        <v>0</v>
      </c>
      <c r="BX468">
        <f t="shared" ca="1" si="355"/>
        <v>75473</v>
      </c>
      <c r="BY468">
        <f t="shared" ca="1" si="356"/>
        <v>0</v>
      </c>
      <c r="CA468" s="6"/>
      <c r="CD468" s="5">
        <f ca="1">IF(Table1[[#This Row],[Total Debt Value]]&gt;Table1[[#This Row],[Income]],1,0)</f>
        <v>1</v>
      </c>
      <c r="CK468" s="6"/>
      <c r="CM468" s="5">
        <f ca="1">IF(Table1[[#This Row],[Total  Net Worth]]&gt;$CN$3,Table1[[#This Row],[Age]],0)</f>
        <v>41</v>
      </c>
      <c r="CN468" s="6"/>
    </row>
    <row r="469" spans="2:92" x14ac:dyDescent="0.25">
      <c r="B469">
        <f t="shared" ca="1" si="357"/>
        <v>1</v>
      </c>
      <c r="C469" t="str">
        <f t="shared" ca="1" si="358"/>
        <v>Male</v>
      </c>
      <c r="D469">
        <f t="shared" ca="1" si="359"/>
        <v>31</v>
      </c>
      <c r="E469">
        <f t="shared" ca="1" si="360"/>
        <v>5</v>
      </c>
      <c r="F469" t="str">
        <f t="shared" ca="1" si="344"/>
        <v>Genral Work</v>
      </c>
      <c r="G469">
        <f t="shared" ca="1" si="361"/>
        <v>4</v>
      </c>
      <c r="H469" t="str">
        <f t="shared" ca="1" si="345"/>
        <v>Technical</v>
      </c>
      <c r="I469">
        <f t="shared" ca="1" si="362"/>
        <v>1</v>
      </c>
      <c r="J469">
        <f t="shared" ca="1" si="363"/>
        <v>0</v>
      </c>
      <c r="K469">
        <f t="shared" ca="1" si="364"/>
        <v>75473</v>
      </c>
      <c r="L469">
        <f t="shared" ca="1" si="365"/>
        <v>6</v>
      </c>
      <c r="M469" t="str">
        <f t="shared" ca="1" si="346"/>
        <v>Dharan</v>
      </c>
      <c r="N469">
        <f t="shared" ca="1" si="368"/>
        <v>1509460</v>
      </c>
      <c r="O469" s="1">
        <f t="shared" ca="1" si="366"/>
        <v>342276.4416127468</v>
      </c>
      <c r="P469" s="1">
        <f t="shared" ca="1" si="369"/>
        <v>0</v>
      </c>
      <c r="Q469">
        <f t="shared" ca="1" si="367"/>
        <v>0</v>
      </c>
      <c r="R469">
        <f t="shared" ca="1" si="370"/>
        <v>0</v>
      </c>
      <c r="S469" s="1">
        <f t="shared" ca="1" si="371"/>
        <v>99860.963786893248</v>
      </c>
      <c r="T469" s="1">
        <f t="shared" ca="1" si="372"/>
        <v>1609320.9637868933</v>
      </c>
      <c r="U469" s="1">
        <f t="shared" ca="1" si="373"/>
        <v>342276.4416127468</v>
      </c>
      <c r="V469" s="1">
        <f t="shared" ca="1" si="374"/>
        <v>1267044.5221741465</v>
      </c>
      <c r="Y469" s="5">
        <f ca="1">IF(Table1[[#This Row],[Gender]]="Male",1,0)</f>
        <v>1</v>
      </c>
      <c r="Z469">
        <f ca="1">IF(Table1[[#This Row],[Gender]]="Female",1,0)</f>
        <v>0</v>
      </c>
      <c r="AB469" s="6"/>
      <c r="AF469" s="5">
        <f t="shared" ca="1" si="338"/>
        <v>0</v>
      </c>
      <c r="AM469">
        <f t="shared" ca="1" si="339"/>
        <v>1</v>
      </c>
      <c r="AN469">
        <f t="shared" ca="1" si="340"/>
        <v>0</v>
      </c>
      <c r="AO469">
        <f t="shared" ca="1" si="341"/>
        <v>0</v>
      </c>
      <c r="AP469">
        <f t="shared" ca="1" si="342"/>
        <v>0</v>
      </c>
      <c r="AQ469">
        <f t="shared" ca="1" si="343"/>
        <v>0</v>
      </c>
      <c r="AS469" s="6"/>
      <c r="AV469" s="5">
        <f ca="1">IF(Table1[[#This Row],[Total Debt Value]]&gt;$AW$3,1,0)</f>
        <v>0</v>
      </c>
      <c r="AZ469" s="6"/>
      <c r="BA469" s="5"/>
      <c r="BB469" s="17">
        <f t="shared" ca="1" si="347"/>
        <v>9.5999521789946418E-2</v>
      </c>
      <c r="BC469">
        <f t="shared" ca="1" si="348"/>
        <v>1</v>
      </c>
      <c r="BD469" s="6"/>
      <c r="BF469" s="5">
        <f t="shared" ca="1" si="349"/>
        <v>0</v>
      </c>
      <c r="BG469">
        <f t="shared" ca="1" si="350"/>
        <v>0</v>
      </c>
      <c r="BH469">
        <f t="shared" ca="1" si="375"/>
        <v>0</v>
      </c>
      <c r="BI469">
        <f t="shared" ca="1" si="376"/>
        <v>0</v>
      </c>
      <c r="BJ469">
        <f t="shared" ca="1" si="377"/>
        <v>0</v>
      </c>
      <c r="BK469">
        <f t="shared" ca="1" si="378"/>
        <v>0</v>
      </c>
      <c r="BL469">
        <f t="shared" ca="1" si="379"/>
        <v>0</v>
      </c>
      <c r="BM469">
        <f t="shared" ca="1" si="380"/>
        <v>88394</v>
      </c>
      <c r="BN469">
        <f t="shared" ca="1" si="381"/>
        <v>0</v>
      </c>
      <c r="BO469">
        <f t="shared" ca="1" si="382"/>
        <v>0</v>
      </c>
      <c r="BP469">
        <f t="shared" ca="1" si="383"/>
        <v>0</v>
      </c>
      <c r="BR469" s="6"/>
      <c r="BT469" s="5">
        <f t="shared" ca="1" si="351"/>
        <v>0</v>
      </c>
      <c r="BU469">
        <f t="shared" ca="1" si="352"/>
        <v>0</v>
      </c>
      <c r="BV469">
        <f t="shared" ca="1" si="353"/>
        <v>0</v>
      </c>
      <c r="BW469">
        <f t="shared" ca="1" si="354"/>
        <v>0</v>
      </c>
      <c r="BX469">
        <f t="shared" ca="1" si="355"/>
        <v>0</v>
      </c>
      <c r="BY469">
        <f t="shared" ca="1" si="356"/>
        <v>88394</v>
      </c>
      <c r="CA469" s="6"/>
      <c r="CD469" s="5">
        <f ca="1">IF(Table1[[#This Row],[Total Debt Value]]&gt;Table1[[#This Row],[Income]],1,0)</f>
        <v>1</v>
      </c>
      <c r="CK469" s="6"/>
      <c r="CM469" s="5">
        <f ca="1">IF(Table1[[#This Row],[Total  Net Worth]]&gt;$CN$3,Table1[[#This Row],[Age]],0)</f>
        <v>31</v>
      </c>
      <c r="CN469" s="6"/>
    </row>
    <row r="470" spans="2:92" x14ac:dyDescent="0.25">
      <c r="B470">
        <f t="shared" ca="1" si="357"/>
        <v>1</v>
      </c>
      <c r="C470" t="str">
        <f t="shared" ca="1" si="358"/>
        <v>Male</v>
      </c>
      <c r="D470">
        <f t="shared" ca="1" si="359"/>
        <v>36</v>
      </c>
      <c r="E470">
        <f t="shared" ca="1" si="360"/>
        <v>3</v>
      </c>
      <c r="F470" t="str">
        <f t="shared" ca="1" si="344"/>
        <v>Teaching</v>
      </c>
      <c r="G470">
        <f t="shared" ca="1" si="361"/>
        <v>4</v>
      </c>
      <c r="H470" t="str">
        <f t="shared" ca="1" si="345"/>
        <v>Technical</v>
      </c>
      <c r="I470">
        <f t="shared" ca="1" si="362"/>
        <v>3</v>
      </c>
      <c r="J470">
        <f t="shared" ca="1" si="363"/>
        <v>0</v>
      </c>
      <c r="K470">
        <f t="shared" ca="1" si="364"/>
        <v>88394</v>
      </c>
      <c r="L470">
        <f t="shared" ca="1" si="365"/>
        <v>10</v>
      </c>
      <c r="M470" t="str">
        <f t="shared" ca="1" si="346"/>
        <v>Lalitpur</v>
      </c>
      <c r="N470">
        <f t="shared" ca="1" si="368"/>
        <v>1856274</v>
      </c>
      <c r="O470" s="1">
        <f t="shared" ca="1" si="366"/>
        <v>178201.41631111101</v>
      </c>
      <c r="P470" s="1">
        <f t="shared" ca="1" si="369"/>
        <v>0</v>
      </c>
      <c r="Q470">
        <f t="shared" ca="1" si="367"/>
        <v>0</v>
      </c>
      <c r="R470">
        <f t="shared" ca="1" si="370"/>
        <v>0</v>
      </c>
      <c r="S470" s="1">
        <f t="shared" ca="1" si="371"/>
        <v>15231.917716391708</v>
      </c>
      <c r="T470" s="1">
        <f t="shared" ca="1" si="372"/>
        <v>1871505.9177163916</v>
      </c>
      <c r="U470" s="1">
        <f t="shared" ca="1" si="373"/>
        <v>178201.41631111101</v>
      </c>
      <c r="V470" s="1">
        <f t="shared" ca="1" si="374"/>
        <v>1693304.5014052805</v>
      </c>
      <c r="Y470" s="5">
        <f ca="1">IF(Table1[[#This Row],[Gender]]="Male",1,0)</f>
        <v>1</v>
      </c>
      <c r="Z470">
        <f ca="1">IF(Table1[[#This Row],[Gender]]="Female",1,0)</f>
        <v>0</v>
      </c>
      <c r="AB470" s="6"/>
      <c r="AF470" s="5">
        <f t="shared" ca="1" si="338"/>
        <v>0</v>
      </c>
      <c r="AM470">
        <f t="shared" ca="1" si="339"/>
        <v>0</v>
      </c>
      <c r="AN470">
        <f t="shared" ca="1" si="340"/>
        <v>1</v>
      </c>
      <c r="AO470">
        <f t="shared" ca="1" si="341"/>
        <v>0</v>
      </c>
      <c r="AP470">
        <f t="shared" ca="1" si="342"/>
        <v>0</v>
      </c>
      <c r="AQ470">
        <f t="shared" ca="1" si="343"/>
        <v>0</v>
      </c>
      <c r="AS470" s="6"/>
      <c r="AV470" s="5">
        <f ca="1">IF(Table1[[#This Row],[Total Debt Value]]&gt;$AW$3,1,0)</f>
        <v>0</v>
      </c>
      <c r="AZ470" s="6"/>
      <c r="BA470" s="5"/>
      <c r="BB470" s="17">
        <f t="shared" ca="1" si="347"/>
        <v>0.51774188164747259</v>
      </c>
      <c r="BC470">
        <f t="shared" ca="1" si="348"/>
        <v>0</v>
      </c>
      <c r="BD470" s="6"/>
      <c r="BF470" s="5">
        <f t="shared" ca="1" si="349"/>
        <v>0</v>
      </c>
      <c r="BG470">
        <f t="shared" ca="1" si="350"/>
        <v>0</v>
      </c>
      <c r="BH470">
        <f t="shared" ca="1" si="375"/>
        <v>0</v>
      </c>
      <c r="BI470">
        <f t="shared" ca="1" si="376"/>
        <v>0</v>
      </c>
      <c r="BJ470">
        <f t="shared" ca="1" si="377"/>
        <v>0</v>
      </c>
      <c r="BK470">
        <f t="shared" ca="1" si="378"/>
        <v>0</v>
      </c>
      <c r="BL470">
        <f t="shared" ca="1" si="379"/>
        <v>0</v>
      </c>
      <c r="BM470">
        <f t="shared" ca="1" si="380"/>
        <v>44962</v>
      </c>
      <c r="BN470">
        <f t="shared" ca="1" si="381"/>
        <v>0</v>
      </c>
      <c r="BO470">
        <f t="shared" ca="1" si="382"/>
        <v>0</v>
      </c>
      <c r="BP470">
        <f t="shared" ca="1" si="383"/>
        <v>0</v>
      </c>
      <c r="BR470" s="6"/>
      <c r="BT470" s="5">
        <f t="shared" ca="1" si="351"/>
        <v>0</v>
      </c>
      <c r="BU470">
        <f t="shared" ca="1" si="352"/>
        <v>0</v>
      </c>
      <c r="BV470">
        <f t="shared" ca="1" si="353"/>
        <v>44962</v>
      </c>
      <c r="BW470">
        <f t="shared" ca="1" si="354"/>
        <v>0</v>
      </c>
      <c r="BX470">
        <f t="shared" ca="1" si="355"/>
        <v>0</v>
      </c>
      <c r="BY470">
        <f t="shared" ca="1" si="356"/>
        <v>0</v>
      </c>
      <c r="CA470" s="6"/>
      <c r="CD470" s="5">
        <f ca="1">IF(Table1[[#This Row],[Total Debt Value]]&gt;Table1[[#This Row],[Income]],1,0)</f>
        <v>1</v>
      </c>
      <c r="CK470" s="6"/>
      <c r="CM470" s="5">
        <f ca="1">IF(Table1[[#This Row],[Total  Net Worth]]&gt;$CN$3,Table1[[#This Row],[Age]],0)</f>
        <v>36</v>
      </c>
      <c r="CN470" s="6"/>
    </row>
    <row r="471" spans="2:92" x14ac:dyDescent="0.25">
      <c r="B471">
        <f t="shared" ca="1" si="357"/>
        <v>1</v>
      </c>
      <c r="C471" t="str">
        <f t="shared" ca="1" si="358"/>
        <v>Male</v>
      </c>
      <c r="D471">
        <f t="shared" ca="1" si="359"/>
        <v>26</v>
      </c>
      <c r="E471">
        <f t="shared" ca="1" si="360"/>
        <v>4</v>
      </c>
      <c r="F471" t="str">
        <f t="shared" ca="1" si="344"/>
        <v>IT</v>
      </c>
      <c r="G471">
        <f t="shared" ca="1" si="361"/>
        <v>4</v>
      </c>
      <c r="H471" t="str">
        <f t="shared" ca="1" si="345"/>
        <v>Technical</v>
      </c>
      <c r="I471">
        <f t="shared" ca="1" si="362"/>
        <v>0</v>
      </c>
      <c r="J471">
        <f t="shared" ca="1" si="363"/>
        <v>1</v>
      </c>
      <c r="K471">
        <f t="shared" ca="1" si="364"/>
        <v>44962</v>
      </c>
      <c r="L471">
        <f t="shared" ca="1" si="365"/>
        <v>10</v>
      </c>
      <c r="M471" t="str">
        <f t="shared" ca="1" si="346"/>
        <v>Lalitpur</v>
      </c>
      <c r="N471">
        <f t="shared" ca="1" si="368"/>
        <v>944202</v>
      </c>
      <c r="O471" s="1">
        <f t="shared" ca="1" si="366"/>
        <v>488852.92013530689</v>
      </c>
      <c r="P471" s="1">
        <f t="shared" ca="1" si="369"/>
        <v>42135.321326707977</v>
      </c>
      <c r="Q471">
        <f t="shared" ca="1" si="367"/>
        <v>28598</v>
      </c>
      <c r="R471">
        <f t="shared" ca="1" si="370"/>
        <v>0</v>
      </c>
      <c r="S471" s="1">
        <f t="shared" ca="1" si="371"/>
        <v>2065.075536603646</v>
      </c>
      <c r="T471" s="1">
        <f t="shared" ca="1" si="372"/>
        <v>988402.39686331165</v>
      </c>
      <c r="U471" s="1">
        <f t="shared" ca="1" si="373"/>
        <v>517450.92013530689</v>
      </c>
      <c r="V471" s="1">
        <f t="shared" ca="1" si="374"/>
        <v>470951.47672800475</v>
      </c>
      <c r="Y471" s="5">
        <f ca="1">IF(Table1[[#This Row],[Gender]]="Male",1,0)</f>
        <v>1</v>
      </c>
      <c r="Z471">
        <f ca="1">IF(Table1[[#This Row],[Gender]]="Female",1,0)</f>
        <v>0</v>
      </c>
      <c r="AB471" s="6"/>
      <c r="AF471" s="5">
        <f t="shared" ca="1" si="338"/>
        <v>0</v>
      </c>
      <c r="AM471">
        <f t="shared" ca="1" si="339"/>
        <v>0</v>
      </c>
      <c r="AN471">
        <f t="shared" ca="1" si="340"/>
        <v>0</v>
      </c>
      <c r="AO471">
        <f t="shared" ca="1" si="341"/>
        <v>1</v>
      </c>
      <c r="AP471">
        <f t="shared" ca="1" si="342"/>
        <v>0</v>
      </c>
      <c r="AQ471">
        <f t="shared" ca="1" si="343"/>
        <v>0</v>
      </c>
      <c r="AS471" s="6"/>
      <c r="AV471" s="5">
        <f ca="1">IF(Table1[[#This Row],[Total Debt Value]]&gt;$AW$3,1,0)</f>
        <v>1</v>
      </c>
      <c r="AZ471" s="6"/>
      <c r="BA471" s="5"/>
      <c r="BB471" s="17">
        <f t="shared" ca="1" si="347"/>
        <v>7.7513977900017683E-2</v>
      </c>
      <c r="BC471">
        <f t="shared" ca="1" si="348"/>
        <v>1</v>
      </c>
      <c r="BD471" s="6"/>
      <c r="BF471" s="5">
        <f t="shared" ca="1" si="349"/>
        <v>0</v>
      </c>
      <c r="BG471">
        <f t="shared" ca="1" si="350"/>
        <v>0</v>
      </c>
      <c r="BH471">
        <f t="shared" ca="1" si="375"/>
        <v>0</v>
      </c>
      <c r="BI471">
        <f t="shared" ca="1" si="376"/>
        <v>0</v>
      </c>
      <c r="BJ471">
        <f t="shared" ca="1" si="377"/>
        <v>0</v>
      </c>
      <c r="BK471">
        <f t="shared" ca="1" si="378"/>
        <v>0</v>
      </c>
      <c r="BL471">
        <f t="shared" ca="1" si="379"/>
        <v>0</v>
      </c>
      <c r="BM471">
        <f t="shared" ca="1" si="380"/>
        <v>94202</v>
      </c>
      <c r="BN471">
        <f t="shared" ca="1" si="381"/>
        <v>0</v>
      </c>
      <c r="BO471">
        <f t="shared" ca="1" si="382"/>
        <v>0</v>
      </c>
      <c r="BP471">
        <f t="shared" ca="1" si="383"/>
        <v>0</v>
      </c>
      <c r="BR471" s="6"/>
      <c r="BT471" s="5">
        <f t="shared" ca="1" si="351"/>
        <v>0</v>
      </c>
      <c r="BU471">
        <f t="shared" ca="1" si="352"/>
        <v>0</v>
      </c>
      <c r="BV471">
        <f t="shared" ca="1" si="353"/>
        <v>0</v>
      </c>
      <c r="BW471">
        <f t="shared" ca="1" si="354"/>
        <v>94202</v>
      </c>
      <c r="BX471">
        <f t="shared" ca="1" si="355"/>
        <v>0</v>
      </c>
      <c r="BY471">
        <f t="shared" ca="1" si="356"/>
        <v>0</v>
      </c>
      <c r="CA471" s="6"/>
      <c r="CD471" s="5">
        <f ca="1">IF(Table1[[#This Row],[Total Debt Value]]&gt;Table1[[#This Row],[Income]],1,0)</f>
        <v>1</v>
      </c>
      <c r="CK471" s="6"/>
      <c r="CM471" s="5">
        <f ca="1">IF(Table1[[#This Row],[Total  Net Worth]]&gt;$CN$3,Table1[[#This Row],[Age]],0)</f>
        <v>0</v>
      </c>
      <c r="CN471" s="6"/>
    </row>
    <row r="472" spans="2:92" x14ac:dyDescent="0.25">
      <c r="B472">
        <f t="shared" ca="1" si="357"/>
        <v>1</v>
      </c>
      <c r="C472" t="str">
        <f t="shared" ca="1" si="358"/>
        <v>Male</v>
      </c>
      <c r="D472">
        <f t="shared" ca="1" si="359"/>
        <v>32</v>
      </c>
      <c r="E472">
        <f t="shared" ca="1" si="360"/>
        <v>2</v>
      </c>
      <c r="F472" t="str">
        <f t="shared" ca="1" si="344"/>
        <v>Construction</v>
      </c>
      <c r="G472">
        <f t="shared" ca="1" si="361"/>
        <v>1</v>
      </c>
      <c r="H472" t="str">
        <f t="shared" ca="1" si="345"/>
        <v>High School</v>
      </c>
      <c r="I472">
        <f t="shared" ca="1" si="362"/>
        <v>1</v>
      </c>
      <c r="J472">
        <f t="shared" ca="1" si="363"/>
        <v>0</v>
      </c>
      <c r="K472">
        <f t="shared" ca="1" si="364"/>
        <v>94202</v>
      </c>
      <c r="L472">
        <f t="shared" ca="1" si="365"/>
        <v>10</v>
      </c>
      <c r="M472" t="str">
        <f t="shared" ca="1" si="346"/>
        <v>Lalitpur</v>
      </c>
      <c r="N472">
        <f t="shared" ca="1" si="368"/>
        <v>1978242</v>
      </c>
      <c r="O472" s="1">
        <f t="shared" ca="1" si="366"/>
        <v>153341.40666888678</v>
      </c>
      <c r="P472" s="1">
        <f t="shared" ca="1" si="369"/>
        <v>0</v>
      </c>
      <c r="Q472">
        <f t="shared" ca="1" si="367"/>
        <v>0</v>
      </c>
      <c r="R472">
        <f t="shared" ca="1" si="370"/>
        <v>188404</v>
      </c>
      <c r="S472" s="1">
        <f t="shared" ca="1" si="371"/>
        <v>50584.94789101572</v>
      </c>
      <c r="T472" s="1">
        <f t="shared" ca="1" si="372"/>
        <v>2028826.9478910158</v>
      </c>
      <c r="U472" s="1">
        <f t="shared" ca="1" si="373"/>
        <v>341745.40666888678</v>
      </c>
      <c r="V472" s="1">
        <f t="shared" ca="1" si="374"/>
        <v>1687081.541222129</v>
      </c>
      <c r="Y472" s="5">
        <f ca="1">IF(Table1[[#This Row],[Gender]]="Male",1,0)</f>
        <v>1</v>
      </c>
      <c r="Z472">
        <f ca="1">IF(Table1[[#This Row],[Gender]]="Female",1,0)</f>
        <v>0</v>
      </c>
      <c r="AB472" s="6"/>
      <c r="AF472" s="5">
        <f t="shared" ca="1" si="338"/>
        <v>1</v>
      </c>
      <c r="AM472">
        <f t="shared" ca="1" si="339"/>
        <v>0</v>
      </c>
      <c r="AN472">
        <f t="shared" ca="1" si="340"/>
        <v>0</v>
      </c>
      <c r="AO472">
        <f t="shared" ca="1" si="341"/>
        <v>0</v>
      </c>
      <c r="AP472">
        <f t="shared" ca="1" si="342"/>
        <v>0</v>
      </c>
      <c r="AQ472">
        <f t="shared" ca="1" si="343"/>
        <v>0</v>
      </c>
      <c r="AS472" s="6"/>
      <c r="AV472" s="5">
        <f ca="1">IF(Table1[[#This Row],[Total Debt Value]]&gt;$AW$3,1,0)</f>
        <v>0</v>
      </c>
      <c r="AZ472" s="6"/>
      <c r="BA472" s="5"/>
      <c r="BB472" s="17">
        <f t="shared" ca="1" si="347"/>
        <v>0.45389825459047184</v>
      </c>
      <c r="BC472">
        <f t="shared" ca="1" si="348"/>
        <v>0</v>
      </c>
      <c r="BD472" s="6"/>
      <c r="BF472" s="5">
        <f t="shared" ca="1" si="349"/>
        <v>86907</v>
      </c>
      <c r="BG472">
        <f t="shared" ca="1" si="350"/>
        <v>0</v>
      </c>
      <c r="BH472">
        <f t="shared" ca="1" si="375"/>
        <v>0</v>
      </c>
      <c r="BI472">
        <f t="shared" ca="1" si="376"/>
        <v>0</v>
      </c>
      <c r="BJ472">
        <f t="shared" ca="1" si="377"/>
        <v>0</v>
      </c>
      <c r="BK472">
        <f t="shared" ca="1" si="378"/>
        <v>0</v>
      </c>
      <c r="BL472">
        <f t="shared" ca="1" si="379"/>
        <v>0</v>
      </c>
      <c r="BM472">
        <f t="shared" ca="1" si="380"/>
        <v>0</v>
      </c>
      <c r="BN472">
        <f t="shared" ca="1" si="381"/>
        <v>0</v>
      </c>
      <c r="BO472">
        <f t="shared" ca="1" si="382"/>
        <v>0</v>
      </c>
      <c r="BP472">
        <f t="shared" ca="1" si="383"/>
        <v>0</v>
      </c>
      <c r="BR472" s="6"/>
      <c r="BT472" s="5">
        <f t="shared" ca="1" si="351"/>
        <v>86907</v>
      </c>
      <c r="BU472">
        <f t="shared" ca="1" si="352"/>
        <v>0</v>
      </c>
      <c r="BV472">
        <f t="shared" ca="1" si="353"/>
        <v>0</v>
      </c>
      <c r="BW472">
        <f t="shared" ca="1" si="354"/>
        <v>0</v>
      </c>
      <c r="BX472">
        <f t="shared" ca="1" si="355"/>
        <v>0</v>
      </c>
      <c r="BY472">
        <f t="shared" ca="1" si="356"/>
        <v>0</v>
      </c>
      <c r="CA472" s="6"/>
      <c r="CD472" s="5">
        <f ca="1">IF(Table1[[#This Row],[Total Debt Value]]&gt;Table1[[#This Row],[Income]],1,0)</f>
        <v>1</v>
      </c>
      <c r="CK472" s="6"/>
      <c r="CM472" s="5">
        <f ca="1">IF(Table1[[#This Row],[Total  Net Worth]]&gt;$CN$3,Table1[[#This Row],[Age]],0)</f>
        <v>32</v>
      </c>
      <c r="CN472" s="6"/>
    </row>
    <row r="473" spans="2:92" x14ac:dyDescent="0.25">
      <c r="B473">
        <f t="shared" ca="1" si="357"/>
        <v>2</v>
      </c>
      <c r="C473" t="str">
        <f t="shared" ca="1" si="358"/>
        <v>Female</v>
      </c>
      <c r="D473">
        <f t="shared" ca="1" si="359"/>
        <v>29</v>
      </c>
      <c r="E473">
        <f t="shared" ca="1" si="360"/>
        <v>1</v>
      </c>
      <c r="F473" t="str">
        <f t="shared" ca="1" si="344"/>
        <v>Health</v>
      </c>
      <c r="G473">
        <f t="shared" ca="1" si="361"/>
        <v>1</v>
      </c>
      <c r="H473" t="str">
        <f t="shared" ca="1" si="345"/>
        <v>High School</v>
      </c>
      <c r="I473">
        <f t="shared" ca="1" si="362"/>
        <v>2</v>
      </c>
      <c r="J473">
        <f t="shared" ca="1" si="363"/>
        <v>0</v>
      </c>
      <c r="K473">
        <f t="shared" ca="1" si="364"/>
        <v>86907</v>
      </c>
      <c r="L473">
        <f t="shared" ca="1" si="365"/>
        <v>1</v>
      </c>
      <c r="M473" t="str">
        <f t="shared" ca="1" si="346"/>
        <v>Kathmandu</v>
      </c>
      <c r="N473">
        <f t="shared" ca="1" si="368"/>
        <v>1651233</v>
      </c>
      <c r="O473" s="1">
        <f t="shared" ca="1" si="366"/>
        <v>749491.77662218863</v>
      </c>
      <c r="P473" s="1">
        <f t="shared" ca="1" si="369"/>
        <v>0</v>
      </c>
      <c r="Q473">
        <f t="shared" ca="1" si="367"/>
        <v>0</v>
      </c>
      <c r="R473">
        <f t="shared" ca="1" si="370"/>
        <v>173814</v>
      </c>
      <c r="S473" s="1">
        <f t="shared" ca="1" si="371"/>
        <v>112396.82244393585</v>
      </c>
      <c r="T473" s="1">
        <f t="shared" ca="1" si="372"/>
        <v>1763629.8224439358</v>
      </c>
      <c r="U473" s="1">
        <f t="shared" ca="1" si="373"/>
        <v>923305.77662218863</v>
      </c>
      <c r="V473" s="1">
        <f t="shared" ca="1" si="374"/>
        <v>840324.04582174716</v>
      </c>
      <c r="Y473" s="5">
        <f ca="1">IF(Table1[[#This Row],[Gender]]="Male",1,0)</f>
        <v>0</v>
      </c>
      <c r="Z473">
        <f ca="1">IF(Table1[[#This Row],[Gender]]="Female",1,0)</f>
        <v>1</v>
      </c>
      <c r="AB473" s="6"/>
      <c r="AF473" s="5">
        <f t="shared" ca="1" si="338"/>
        <v>0</v>
      </c>
      <c r="AM473">
        <f t="shared" ca="1" si="339"/>
        <v>1</v>
      </c>
      <c r="AN473">
        <f t="shared" ca="1" si="340"/>
        <v>0</v>
      </c>
      <c r="AO473">
        <f t="shared" ca="1" si="341"/>
        <v>0</v>
      </c>
      <c r="AP473">
        <f t="shared" ca="1" si="342"/>
        <v>0</v>
      </c>
      <c r="AQ473">
        <f t="shared" ca="1" si="343"/>
        <v>0</v>
      </c>
      <c r="AS473" s="6"/>
      <c r="AV473" s="5">
        <f ca="1">IF(Table1[[#This Row],[Total Debt Value]]&gt;$AW$3,1,0)</f>
        <v>1</v>
      </c>
      <c r="AZ473" s="6"/>
      <c r="BA473" s="5"/>
      <c r="BB473" s="17">
        <f t="shared" ca="1" si="347"/>
        <v>0.196462278629016</v>
      </c>
      <c r="BC473">
        <f t="shared" ca="1" si="348"/>
        <v>1</v>
      </c>
      <c r="BD473" s="6"/>
      <c r="BF473" s="5">
        <f t="shared" ca="1" si="349"/>
        <v>49701</v>
      </c>
      <c r="BG473">
        <f t="shared" ca="1" si="350"/>
        <v>0</v>
      </c>
      <c r="BH473">
        <f t="shared" ca="1" si="375"/>
        <v>0</v>
      </c>
      <c r="BI473">
        <f t="shared" ca="1" si="376"/>
        <v>0</v>
      </c>
      <c r="BJ473">
        <f t="shared" ca="1" si="377"/>
        <v>0</v>
      </c>
      <c r="BK473">
        <f t="shared" ca="1" si="378"/>
        <v>0</v>
      </c>
      <c r="BL473">
        <f t="shared" ca="1" si="379"/>
        <v>0</v>
      </c>
      <c r="BM473">
        <f t="shared" ca="1" si="380"/>
        <v>0</v>
      </c>
      <c r="BN473">
        <f t="shared" ca="1" si="381"/>
        <v>0</v>
      </c>
      <c r="BO473">
        <f t="shared" ca="1" si="382"/>
        <v>0</v>
      </c>
      <c r="BP473">
        <f t="shared" ca="1" si="383"/>
        <v>0</v>
      </c>
      <c r="BR473" s="6"/>
      <c r="BT473" s="5">
        <f t="shared" ca="1" si="351"/>
        <v>0</v>
      </c>
      <c r="BU473">
        <f t="shared" ca="1" si="352"/>
        <v>0</v>
      </c>
      <c r="BV473">
        <f t="shared" ca="1" si="353"/>
        <v>0</v>
      </c>
      <c r="BW473">
        <f t="shared" ca="1" si="354"/>
        <v>0</v>
      </c>
      <c r="BX473">
        <f t="shared" ca="1" si="355"/>
        <v>0</v>
      </c>
      <c r="BY473">
        <f t="shared" ca="1" si="356"/>
        <v>49701</v>
      </c>
      <c r="CA473" s="6"/>
      <c r="CD473" s="5">
        <f ca="1">IF(Table1[[#This Row],[Total Debt Value]]&gt;Table1[[#This Row],[Income]],1,0)</f>
        <v>1</v>
      </c>
      <c r="CK473" s="6"/>
      <c r="CM473" s="5">
        <f ca="1">IF(Table1[[#This Row],[Total  Net Worth]]&gt;$CN$3,Table1[[#This Row],[Age]],0)</f>
        <v>29</v>
      </c>
      <c r="CN473" s="6"/>
    </row>
    <row r="474" spans="2:92" x14ac:dyDescent="0.25">
      <c r="B474">
        <f t="shared" ca="1" si="357"/>
        <v>2</v>
      </c>
      <c r="C474" t="str">
        <f t="shared" ca="1" si="358"/>
        <v>Female</v>
      </c>
      <c r="D474">
        <f t="shared" ca="1" si="359"/>
        <v>26</v>
      </c>
      <c r="E474">
        <f t="shared" ca="1" si="360"/>
        <v>3</v>
      </c>
      <c r="F474" t="str">
        <f t="shared" ca="1" si="344"/>
        <v>Teaching</v>
      </c>
      <c r="G474">
        <f t="shared" ca="1" si="361"/>
        <v>3</v>
      </c>
      <c r="H474" t="str">
        <f t="shared" ca="1" si="345"/>
        <v>University</v>
      </c>
      <c r="I474">
        <f t="shared" ca="1" si="362"/>
        <v>0</v>
      </c>
      <c r="J474">
        <f t="shared" ca="1" si="363"/>
        <v>0</v>
      </c>
      <c r="K474">
        <f t="shared" ca="1" si="364"/>
        <v>49701</v>
      </c>
      <c r="L474">
        <f t="shared" ca="1" si="365"/>
        <v>1</v>
      </c>
      <c r="M474" t="str">
        <f t="shared" ca="1" si="346"/>
        <v>Kathmandu</v>
      </c>
      <c r="N474">
        <f t="shared" ca="1" si="368"/>
        <v>1093422</v>
      </c>
      <c r="O474" s="1">
        <f t="shared" ca="1" si="366"/>
        <v>214816.17762309592</v>
      </c>
      <c r="P474" s="1">
        <f t="shared" ca="1" si="369"/>
        <v>0</v>
      </c>
      <c r="Q474">
        <f t="shared" ca="1" si="367"/>
        <v>0</v>
      </c>
      <c r="R474">
        <f t="shared" ca="1" si="370"/>
        <v>99402</v>
      </c>
      <c r="S474" s="1">
        <f t="shared" ca="1" si="371"/>
        <v>20878.157692576686</v>
      </c>
      <c r="T474" s="1">
        <f t="shared" ca="1" si="372"/>
        <v>1114300.1576925768</v>
      </c>
      <c r="U474" s="1">
        <f t="shared" ca="1" si="373"/>
        <v>314218.17762309592</v>
      </c>
      <c r="V474" s="1">
        <f t="shared" ca="1" si="374"/>
        <v>800081.98006948084</v>
      </c>
      <c r="Y474" s="5">
        <f ca="1">IF(Table1[[#This Row],[Gender]]="Male",1,0)</f>
        <v>0</v>
      </c>
      <c r="Z474">
        <f ca="1">IF(Table1[[#This Row],[Gender]]="Female",1,0)</f>
        <v>1</v>
      </c>
      <c r="AB474" s="6"/>
      <c r="AF474" s="5">
        <f t="shared" ca="1" si="338"/>
        <v>0</v>
      </c>
      <c r="AM474">
        <f t="shared" ca="1" si="339"/>
        <v>0</v>
      </c>
      <c r="AN474">
        <f t="shared" ca="1" si="340"/>
        <v>0</v>
      </c>
      <c r="AO474">
        <f t="shared" ca="1" si="341"/>
        <v>0</v>
      </c>
      <c r="AP474">
        <f t="shared" ca="1" si="342"/>
        <v>1</v>
      </c>
      <c r="AQ474">
        <f t="shared" ca="1" si="343"/>
        <v>0</v>
      </c>
      <c r="AS474" s="6"/>
      <c r="AV474" s="5">
        <f ca="1">IF(Table1[[#This Row],[Total Debt Value]]&gt;$AW$3,1,0)</f>
        <v>0</v>
      </c>
      <c r="AZ474" s="6"/>
      <c r="BA474" s="5"/>
      <c r="BB474" s="17">
        <f t="shared" ca="1" si="347"/>
        <v>8.7388351189345514E-2</v>
      </c>
      <c r="BC474">
        <f t="shared" ca="1" si="348"/>
        <v>1</v>
      </c>
      <c r="BD474" s="6"/>
      <c r="BF474" s="5">
        <f t="shared" ca="1" si="349"/>
        <v>0</v>
      </c>
      <c r="BG474">
        <f t="shared" ca="1" si="350"/>
        <v>0</v>
      </c>
      <c r="BH474">
        <f t="shared" ca="1" si="375"/>
        <v>0</v>
      </c>
      <c r="BI474">
        <f t="shared" ca="1" si="376"/>
        <v>0</v>
      </c>
      <c r="BJ474">
        <f t="shared" ca="1" si="377"/>
        <v>0</v>
      </c>
      <c r="BK474">
        <f t="shared" ca="1" si="378"/>
        <v>0</v>
      </c>
      <c r="BL474">
        <f t="shared" ca="1" si="379"/>
        <v>0</v>
      </c>
      <c r="BM474">
        <f t="shared" ca="1" si="380"/>
        <v>40732</v>
      </c>
      <c r="BN474">
        <f t="shared" ca="1" si="381"/>
        <v>0</v>
      </c>
      <c r="BO474">
        <f t="shared" ca="1" si="382"/>
        <v>0</v>
      </c>
      <c r="BP474">
        <f t="shared" ca="1" si="383"/>
        <v>0</v>
      </c>
      <c r="BR474" s="6"/>
      <c r="BT474" s="5">
        <f t="shared" ca="1" si="351"/>
        <v>0</v>
      </c>
      <c r="BU474">
        <f t="shared" ca="1" si="352"/>
        <v>0</v>
      </c>
      <c r="BV474">
        <f t="shared" ca="1" si="353"/>
        <v>0</v>
      </c>
      <c r="BW474">
        <f t="shared" ca="1" si="354"/>
        <v>0</v>
      </c>
      <c r="BX474">
        <f t="shared" ca="1" si="355"/>
        <v>40732</v>
      </c>
      <c r="BY474">
        <f t="shared" ca="1" si="356"/>
        <v>0</v>
      </c>
      <c r="CA474" s="6"/>
      <c r="CD474" s="5">
        <f ca="1">IF(Table1[[#This Row],[Total Debt Value]]&gt;Table1[[#This Row],[Income]],1,0)</f>
        <v>1</v>
      </c>
      <c r="CK474" s="6"/>
      <c r="CM474" s="5">
        <f ca="1">IF(Table1[[#This Row],[Total  Net Worth]]&gt;$CN$3,Table1[[#This Row],[Age]],0)</f>
        <v>26</v>
      </c>
      <c r="CN474" s="6"/>
    </row>
    <row r="475" spans="2:92" x14ac:dyDescent="0.25">
      <c r="B475">
        <f t="shared" ca="1" si="357"/>
        <v>2</v>
      </c>
      <c r="C475" t="str">
        <f t="shared" ca="1" si="358"/>
        <v>Female</v>
      </c>
      <c r="D475">
        <f t="shared" ca="1" si="359"/>
        <v>36</v>
      </c>
      <c r="E475">
        <f t="shared" ca="1" si="360"/>
        <v>5</v>
      </c>
      <c r="F475" t="str">
        <f t="shared" ca="1" si="344"/>
        <v>Genral Work</v>
      </c>
      <c r="G475">
        <f t="shared" ca="1" si="361"/>
        <v>4</v>
      </c>
      <c r="H475" t="str">
        <f t="shared" ca="1" si="345"/>
        <v>Technical</v>
      </c>
      <c r="I475">
        <f t="shared" ca="1" si="362"/>
        <v>3</v>
      </c>
      <c r="J475">
        <f t="shared" ca="1" si="363"/>
        <v>0</v>
      </c>
      <c r="K475">
        <f t="shared" ca="1" si="364"/>
        <v>40732</v>
      </c>
      <c r="L475">
        <f t="shared" ca="1" si="365"/>
        <v>10</v>
      </c>
      <c r="M475" t="str">
        <f t="shared" ca="1" si="346"/>
        <v>Lalitpur</v>
      </c>
      <c r="N475">
        <f t="shared" ca="1" si="368"/>
        <v>733176</v>
      </c>
      <c r="O475" s="1">
        <f t="shared" ca="1" si="366"/>
        <v>64071.041771599586</v>
      </c>
      <c r="P475" s="1">
        <f t="shared" ca="1" si="369"/>
        <v>0</v>
      </c>
      <c r="Q475">
        <f t="shared" ca="1" si="367"/>
        <v>0</v>
      </c>
      <c r="R475">
        <f t="shared" ca="1" si="370"/>
        <v>0</v>
      </c>
      <c r="S475" s="1">
        <f t="shared" ca="1" si="371"/>
        <v>13145.481720381136</v>
      </c>
      <c r="T475" s="1">
        <f t="shared" ca="1" si="372"/>
        <v>746321.48172038118</v>
      </c>
      <c r="U475" s="1">
        <f t="shared" ca="1" si="373"/>
        <v>64071.041771599586</v>
      </c>
      <c r="V475" s="1">
        <f t="shared" ca="1" si="374"/>
        <v>682250.43994878163</v>
      </c>
      <c r="Y475" s="5">
        <f ca="1">IF(Table1[[#This Row],[Gender]]="Male",1,0)</f>
        <v>0</v>
      </c>
      <c r="Z475">
        <f ca="1">IF(Table1[[#This Row],[Gender]]="Female",1,0)</f>
        <v>1</v>
      </c>
      <c r="AB475" s="6"/>
      <c r="AF475" s="5">
        <f t="shared" ca="1" si="338"/>
        <v>0</v>
      </c>
      <c r="AM475">
        <f t="shared" ca="1" si="339"/>
        <v>0</v>
      </c>
      <c r="AN475">
        <f t="shared" ca="1" si="340"/>
        <v>1</v>
      </c>
      <c r="AO475">
        <f t="shared" ca="1" si="341"/>
        <v>0</v>
      </c>
      <c r="AP475">
        <f t="shared" ca="1" si="342"/>
        <v>0</v>
      </c>
      <c r="AQ475">
        <f t="shared" ca="1" si="343"/>
        <v>0</v>
      </c>
      <c r="AS475" s="6"/>
      <c r="AV475" s="5">
        <f ca="1">IF(Table1[[#This Row],[Total Debt Value]]&gt;$AW$3,1,0)</f>
        <v>0</v>
      </c>
      <c r="AZ475" s="6"/>
      <c r="BA475" s="5"/>
      <c r="BB475" s="17">
        <f t="shared" ca="1" si="347"/>
        <v>0.81639714124441898</v>
      </c>
      <c r="BC475">
        <f t="shared" ca="1" si="348"/>
        <v>0</v>
      </c>
      <c r="BD475" s="6"/>
      <c r="BF475" s="5">
        <f t="shared" ca="1" si="349"/>
        <v>0</v>
      </c>
      <c r="BG475">
        <f t="shared" ca="1" si="350"/>
        <v>0</v>
      </c>
      <c r="BH475">
        <f t="shared" ca="1" si="375"/>
        <v>0</v>
      </c>
      <c r="BI475">
        <f t="shared" ca="1" si="376"/>
        <v>0</v>
      </c>
      <c r="BJ475">
        <f t="shared" ca="1" si="377"/>
        <v>0</v>
      </c>
      <c r="BK475">
        <f t="shared" ca="1" si="378"/>
        <v>0</v>
      </c>
      <c r="BL475">
        <f t="shared" ca="1" si="379"/>
        <v>0</v>
      </c>
      <c r="BM475">
        <f t="shared" ca="1" si="380"/>
        <v>29456</v>
      </c>
      <c r="BN475">
        <f t="shared" ca="1" si="381"/>
        <v>0</v>
      </c>
      <c r="BO475">
        <f t="shared" ca="1" si="382"/>
        <v>0</v>
      </c>
      <c r="BP475">
        <f t="shared" ca="1" si="383"/>
        <v>0</v>
      </c>
      <c r="BR475" s="6"/>
      <c r="BT475" s="5">
        <f t="shared" ca="1" si="351"/>
        <v>0</v>
      </c>
      <c r="BU475">
        <f t="shared" ca="1" si="352"/>
        <v>0</v>
      </c>
      <c r="BV475">
        <f t="shared" ca="1" si="353"/>
        <v>29456</v>
      </c>
      <c r="BW475">
        <f t="shared" ca="1" si="354"/>
        <v>0</v>
      </c>
      <c r="BX475">
        <f t="shared" ca="1" si="355"/>
        <v>0</v>
      </c>
      <c r="BY475">
        <f t="shared" ca="1" si="356"/>
        <v>0</v>
      </c>
      <c r="CA475" s="6"/>
      <c r="CD475" s="5">
        <f ca="1">IF(Table1[[#This Row],[Total Debt Value]]&gt;Table1[[#This Row],[Income]],1,0)</f>
        <v>1</v>
      </c>
      <c r="CK475" s="6"/>
      <c r="CM475" s="5">
        <f ca="1">IF(Table1[[#This Row],[Total  Net Worth]]&gt;$CN$3,Table1[[#This Row],[Age]],0)</f>
        <v>36</v>
      </c>
      <c r="CN475" s="6"/>
    </row>
    <row r="476" spans="2:92" x14ac:dyDescent="0.25">
      <c r="B476">
        <f t="shared" ca="1" si="357"/>
        <v>1</v>
      </c>
      <c r="C476" t="str">
        <f t="shared" ca="1" si="358"/>
        <v>Male</v>
      </c>
      <c r="D476">
        <f t="shared" ca="1" si="359"/>
        <v>27</v>
      </c>
      <c r="E476">
        <f t="shared" ca="1" si="360"/>
        <v>4</v>
      </c>
      <c r="F476" t="str">
        <f t="shared" ca="1" si="344"/>
        <v>IT</v>
      </c>
      <c r="G476">
        <f t="shared" ca="1" si="361"/>
        <v>5</v>
      </c>
      <c r="H476" t="str">
        <f t="shared" ca="1" si="345"/>
        <v>Others</v>
      </c>
      <c r="I476">
        <f t="shared" ca="1" si="362"/>
        <v>3</v>
      </c>
      <c r="J476">
        <f t="shared" ca="1" si="363"/>
        <v>1</v>
      </c>
      <c r="K476">
        <f t="shared" ca="1" si="364"/>
        <v>29456</v>
      </c>
      <c r="L476">
        <f t="shared" ca="1" si="365"/>
        <v>10</v>
      </c>
      <c r="M476" t="str">
        <f t="shared" ca="1" si="346"/>
        <v>Lalitpur</v>
      </c>
      <c r="N476">
        <f t="shared" ca="1" si="368"/>
        <v>618576</v>
      </c>
      <c r="O476" s="1">
        <f t="shared" ca="1" si="366"/>
        <v>505003.67804240773</v>
      </c>
      <c r="P476" s="1">
        <f t="shared" ca="1" si="369"/>
        <v>24672.12678201079</v>
      </c>
      <c r="Q476">
        <f t="shared" ca="1" si="367"/>
        <v>2711</v>
      </c>
      <c r="R476">
        <f t="shared" ca="1" si="370"/>
        <v>58912</v>
      </c>
      <c r="S476" s="1">
        <f t="shared" ca="1" si="371"/>
        <v>17777.404482920825</v>
      </c>
      <c r="T476" s="1">
        <f t="shared" ca="1" si="372"/>
        <v>661025.53126493155</v>
      </c>
      <c r="U476" s="1">
        <f t="shared" ca="1" si="373"/>
        <v>566626.67804240773</v>
      </c>
      <c r="V476" s="1">
        <f t="shared" ca="1" si="374"/>
        <v>94398.853222523816</v>
      </c>
      <c r="Y476" s="5">
        <f ca="1">IF(Table1[[#This Row],[Gender]]="Male",1,0)</f>
        <v>1</v>
      </c>
      <c r="Z476">
        <f ca="1">IF(Table1[[#This Row],[Gender]]="Female",1,0)</f>
        <v>0</v>
      </c>
      <c r="AB476" s="6"/>
      <c r="AF476" s="5">
        <f t="shared" ca="1" si="338"/>
        <v>0</v>
      </c>
      <c r="AM476">
        <f t="shared" ca="1" si="339"/>
        <v>0</v>
      </c>
      <c r="AN476">
        <f t="shared" ca="1" si="340"/>
        <v>1</v>
      </c>
      <c r="AO476">
        <f t="shared" ca="1" si="341"/>
        <v>0</v>
      </c>
      <c r="AP476">
        <f t="shared" ca="1" si="342"/>
        <v>0</v>
      </c>
      <c r="AQ476">
        <f t="shared" ca="1" si="343"/>
        <v>0</v>
      </c>
      <c r="AS476" s="6"/>
      <c r="AV476" s="5">
        <f ca="1">IF(Table1[[#This Row],[Total Debt Value]]&gt;$AW$3,1,0)</f>
        <v>1</v>
      </c>
      <c r="AZ476" s="6"/>
      <c r="BA476" s="5"/>
      <c r="BB476" s="17">
        <f t="shared" ca="1" si="347"/>
        <v>0.25359124789121312</v>
      </c>
      <c r="BC476">
        <f t="shared" ca="1" si="348"/>
        <v>1</v>
      </c>
      <c r="BD476" s="6"/>
      <c r="BF476" s="5">
        <f t="shared" ca="1" si="349"/>
        <v>0</v>
      </c>
      <c r="BG476">
        <f t="shared" ca="1" si="350"/>
        <v>0</v>
      </c>
      <c r="BH476">
        <f t="shared" ca="1" si="375"/>
        <v>0</v>
      </c>
      <c r="BI476">
        <f t="shared" ca="1" si="376"/>
        <v>0</v>
      </c>
      <c r="BJ476">
        <f t="shared" ca="1" si="377"/>
        <v>64817</v>
      </c>
      <c r="BK476">
        <f t="shared" ca="1" si="378"/>
        <v>0</v>
      </c>
      <c r="BL476">
        <f t="shared" ca="1" si="379"/>
        <v>0</v>
      </c>
      <c r="BM476">
        <f t="shared" ca="1" si="380"/>
        <v>0</v>
      </c>
      <c r="BN476">
        <f t="shared" ca="1" si="381"/>
        <v>0</v>
      </c>
      <c r="BO476">
        <f t="shared" ca="1" si="382"/>
        <v>0</v>
      </c>
      <c r="BP476">
        <f t="shared" ca="1" si="383"/>
        <v>0</v>
      </c>
      <c r="BR476" s="6"/>
      <c r="BT476" s="5">
        <f t="shared" ca="1" si="351"/>
        <v>0</v>
      </c>
      <c r="BU476">
        <f t="shared" ca="1" si="352"/>
        <v>0</v>
      </c>
      <c r="BV476">
        <f t="shared" ca="1" si="353"/>
        <v>64817</v>
      </c>
      <c r="BW476">
        <f t="shared" ca="1" si="354"/>
        <v>0</v>
      </c>
      <c r="BX476">
        <f t="shared" ca="1" si="355"/>
        <v>0</v>
      </c>
      <c r="BY476">
        <f t="shared" ca="1" si="356"/>
        <v>0</v>
      </c>
      <c r="CA476" s="6"/>
      <c r="CD476" s="5">
        <f ca="1">IF(Table1[[#This Row],[Total Debt Value]]&gt;Table1[[#This Row],[Income]],1,0)</f>
        <v>1</v>
      </c>
      <c r="CK476" s="6"/>
      <c r="CM476" s="5">
        <f ca="1">IF(Table1[[#This Row],[Total  Net Worth]]&gt;$CN$3,Table1[[#This Row],[Age]],0)</f>
        <v>0</v>
      </c>
      <c r="CN476" s="6"/>
    </row>
    <row r="477" spans="2:92" x14ac:dyDescent="0.25">
      <c r="B477">
        <f t="shared" ca="1" si="357"/>
        <v>2</v>
      </c>
      <c r="C477" t="str">
        <f t="shared" ca="1" si="358"/>
        <v>Female</v>
      </c>
      <c r="D477">
        <f t="shared" ca="1" si="359"/>
        <v>40</v>
      </c>
      <c r="E477">
        <f t="shared" ca="1" si="360"/>
        <v>4</v>
      </c>
      <c r="F477" t="str">
        <f t="shared" ca="1" si="344"/>
        <v>IT</v>
      </c>
      <c r="G477">
        <f t="shared" ca="1" si="361"/>
        <v>5</v>
      </c>
      <c r="H477" t="str">
        <f t="shared" ca="1" si="345"/>
        <v>Others</v>
      </c>
      <c r="I477">
        <f t="shared" ca="1" si="362"/>
        <v>2</v>
      </c>
      <c r="J477">
        <f t="shared" ca="1" si="363"/>
        <v>2</v>
      </c>
      <c r="K477">
        <f t="shared" ca="1" si="364"/>
        <v>64817</v>
      </c>
      <c r="L477">
        <f t="shared" ca="1" si="365"/>
        <v>6</v>
      </c>
      <c r="M477" t="str">
        <f t="shared" ca="1" si="346"/>
        <v>Dharan</v>
      </c>
      <c r="N477">
        <f t="shared" ca="1" si="368"/>
        <v>1425974</v>
      </c>
      <c r="O477" s="1">
        <f t="shared" ca="1" si="366"/>
        <v>361614.52612042474</v>
      </c>
      <c r="P477" s="1">
        <f t="shared" ca="1" si="369"/>
        <v>58643.295332229711</v>
      </c>
      <c r="Q477">
        <f t="shared" ca="1" si="367"/>
        <v>55154</v>
      </c>
      <c r="R477">
        <f t="shared" ca="1" si="370"/>
        <v>129634</v>
      </c>
      <c r="S477" s="1">
        <f t="shared" ca="1" si="371"/>
        <v>50432.316157470632</v>
      </c>
      <c r="T477" s="1">
        <f t="shared" ca="1" si="372"/>
        <v>1535049.6114897004</v>
      </c>
      <c r="U477" s="1">
        <f t="shared" ca="1" si="373"/>
        <v>546402.52612042474</v>
      </c>
      <c r="V477" s="1">
        <f t="shared" ca="1" si="374"/>
        <v>988647.08536927565</v>
      </c>
      <c r="Y477" s="5">
        <f ca="1">IF(Table1[[#This Row],[Gender]]="Male",1,0)</f>
        <v>0</v>
      </c>
      <c r="Z477">
        <f ca="1">IF(Table1[[#This Row],[Gender]]="Female",1,0)</f>
        <v>1</v>
      </c>
      <c r="AB477" s="6"/>
      <c r="AF477" s="5">
        <f t="shared" ca="1" si="338"/>
        <v>1</v>
      </c>
      <c r="AM477">
        <f t="shared" ca="1" si="339"/>
        <v>0</v>
      </c>
      <c r="AN477">
        <f t="shared" ca="1" si="340"/>
        <v>0</v>
      </c>
      <c r="AO477">
        <f t="shared" ca="1" si="341"/>
        <v>0</v>
      </c>
      <c r="AP477">
        <f t="shared" ca="1" si="342"/>
        <v>0</v>
      </c>
      <c r="AQ477">
        <f t="shared" ca="1" si="343"/>
        <v>0</v>
      </c>
      <c r="AS477" s="6"/>
      <c r="AV477" s="5">
        <f ca="1">IF(Table1[[#This Row],[Total Debt Value]]&gt;$AW$3,1,0)</f>
        <v>1</v>
      </c>
      <c r="AZ477" s="6"/>
      <c r="BA477" s="5"/>
      <c r="BB477" s="17">
        <f t="shared" ca="1" si="347"/>
        <v>0.84816194066868422</v>
      </c>
      <c r="BC477">
        <f t="shared" ca="1" si="348"/>
        <v>0</v>
      </c>
      <c r="BD477" s="6"/>
      <c r="BF477" s="5">
        <f t="shared" ca="1" si="349"/>
        <v>0</v>
      </c>
      <c r="BG477">
        <f t="shared" ca="1" si="350"/>
        <v>0</v>
      </c>
      <c r="BH477">
        <f t="shared" ca="1" si="375"/>
        <v>0</v>
      </c>
      <c r="BI477">
        <f t="shared" ca="1" si="376"/>
        <v>62049</v>
      </c>
      <c r="BJ477">
        <f t="shared" ca="1" si="377"/>
        <v>0</v>
      </c>
      <c r="BK477">
        <f t="shared" ca="1" si="378"/>
        <v>0</v>
      </c>
      <c r="BL477">
        <f t="shared" ca="1" si="379"/>
        <v>0</v>
      </c>
      <c r="BM477">
        <f t="shared" ca="1" si="380"/>
        <v>0</v>
      </c>
      <c r="BN477">
        <f t="shared" ca="1" si="381"/>
        <v>0</v>
      </c>
      <c r="BO477">
        <f t="shared" ca="1" si="382"/>
        <v>0</v>
      </c>
      <c r="BP477">
        <f t="shared" ca="1" si="383"/>
        <v>0</v>
      </c>
      <c r="BR477" s="6"/>
      <c r="BT477" s="5">
        <f t="shared" ca="1" si="351"/>
        <v>62049</v>
      </c>
      <c r="BU477">
        <f t="shared" ca="1" si="352"/>
        <v>0</v>
      </c>
      <c r="BV477">
        <f t="shared" ca="1" si="353"/>
        <v>0</v>
      </c>
      <c r="BW477">
        <f t="shared" ca="1" si="354"/>
        <v>0</v>
      </c>
      <c r="BX477">
        <f t="shared" ca="1" si="355"/>
        <v>0</v>
      </c>
      <c r="BY477">
        <f t="shared" ca="1" si="356"/>
        <v>0</v>
      </c>
      <c r="CA477" s="6"/>
      <c r="CD477" s="5">
        <f ca="1">IF(Table1[[#This Row],[Total Debt Value]]&gt;Table1[[#This Row],[Income]],1,0)</f>
        <v>1</v>
      </c>
      <c r="CK477" s="6"/>
      <c r="CM477" s="5">
        <f ca="1">IF(Table1[[#This Row],[Total  Net Worth]]&gt;$CN$3,Table1[[#This Row],[Age]],0)</f>
        <v>40</v>
      </c>
      <c r="CN477" s="6"/>
    </row>
    <row r="478" spans="2:92" x14ac:dyDescent="0.25">
      <c r="B478">
        <f t="shared" ca="1" si="357"/>
        <v>2</v>
      </c>
      <c r="C478" t="str">
        <f t="shared" ca="1" si="358"/>
        <v>Female</v>
      </c>
      <c r="D478">
        <f t="shared" ca="1" si="359"/>
        <v>37</v>
      </c>
      <c r="E478">
        <f t="shared" ca="1" si="360"/>
        <v>1</v>
      </c>
      <c r="F478" t="str">
        <f t="shared" ca="1" si="344"/>
        <v>Health</v>
      </c>
      <c r="G478">
        <f t="shared" ca="1" si="361"/>
        <v>3</v>
      </c>
      <c r="H478" t="str">
        <f t="shared" ca="1" si="345"/>
        <v>University</v>
      </c>
      <c r="I478">
        <f t="shared" ca="1" si="362"/>
        <v>1</v>
      </c>
      <c r="J478">
        <f t="shared" ca="1" si="363"/>
        <v>0</v>
      </c>
      <c r="K478">
        <f t="shared" ca="1" si="364"/>
        <v>62049</v>
      </c>
      <c r="L478">
        <f t="shared" ca="1" si="365"/>
        <v>3</v>
      </c>
      <c r="M478" t="str">
        <f t="shared" ca="1" si="346"/>
        <v>Pokhara</v>
      </c>
      <c r="N478">
        <f t="shared" ca="1" si="368"/>
        <v>1303029</v>
      </c>
      <c r="O478" s="1">
        <f t="shared" ca="1" si="366"/>
        <v>1105179.605387575</v>
      </c>
      <c r="P478" s="1">
        <f t="shared" ca="1" si="369"/>
        <v>0</v>
      </c>
      <c r="Q478">
        <f t="shared" ca="1" si="367"/>
        <v>0</v>
      </c>
      <c r="R478">
        <f t="shared" ca="1" si="370"/>
        <v>0</v>
      </c>
      <c r="S478" s="1">
        <f t="shared" ca="1" si="371"/>
        <v>59276.801969262218</v>
      </c>
      <c r="T478" s="1">
        <f t="shared" ca="1" si="372"/>
        <v>1362305.8019692623</v>
      </c>
      <c r="U478" s="1">
        <f t="shared" ca="1" si="373"/>
        <v>1105179.605387575</v>
      </c>
      <c r="V478" s="1">
        <f t="shared" ca="1" si="374"/>
        <v>257126.19658168731</v>
      </c>
      <c r="Y478" s="5">
        <f ca="1">IF(Table1[[#This Row],[Gender]]="Male",1,0)</f>
        <v>0</v>
      </c>
      <c r="Z478">
        <f ca="1">IF(Table1[[#This Row],[Gender]]="Female",1,0)</f>
        <v>1</v>
      </c>
      <c r="AB478" s="6"/>
      <c r="AF478" s="5">
        <f t="shared" ca="1" si="338"/>
        <v>0</v>
      </c>
      <c r="AM478">
        <f t="shared" ca="1" si="339"/>
        <v>0</v>
      </c>
      <c r="AN478">
        <f t="shared" ca="1" si="340"/>
        <v>0</v>
      </c>
      <c r="AO478">
        <f t="shared" ca="1" si="341"/>
        <v>0</v>
      </c>
      <c r="AP478">
        <f t="shared" ca="1" si="342"/>
        <v>0</v>
      </c>
      <c r="AQ478">
        <f t="shared" ca="1" si="343"/>
        <v>1</v>
      </c>
      <c r="AS478" s="6"/>
      <c r="AV478" s="5">
        <f ca="1">IF(Table1[[#This Row],[Total Debt Value]]&gt;$AW$3,1,0)</f>
        <v>1</v>
      </c>
      <c r="AZ478" s="6"/>
      <c r="BA478" s="5"/>
      <c r="BB478" s="17">
        <f t="shared" ca="1" si="347"/>
        <v>0.28672525525970749</v>
      </c>
      <c r="BC478">
        <f t="shared" ca="1" si="348"/>
        <v>1</v>
      </c>
      <c r="BD478" s="6"/>
      <c r="BF478" s="5">
        <f t="shared" ca="1" si="349"/>
        <v>0</v>
      </c>
      <c r="BG478">
        <f t="shared" ca="1" si="350"/>
        <v>0</v>
      </c>
      <c r="BH478">
        <f t="shared" ca="1" si="375"/>
        <v>0</v>
      </c>
      <c r="BI478">
        <f t="shared" ca="1" si="376"/>
        <v>0</v>
      </c>
      <c r="BJ478">
        <f t="shared" ca="1" si="377"/>
        <v>0</v>
      </c>
      <c r="BK478">
        <f t="shared" ca="1" si="378"/>
        <v>0</v>
      </c>
      <c r="BL478">
        <f t="shared" ca="1" si="379"/>
        <v>48464</v>
      </c>
      <c r="BM478">
        <f t="shared" ca="1" si="380"/>
        <v>0</v>
      </c>
      <c r="BN478">
        <f t="shared" ca="1" si="381"/>
        <v>0</v>
      </c>
      <c r="BO478">
        <f t="shared" ca="1" si="382"/>
        <v>0</v>
      </c>
      <c r="BP478">
        <f t="shared" ca="1" si="383"/>
        <v>0</v>
      </c>
      <c r="BR478" s="6"/>
      <c r="BT478" s="5">
        <f t="shared" ca="1" si="351"/>
        <v>0</v>
      </c>
      <c r="BU478">
        <f t="shared" ca="1" si="352"/>
        <v>48464</v>
      </c>
      <c r="BV478">
        <f t="shared" ca="1" si="353"/>
        <v>0</v>
      </c>
      <c r="BW478">
        <f t="shared" ca="1" si="354"/>
        <v>0</v>
      </c>
      <c r="BX478">
        <f t="shared" ca="1" si="355"/>
        <v>0</v>
      </c>
      <c r="BY478">
        <f t="shared" ca="1" si="356"/>
        <v>0</v>
      </c>
      <c r="CA478" s="6"/>
      <c r="CD478" s="5">
        <f ca="1">IF(Table1[[#This Row],[Total Debt Value]]&gt;Table1[[#This Row],[Income]],1,0)</f>
        <v>1</v>
      </c>
      <c r="CK478" s="6"/>
      <c r="CM478" s="5">
        <f ca="1">IF(Table1[[#This Row],[Total  Net Worth]]&gt;$CN$3,Table1[[#This Row],[Age]],0)</f>
        <v>0</v>
      </c>
      <c r="CN478" s="6"/>
    </row>
    <row r="479" spans="2:92" x14ac:dyDescent="0.25">
      <c r="B479">
        <f t="shared" ca="1" si="357"/>
        <v>1</v>
      </c>
      <c r="C479" t="str">
        <f t="shared" ca="1" si="358"/>
        <v>Male</v>
      </c>
      <c r="D479">
        <f t="shared" ca="1" si="359"/>
        <v>32</v>
      </c>
      <c r="E479">
        <f t="shared" ca="1" si="360"/>
        <v>6</v>
      </c>
      <c r="F479" t="str">
        <f t="shared" ca="1" si="344"/>
        <v>Agriculture</v>
      </c>
      <c r="G479">
        <f t="shared" ca="1" si="361"/>
        <v>4</v>
      </c>
      <c r="H479" t="str">
        <f t="shared" ca="1" si="345"/>
        <v>Technical</v>
      </c>
      <c r="I479">
        <f t="shared" ca="1" si="362"/>
        <v>3</v>
      </c>
      <c r="J479">
        <f t="shared" ca="1" si="363"/>
        <v>0</v>
      </c>
      <c r="K479">
        <f t="shared" ca="1" si="364"/>
        <v>48464</v>
      </c>
      <c r="L479">
        <f t="shared" ca="1" si="365"/>
        <v>9</v>
      </c>
      <c r="M479" t="str">
        <f t="shared" ca="1" si="346"/>
        <v>Bhaktapur</v>
      </c>
      <c r="N479">
        <f t="shared" ca="1" si="368"/>
        <v>823888</v>
      </c>
      <c r="O479" s="1">
        <f t="shared" ca="1" si="366"/>
        <v>236229.49710540989</v>
      </c>
      <c r="P479" s="1">
        <f t="shared" ca="1" si="369"/>
        <v>0</v>
      </c>
      <c r="Q479">
        <f t="shared" ca="1" si="367"/>
        <v>0</v>
      </c>
      <c r="R479">
        <f t="shared" ca="1" si="370"/>
        <v>0</v>
      </c>
      <c r="S479" s="1">
        <f t="shared" ca="1" si="371"/>
        <v>39209.070649210589</v>
      </c>
      <c r="T479" s="1">
        <f t="shared" ca="1" si="372"/>
        <v>863097.0706492106</v>
      </c>
      <c r="U479" s="1">
        <f t="shared" ca="1" si="373"/>
        <v>236229.49710540989</v>
      </c>
      <c r="V479" s="1">
        <f t="shared" ca="1" si="374"/>
        <v>626867.57354380074</v>
      </c>
      <c r="Y479" s="5">
        <f ca="1">IF(Table1[[#This Row],[Gender]]="Male",1,0)</f>
        <v>1</v>
      </c>
      <c r="Z479">
        <f ca="1">IF(Table1[[#This Row],[Gender]]="Female",1,0)</f>
        <v>0</v>
      </c>
      <c r="AB479" s="6"/>
      <c r="AF479" s="5">
        <f t="shared" ca="1" si="338"/>
        <v>0</v>
      </c>
      <c r="AM479">
        <f t="shared" ca="1" si="339"/>
        <v>0</v>
      </c>
      <c r="AN479">
        <f t="shared" ca="1" si="340"/>
        <v>1</v>
      </c>
      <c r="AO479">
        <f t="shared" ca="1" si="341"/>
        <v>0</v>
      </c>
      <c r="AP479">
        <f t="shared" ca="1" si="342"/>
        <v>0</v>
      </c>
      <c r="AQ479">
        <f t="shared" ca="1" si="343"/>
        <v>0</v>
      </c>
      <c r="AS479" s="6"/>
      <c r="AV479" s="5">
        <f ca="1">IF(Table1[[#This Row],[Total Debt Value]]&gt;$AW$3,1,0)</f>
        <v>0</v>
      </c>
      <c r="AZ479" s="6"/>
      <c r="BA479" s="5"/>
      <c r="BB479" s="17">
        <f t="shared" ca="1" si="347"/>
        <v>0.15867857296464338</v>
      </c>
      <c r="BC479">
        <f t="shared" ca="1" si="348"/>
        <v>1</v>
      </c>
      <c r="BD479" s="6"/>
      <c r="BF479" s="5">
        <f t="shared" ca="1" si="349"/>
        <v>0</v>
      </c>
      <c r="BG479">
        <f t="shared" ca="1" si="350"/>
        <v>43140</v>
      </c>
      <c r="BH479">
        <f t="shared" ca="1" si="375"/>
        <v>0</v>
      </c>
      <c r="BI479">
        <f t="shared" ca="1" si="376"/>
        <v>0</v>
      </c>
      <c r="BJ479">
        <f t="shared" ca="1" si="377"/>
        <v>0</v>
      </c>
      <c r="BK479">
        <f t="shared" ca="1" si="378"/>
        <v>0</v>
      </c>
      <c r="BL479">
        <f t="shared" ca="1" si="379"/>
        <v>0</v>
      </c>
      <c r="BM479">
        <f t="shared" ca="1" si="380"/>
        <v>0</v>
      </c>
      <c r="BN479">
        <f t="shared" ca="1" si="381"/>
        <v>0</v>
      </c>
      <c r="BO479">
        <f t="shared" ca="1" si="382"/>
        <v>0</v>
      </c>
      <c r="BP479">
        <f t="shared" ca="1" si="383"/>
        <v>0</v>
      </c>
      <c r="BR479" s="6"/>
      <c r="BT479" s="5">
        <f t="shared" ca="1" si="351"/>
        <v>0</v>
      </c>
      <c r="BU479">
        <f t="shared" ca="1" si="352"/>
        <v>0</v>
      </c>
      <c r="BV479">
        <f t="shared" ca="1" si="353"/>
        <v>43140</v>
      </c>
      <c r="BW479">
        <f t="shared" ca="1" si="354"/>
        <v>0</v>
      </c>
      <c r="BX479">
        <f t="shared" ca="1" si="355"/>
        <v>0</v>
      </c>
      <c r="BY479">
        <f t="shared" ca="1" si="356"/>
        <v>0</v>
      </c>
      <c r="CA479" s="6"/>
      <c r="CD479" s="5">
        <f ca="1">IF(Table1[[#This Row],[Total Debt Value]]&gt;Table1[[#This Row],[Income]],1,0)</f>
        <v>1</v>
      </c>
      <c r="CK479" s="6"/>
      <c r="CM479" s="5">
        <f ca="1">IF(Table1[[#This Row],[Total  Net Worth]]&gt;$CN$3,Table1[[#This Row],[Age]],0)</f>
        <v>32</v>
      </c>
      <c r="CN479" s="6"/>
    </row>
    <row r="480" spans="2:92" x14ac:dyDescent="0.25">
      <c r="B480">
        <f t="shared" ca="1" si="357"/>
        <v>2</v>
      </c>
      <c r="C480" t="str">
        <f t="shared" ca="1" si="358"/>
        <v>Female</v>
      </c>
      <c r="D480">
        <f t="shared" ca="1" si="359"/>
        <v>26</v>
      </c>
      <c r="E480">
        <f t="shared" ca="1" si="360"/>
        <v>4</v>
      </c>
      <c r="F480" t="str">
        <f t="shared" ca="1" si="344"/>
        <v>IT</v>
      </c>
      <c r="G480">
        <f t="shared" ca="1" si="361"/>
        <v>2</v>
      </c>
      <c r="H480" t="str">
        <f t="shared" ca="1" si="345"/>
        <v>College</v>
      </c>
      <c r="I480">
        <f t="shared" ca="1" si="362"/>
        <v>3</v>
      </c>
      <c r="J480">
        <f t="shared" ca="1" si="363"/>
        <v>2</v>
      </c>
      <c r="K480">
        <f t="shared" ca="1" si="364"/>
        <v>43140</v>
      </c>
      <c r="L480">
        <f t="shared" ca="1" si="365"/>
        <v>8</v>
      </c>
      <c r="M480" t="str">
        <f t="shared" ca="1" si="346"/>
        <v>Itahari</v>
      </c>
      <c r="N480">
        <f t="shared" ca="1" si="368"/>
        <v>905940</v>
      </c>
      <c r="O480" s="1">
        <f t="shared" ca="1" si="366"/>
        <v>143753.26639158902</v>
      </c>
      <c r="P480" s="1">
        <f t="shared" ca="1" si="369"/>
        <v>10166.951404797544</v>
      </c>
      <c r="Q480">
        <f t="shared" ca="1" si="367"/>
        <v>7700</v>
      </c>
      <c r="R480">
        <f t="shared" ca="1" si="370"/>
        <v>86280</v>
      </c>
      <c r="S480" s="1">
        <f t="shared" ca="1" si="371"/>
        <v>11861.488724553323</v>
      </c>
      <c r="T480" s="1">
        <f t="shared" ca="1" si="372"/>
        <v>927968.44012935087</v>
      </c>
      <c r="U480" s="1">
        <f t="shared" ca="1" si="373"/>
        <v>237733.26639158902</v>
      </c>
      <c r="V480" s="1">
        <f t="shared" ca="1" si="374"/>
        <v>690235.1737377618</v>
      </c>
      <c r="Y480" s="5">
        <f ca="1">IF(Table1[[#This Row],[Gender]]="Male",1,0)</f>
        <v>0</v>
      </c>
      <c r="Z480">
        <f ca="1">IF(Table1[[#This Row],[Gender]]="Female",1,0)</f>
        <v>1</v>
      </c>
      <c r="AB480" s="6"/>
      <c r="AF480" s="5">
        <f t="shared" ca="1" si="338"/>
        <v>0</v>
      </c>
      <c r="AM480">
        <f t="shared" ca="1" si="339"/>
        <v>0</v>
      </c>
      <c r="AN480">
        <f t="shared" ca="1" si="340"/>
        <v>1</v>
      </c>
      <c r="AO480">
        <f t="shared" ca="1" si="341"/>
        <v>0</v>
      </c>
      <c r="AP480">
        <f t="shared" ca="1" si="342"/>
        <v>0</v>
      </c>
      <c r="AQ480">
        <f t="shared" ca="1" si="343"/>
        <v>0</v>
      </c>
      <c r="AS480" s="6"/>
      <c r="AV480" s="5">
        <f ca="1">IF(Table1[[#This Row],[Total Debt Value]]&gt;$AW$3,1,0)</f>
        <v>0</v>
      </c>
      <c r="AZ480" s="6"/>
      <c r="BA480" s="5"/>
      <c r="BB480" s="17">
        <f t="shared" ca="1" si="347"/>
        <v>0.55442015922688981</v>
      </c>
      <c r="BC480">
        <f t="shared" ca="1" si="348"/>
        <v>0</v>
      </c>
      <c r="BD480" s="6"/>
      <c r="BF480" s="5">
        <f t="shared" ca="1" si="349"/>
        <v>0</v>
      </c>
      <c r="BG480">
        <f t="shared" ca="1" si="350"/>
        <v>0</v>
      </c>
      <c r="BH480">
        <f t="shared" ca="1" si="375"/>
        <v>0</v>
      </c>
      <c r="BI480">
        <f t="shared" ca="1" si="376"/>
        <v>0</v>
      </c>
      <c r="BJ480">
        <f t="shared" ca="1" si="377"/>
        <v>0</v>
      </c>
      <c r="BK480">
        <f t="shared" ca="1" si="378"/>
        <v>0</v>
      </c>
      <c r="BL480">
        <f t="shared" ca="1" si="379"/>
        <v>0</v>
      </c>
      <c r="BM480">
        <f t="shared" ca="1" si="380"/>
        <v>0</v>
      </c>
      <c r="BN480">
        <f t="shared" ca="1" si="381"/>
        <v>68299</v>
      </c>
      <c r="BO480">
        <f t="shared" ca="1" si="382"/>
        <v>0</v>
      </c>
      <c r="BP480">
        <f t="shared" ca="1" si="383"/>
        <v>0</v>
      </c>
      <c r="BR480" s="6"/>
      <c r="BT480" s="5">
        <f t="shared" ca="1" si="351"/>
        <v>0</v>
      </c>
      <c r="BU480">
        <f t="shared" ca="1" si="352"/>
        <v>0</v>
      </c>
      <c r="BV480">
        <f t="shared" ca="1" si="353"/>
        <v>68299</v>
      </c>
      <c r="BW480">
        <f t="shared" ca="1" si="354"/>
        <v>0</v>
      </c>
      <c r="BX480">
        <f t="shared" ca="1" si="355"/>
        <v>0</v>
      </c>
      <c r="BY480">
        <f t="shared" ca="1" si="356"/>
        <v>0</v>
      </c>
      <c r="CA480" s="6"/>
      <c r="CD480" s="5">
        <f ca="1">IF(Table1[[#This Row],[Total Debt Value]]&gt;Table1[[#This Row],[Income]],1,0)</f>
        <v>1</v>
      </c>
      <c r="CK480" s="6"/>
      <c r="CM480" s="5">
        <f ca="1">IF(Table1[[#This Row],[Total  Net Worth]]&gt;$CN$3,Table1[[#This Row],[Age]],0)</f>
        <v>26</v>
      </c>
      <c r="CN480" s="6"/>
    </row>
    <row r="481" spans="2:92" x14ac:dyDescent="0.25">
      <c r="B481">
        <f t="shared" ca="1" si="357"/>
        <v>1</v>
      </c>
      <c r="C481" t="str">
        <f t="shared" ca="1" si="358"/>
        <v>Male</v>
      </c>
      <c r="D481">
        <f t="shared" ca="1" si="359"/>
        <v>40</v>
      </c>
      <c r="E481">
        <f t="shared" ca="1" si="360"/>
        <v>4</v>
      </c>
      <c r="F481" t="str">
        <f t="shared" ca="1" si="344"/>
        <v>IT</v>
      </c>
      <c r="G481">
        <f t="shared" ca="1" si="361"/>
        <v>1</v>
      </c>
      <c r="H481" t="str">
        <f t="shared" ca="1" si="345"/>
        <v>High School</v>
      </c>
      <c r="I481">
        <f t="shared" ca="1" si="362"/>
        <v>0</v>
      </c>
      <c r="J481">
        <f t="shared" ca="1" si="363"/>
        <v>1</v>
      </c>
      <c r="K481">
        <f t="shared" ca="1" si="364"/>
        <v>68299</v>
      </c>
      <c r="L481">
        <f t="shared" ca="1" si="365"/>
        <v>5</v>
      </c>
      <c r="M481" t="str">
        <f t="shared" ca="1" si="346"/>
        <v>Chitwan</v>
      </c>
      <c r="N481">
        <f t="shared" ca="1" si="368"/>
        <v>1297681</v>
      </c>
      <c r="O481" s="1">
        <f t="shared" ca="1" si="366"/>
        <v>719460.50664570963</v>
      </c>
      <c r="P481" s="1">
        <f t="shared" ca="1" si="369"/>
        <v>57061.506655900543</v>
      </c>
      <c r="Q481">
        <f t="shared" ca="1" si="367"/>
        <v>46092</v>
      </c>
      <c r="R481">
        <f t="shared" ca="1" si="370"/>
        <v>0</v>
      </c>
      <c r="S481" s="1">
        <f t="shared" ca="1" si="371"/>
        <v>18403.605070058202</v>
      </c>
      <c r="T481" s="1">
        <f t="shared" ca="1" si="372"/>
        <v>1373146.1117259588</v>
      </c>
      <c r="U481" s="1">
        <f t="shared" ca="1" si="373"/>
        <v>765552.50664570963</v>
      </c>
      <c r="V481" s="1">
        <f t="shared" ca="1" si="374"/>
        <v>607593.60508024914</v>
      </c>
      <c r="Y481" s="5">
        <f ca="1">IF(Table1[[#This Row],[Gender]]="Male",1,0)</f>
        <v>1</v>
      </c>
      <c r="Z481">
        <f ca="1">IF(Table1[[#This Row],[Gender]]="Female",1,0)</f>
        <v>0</v>
      </c>
      <c r="AB481" s="6"/>
      <c r="AF481" s="5">
        <f t="shared" ca="1" si="338"/>
        <v>0</v>
      </c>
      <c r="AM481">
        <f t="shared" ca="1" si="339"/>
        <v>0</v>
      </c>
      <c r="AN481">
        <f t="shared" ca="1" si="340"/>
        <v>0</v>
      </c>
      <c r="AO481">
        <f t="shared" ca="1" si="341"/>
        <v>0</v>
      </c>
      <c r="AP481">
        <f t="shared" ca="1" si="342"/>
        <v>0</v>
      </c>
      <c r="AQ481">
        <f t="shared" ca="1" si="343"/>
        <v>1</v>
      </c>
      <c r="AS481" s="6"/>
      <c r="AV481" s="5">
        <f ca="1">IF(Table1[[#This Row],[Total Debt Value]]&gt;$AW$3,1,0)</f>
        <v>1</v>
      </c>
      <c r="AZ481" s="6"/>
      <c r="BA481" s="5"/>
      <c r="BB481" s="17">
        <f t="shared" ca="1" si="347"/>
        <v>7.7280118387496155E-2</v>
      </c>
      <c r="BC481">
        <f t="shared" ca="1" si="348"/>
        <v>1</v>
      </c>
      <c r="BD481" s="6"/>
      <c r="BF481" s="5">
        <f t="shared" ca="1" si="349"/>
        <v>0</v>
      </c>
      <c r="BG481">
        <f t="shared" ca="1" si="350"/>
        <v>0</v>
      </c>
      <c r="BH481">
        <f t="shared" ca="1" si="375"/>
        <v>0</v>
      </c>
      <c r="BI481">
        <f t="shared" ca="1" si="376"/>
        <v>0</v>
      </c>
      <c r="BJ481">
        <f t="shared" ca="1" si="377"/>
        <v>0</v>
      </c>
      <c r="BK481">
        <f t="shared" ca="1" si="378"/>
        <v>30494</v>
      </c>
      <c r="BL481">
        <f t="shared" ca="1" si="379"/>
        <v>0</v>
      </c>
      <c r="BM481">
        <f t="shared" ca="1" si="380"/>
        <v>0</v>
      </c>
      <c r="BN481">
        <f t="shared" ca="1" si="381"/>
        <v>0</v>
      </c>
      <c r="BO481">
        <f t="shared" ca="1" si="382"/>
        <v>0</v>
      </c>
      <c r="BP481">
        <f t="shared" ca="1" si="383"/>
        <v>0</v>
      </c>
      <c r="BR481" s="6"/>
      <c r="BT481" s="5">
        <f t="shared" ca="1" si="351"/>
        <v>0</v>
      </c>
      <c r="BU481">
        <f t="shared" ca="1" si="352"/>
        <v>30494</v>
      </c>
      <c r="BV481">
        <f t="shared" ca="1" si="353"/>
        <v>0</v>
      </c>
      <c r="BW481">
        <f t="shared" ca="1" si="354"/>
        <v>0</v>
      </c>
      <c r="BX481">
        <f t="shared" ca="1" si="355"/>
        <v>0</v>
      </c>
      <c r="BY481">
        <f t="shared" ca="1" si="356"/>
        <v>0</v>
      </c>
      <c r="CA481" s="6"/>
      <c r="CD481" s="5">
        <f ca="1">IF(Table1[[#This Row],[Total Debt Value]]&gt;Table1[[#This Row],[Income]],1,0)</f>
        <v>1</v>
      </c>
      <c r="CK481" s="6"/>
      <c r="CM481" s="5">
        <f ca="1">IF(Table1[[#This Row],[Total  Net Worth]]&gt;$CN$3,Table1[[#This Row],[Age]],0)</f>
        <v>40</v>
      </c>
      <c r="CN481" s="6"/>
    </row>
    <row r="482" spans="2:92" x14ac:dyDescent="0.25">
      <c r="B482">
        <f t="shared" ca="1" si="357"/>
        <v>2</v>
      </c>
      <c r="C482" t="str">
        <f t="shared" ca="1" si="358"/>
        <v>Female</v>
      </c>
      <c r="D482">
        <f t="shared" ca="1" si="359"/>
        <v>35</v>
      </c>
      <c r="E482">
        <f t="shared" ca="1" si="360"/>
        <v>6</v>
      </c>
      <c r="F482" t="str">
        <f t="shared" ca="1" si="344"/>
        <v>Agriculture</v>
      </c>
      <c r="G482">
        <f t="shared" ca="1" si="361"/>
        <v>5</v>
      </c>
      <c r="H482" t="str">
        <f t="shared" ca="1" si="345"/>
        <v>Others</v>
      </c>
      <c r="I482">
        <f t="shared" ca="1" si="362"/>
        <v>0</v>
      </c>
      <c r="J482">
        <f t="shared" ca="1" si="363"/>
        <v>1</v>
      </c>
      <c r="K482">
        <f t="shared" ca="1" si="364"/>
        <v>30494</v>
      </c>
      <c r="L482">
        <f t="shared" ca="1" si="365"/>
        <v>11</v>
      </c>
      <c r="M482" t="str">
        <f t="shared" ca="1" si="346"/>
        <v>Kavre</v>
      </c>
      <c r="N482">
        <f t="shared" ca="1" si="368"/>
        <v>548892</v>
      </c>
      <c r="O482" s="1">
        <f t="shared" ca="1" si="366"/>
        <v>42418.43874194954</v>
      </c>
      <c r="P482" s="1">
        <f t="shared" ca="1" si="369"/>
        <v>15620.457029173698</v>
      </c>
      <c r="Q482">
        <f t="shared" ca="1" si="367"/>
        <v>5613</v>
      </c>
      <c r="R482">
        <f t="shared" ca="1" si="370"/>
        <v>0</v>
      </c>
      <c r="S482" s="1">
        <f t="shared" ca="1" si="371"/>
        <v>22151.716272646914</v>
      </c>
      <c r="T482" s="1">
        <f t="shared" ca="1" si="372"/>
        <v>586664.17330182064</v>
      </c>
      <c r="U482" s="1">
        <f t="shared" ca="1" si="373"/>
        <v>48031.43874194954</v>
      </c>
      <c r="V482" s="1">
        <f t="shared" ca="1" si="374"/>
        <v>538632.73455987114</v>
      </c>
      <c r="Y482" s="5">
        <f ca="1">IF(Table1[[#This Row],[Gender]]="Male",1,0)</f>
        <v>0</v>
      </c>
      <c r="Z482">
        <f ca="1">IF(Table1[[#This Row],[Gender]]="Female",1,0)</f>
        <v>1</v>
      </c>
      <c r="AB482" s="6"/>
      <c r="AF482" s="5">
        <f t="shared" ca="1" si="338"/>
        <v>0</v>
      </c>
      <c r="AM482">
        <f t="shared" ca="1" si="339"/>
        <v>0</v>
      </c>
      <c r="AN482">
        <f t="shared" ca="1" si="340"/>
        <v>0</v>
      </c>
      <c r="AO482">
        <f t="shared" ca="1" si="341"/>
        <v>0</v>
      </c>
      <c r="AP482">
        <f t="shared" ca="1" si="342"/>
        <v>0</v>
      </c>
      <c r="AQ482">
        <f t="shared" ca="1" si="343"/>
        <v>1</v>
      </c>
      <c r="AS482" s="6"/>
      <c r="AV482" s="5">
        <f ca="1">IF(Table1[[#This Row],[Total Debt Value]]&gt;$AW$3,1,0)</f>
        <v>0</v>
      </c>
      <c r="AZ482" s="6"/>
      <c r="BA482" s="5"/>
      <c r="BB482" s="17">
        <f t="shared" ca="1" si="347"/>
        <v>0.52646115548080752</v>
      </c>
      <c r="BC482">
        <f t="shared" ca="1" si="348"/>
        <v>0</v>
      </c>
      <c r="BD482" s="6"/>
      <c r="BF482" s="5">
        <f t="shared" ca="1" si="349"/>
        <v>0</v>
      </c>
      <c r="BG482">
        <f t="shared" ca="1" si="350"/>
        <v>0</v>
      </c>
      <c r="BH482">
        <f t="shared" ca="1" si="375"/>
        <v>0</v>
      </c>
      <c r="BI482">
        <f t="shared" ca="1" si="376"/>
        <v>0</v>
      </c>
      <c r="BJ482">
        <f t="shared" ca="1" si="377"/>
        <v>0</v>
      </c>
      <c r="BK482">
        <f t="shared" ca="1" si="378"/>
        <v>0</v>
      </c>
      <c r="BL482">
        <f t="shared" ca="1" si="379"/>
        <v>0</v>
      </c>
      <c r="BM482">
        <f t="shared" ca="1" si="380"/>
        <v>0</v>
      </c>
      <c r="BN482">
        <f t="shared" ca="1" si="381"/>
        <v>0</v>
      </c>
      <c r="BO482">
        <f t="shared" ca="1" si="382"/>
        <v>40481</v>
      </c>
      <c r="BP482">
        <f t="shared" ca="1" si="383"/>
        <v>0</v>
      </c>
      <c r="BR482" s="6"/>
      <c r="BT482" s="5">
        <f t="shared" ca="1" si="351"/>
        <v>0</v>
      </c>
      <c r="BU482">
        <f t="shared" ca="1" si="352"/>
        <v>40481</v>
      </c>
      <c r="BV482">
        <f t="shared" ca="1" si="353"/>
        <v>0</v>
      </c>
      <c r="BW482">
        <f t="shared" ca="1" si="354"/>
        <v>0</v>
      </c>
      <c r="BX482">
        <f t="shared" ca="1" si="355"/>
        <v>0</v>
      </c>
      <c r="BY482">
        <f t="shared" ca="1" si="356"/>
        <v>0</v>
      </c>
      <c r="CA482" s="6"/>
      <c r="CD482" s="5">
        <f ca="1">IF(Table1[[#This Row],[Total Debt Value]]&gt;Table1[[#This Row],[Income]],1,0)</f>
        <v>1</v>
      </c>
      <c r="CK482" s="6"/>
      <c r="CM482" s="5">
        <f ca="1">IF(Table1[[#This Row],[Total  Net Worth]]&gt;$CN$3,Table1[[#This Row],[Age]],0)</f>
        <v>35</v>
      </c>
      <c r="CN482" s="6"/>
    </row>
    <row r="483" spans="2:92" x14ac:dyDescent="0.25">
      <c r="B483">
        <f t="shared" ca="1" si="357"/>
        <v>1</v>
      </c>
      <c r="C483" t="str">
        <f t="shared" ca="1" si="358"/>
        <v>Male</v>
      </c>
      <c r="D483">
        <f t="shared" ca="1" si="359"/>
        <v>29</v>
      </c>
      <c r="E483">
        <f t="shared" ca="1" si="360"/>
        <v>6</v>
      </c>
      <c r="F483" t="str">
        <f t="shared" ca="1" si="344"/>
        <v>Agriculture</v>
      </c>
      <c r="G483">
        <f t="shared" ca="1" si="361"/>
        <v>1</v>
      </c>
      <c r="H483" t="str">
        <f t="shared" ca="1" si="345"/>
        <v>High School</v>
      </c>
      <c r="I483">
        <f t="shared" ca="1" si="362"/>
        <v>2</v>
      </c>
      <c r="J483">
        <f t="shared" ca="1" si="363"/>
        <v>2</v>
      </c>
      <c r="K483">
        <f t="shared" ca="1" si="364"/>
        <v>40481</v>
      </c>
      <c r="L483">
        <f t="shared" ca="1" si="365"/>
        <v>7</v>
      </c>
      <c r="M483" t="str">
        <f t="shared" ca="1" si="346"/>
        <v>Butwal</v>
      </c>
      <c r="N483">
        <f t="shared" ca="1" si="368"/>
        <v>769139</v>
      </c>
      <c r="O483" s="1">
        <f t="shared" ca="1" si="366"/>
        <v>404921.80666535284</v>
      </c>
      <c r="P483" s="1">
        <f t="shared" ca="1" si="369"/>
        <v>66317.387536040551</v>
      </c>
      <c r="Q483">
        <f t="shared" ca="1" si="367"/>
        <v>39002</v>
      </c>
      <c r="R483">
        <f t="shared" ca="1" si="370"/>
        <v>80962</v>
      </c>
      <c r="S483" s="1">
        <f t="shared" ca="1" si="371"/>
        <v>3338.7381736080902</v>
      </c>
      <c r="T483" s="1">
        <f t="shared" ca="1" si="372"/>
        <v>838795.12570964859</v>
      </c>
      <c r="U483" s="1">
        <f t="shared" ca="1" si="373"/>
        <v>524885.80666535278</v>
      </c>
      <c r="V483" s="1">
        <f t="shared" ca="1" si="374"/>
        <v>313909.31904429581</v>
      </c>
      <c r="Y483" s="5">
        <f ca="1">IF(Table1[[#This Row],[Gender]]="Male",1,0)</f>
        <v>1</v>
      </c>
      <c r="Z483">
        <f ca="1">IF(Table1[[#This Row],[Gender]]="Female",1,0)</f>
        <v>0</v>
      </c>
      <c r="AB483" s="6"/>
      <c r="AF483" s="5">
        <f t="shared" ca="1" si="338"/>
        <v>0</v>
      </c>
      <c r="AM483">
        <f t="shared" ca="1" si="339"/>
        <v>0</v>
      </c>
      <c r="AN483">
        <f t="shared" ca="1" si="340"/>
        <v>0</v>
      </c>
      <c r="AO483">
        <f t="shared" ca="1" si="341"/>
        <v>1</v>
      </c>
      <c r="AP483">
        <f t="shared" ca="1" si="342"/>
        <v>0</v>
      </c>
      <c r="AQ483">
        <f t="shared" ca="1" si="343"/>
        <v>0</v>
      </c>
      <c r="AS483" s="6"/>
      <c r="AV483" s="5">
        <f ca="1">IF(Table1[[#This Row],[Total Debt Value]]&gt;$AW$3,1,0)</f>
        <v>1</v>
      </c>
      <c r="AZ483" s="6"/>
      <c r="BA483" s="5"/>
      <c r="BB483" s="17">
        <f t="shared" ca="1" si="347"/>
        <v>0.7861827012459075</v>
      </c>
      <c r="BC483">
        <f t="shared" ca="1" si="348"/>
        <v>0</v>
      </c>
      <c r="BD483" s="6"/>
      <c r="BF483" s="5">
        <f t="shared" ca="1" si="349"/>
        <v>0</v>
      </c>
      <c r="BG483">
        <f t="shared" ca="1" si="350"/>
        <v>0</v>
      </c>
      <c r="BH483">
        <f t="shared" ca="1" si="375"/>
        <v>26037</v>
      </c>
      <c r="BI483">
        <f t="shared" ca="1" si="376"/>
        <v>0</v>
      </c>
      <c r="BJ483">
        <f t="shared" ca="1" si="377"/>
        <v>0</v>
      </c>
      <c r="BK483">
        <f t="shared" ca="1" si="378"/>
        <v>0</v>
      </c>
      <c r="BL483">
        <f t="shared" ca="1" si="379"/>
        <v>0</v>
      </c>
      <c r="BM483">
        <f t="shared" ca="1" si="380"/>
        <v>0</v>
      </c>
      <c r="BN483">
        <f t="shared" ca="1" si="381"/>
        <v>0</v>
      </c>
      <c r="BO483">
        <f t="shared" ca="1" si="382"/>
        <v>0</v>
      </c>
      <c r="BP483">
        <f t="shared" ca="1" si="383"/>
        <v>0</v>
      </c>
      <c r="BR483" s="6"/>
      <c r="BT483" s="5">
        <f t="shared" ca="1" si="351"/>
        <v>0</v>
      </c>
      <c r="BU483">
        <f t="shared" ca="1" si="352"/>
        <v>0</v>
      </c>
      <c r="BV483">
        <f t="shared" ca="1" si="353"/>
        <v>0</v>
      </c>
      <c r="BW483">
        <f t="shared" ca="1" si="354"/>
        <v>26037</v>
      </c>
      <c r="BX483">
        <f t="shared" ca="1" si="355"/>
        <v>0</v>
      </c>
      <c r="BY483">
        <f t="shared" ca="1" si="356"/>
        <v>0</v>
      </c>
      <c r="CA483" s="6"/>
      <c r="CD483" s="5">
        <f ca="1">IF(Table1[[#This Row],[Total Debt Value]]&gt;Table1[[#This Row],[Income]],1,0)</f>
        <v>1</v>
      </c>
      <c r="CK483" s="6"/>
      <c r="CM483" s="5">
        <f ca="1">IF(Table1[[#This Row],[Total  Net Worth]]&gt;$CN$3,Table1[[#This Row],[Age]],0)</f>
        <v>0</v>
      </c>
      <c r="CN483" s="6"/>
    </row>
    <row r="484" spans="2:92" x14ac:dyDescent="0.25">
      <c r="B484">
        <f t="shared" ca="1" si="357"/>
        <v>2</v>
      </c>
      <c r="C484" t="str">
        <f t="shared" ca="1" si="358"/>
        <v>Female</v>
      </c>
      <c r="D484">
        <f t="shared" ca="1" si="359"/>
        <v>31</v>
      </c>
      <c r="E484">
        <f t="shared" ca="1" si="360"/>
        <v>2</v>
      </c>
      <c r="F484" t="str">
        <f t="shared" ca="1" si="344"/>
        <v>Construction</v>
      </c>
      <c r="G484">
        <f t="shared" ca="1" si="361"/>
        <v>3</v>
      </c>
      <c r="H484" t="str">
        <f t="shared" ca="1" si="345"/>
        <v>University</v>
      </c>
      <c r="I484">
        <f t="shared" ca="1" si="362"/>
        <v>1</v>
      </c>
      <c r="J484">
        <f t="shared" ca="1" si="363"/>
        <v>2</v>
      </c>
      <c r="K484">
        <f t="shared" ca="1" si="364"/>
        <v>26037</v>
      </c>
      <c r="L484">
        <f t="shared" ca="1" si="365"/>
        <v>4</v>
      </c>
      <c r="M484" t="str">
        <f t="shared" ca="1" si="346"/>
        <v>Biratnagar</v>
      </c>
      <c r="N484">
        <f t="shared" ca="1" si="368"/>
        <v>468666</v>
      </c>
      <c r="O484" s="1">
        <f t="shared" ca="1" si="366"/>
        <v>368457.1018621145</v>
      </c>
      <c r="P484" s="1">
        <f t="shared" ca="1" si="369"/>
        <v>40528.040809858743</v>
      </c>
      <c r="Q484">
        <f t="shared" ca="1" si="367"/>
        <v>26255</v>
      </c>
      <c r="R484">
        <f t="shared" ca="1" si="370"/>
        <v>52074</v>
      </c>
      <c r="S484" s="1">
        <f t="shared" ca="1" si="371"/>
        <v>26504.406877269932</v>
      </c>
      <c r="T484" s="1">
        <f t="shared" ca="1" si="372"/>
        <v>535698.44768712868</v>
      </c>
      <c r="U484" s="1">
        <f t="shared" ca="1" si="373"/>
        <v>446786.1018621145</v>
      </c>
      <c r="V484" s="1">
        <f t="shared" ca="1" si="374"/>
        <v>88912.34582501417</v>
      </c>
      <c r="Y484" s="5">
        <f ca="1">IF(Table1[[#This Row],[Gender]]="Male",1,0)</f>
        <v>0</v>
      </c>
      <c r="Z484">
        <f ca="1">IF(Table1[[#This Row],[Gender]]="Female",1,0)</f>
        <v>1</v>
      </c>
      <c r="AB484" s="6"/>
      <c r="AF484" s="5">
        <f t="shared" ca="1" si="338"/>
        <v>0</v>
      </c>
      <c r="AM484">
        <f t="shared" ca="1" si="339"/>
        <v>0</v>
      </c>
      <c r="AN484">
        <f t="shared" ca="1" si="340"/>
        <v>0</v>
      </c>
      <c r="AO484">
        <f t="shared" ca="1" si="341"/>
        <v>1</v>
      </c>
      <c r="AP484">
        <f t="shared" ca="1" si="342"/>
        <v>0</v>
      </c>
      <c r="AQ484">
        <f t="shared" ca="1" si="343"/>
        <v>0</v>
      </c>
      <c r="AS484" s="6"/>
      <c r="AV484" s="5">
        <f ca="1">IF(Table1[[#This Row],[Total Debt Value]]&gt;$AW$3,1,0)</f>
        <v>0</v>
      </c>
      <c r="AZ484" s="6"/>
      <c r="BA484" s="5"/>
      <c r="BB484" s="17">
        <f t="shared" ca="1" si="347"/>
        <v>0.1245046738504265</v>
      </c>
      <c r="BC484">
        <f t="shared" ca="1" si="348"/>
        <v>1</v>
      </c>
      <c r="BD484" s="6"/>
      <c r="BF484" s="5">
        <f t="shared" ca="1" si="349"/>
        <v>0</v>
      </c>
      <c r="BG484">
        <f t="shared" ca="1" si="350"/>
        <v>39748</v>
      </c>
      <c r="BH484">
        <f t="shared" ca="1" si="375"/>
        <v>0</v>
      </c>
      <c r="BI484">
        <f t="shared" ca="1" si="376"/>
        <v>0</v>
      </c>
      <c r="BJ484">
        <f t="shared" ca="1" si="377"/>
        <v>0</v>
      </c>
      <c r="BK484">
        <f t="shared" ca="1" si="378"/>
        <v>0</v>
      </c>
      <c r="BL484">
        <f t="shared" ca="1" si="379"/>
        <v>0</v>
      </c>
      <c r="BM484">
        <f t="shared" ca="1" si="380"/>
        <v>0</v>
      </c>
      <c r="BN484">
        <f t="shared" ca="1" si="381"/>
        <v>0</v>
      </c>
      <c r="BO484">
        <f t="shared" ca="1" si="382"/>
        <v>0</v>
      </c>
      <c r="BP484">
        <f t="shared" ca="1" si="383"/>
        <v>0</v>
      </c>
      <c r="BR484" s="6"/>
      <c r="BT484" s="5">
        <f t="shared" ca="1" si="351"/>
        <v>0</v>
      </c>
      <c r="BU484">
        <f t="shared" ca="1" si="352"/>
        <v>0</v>
      </c>
      <c r="BV484">
        <f t="shared" ca="1" si="353"/>
        <v>0</v>
      </c>
      <c r="BW484">
        <f t="shared" ca="1" si="354"/>
        <v>39748</v>
      </c>
      <c r="BX484">
        <f t="shared" ca="1" si="355"/>
        <v>0</v>
      </c>
      <c r="BY484">
        <f t="shared" ca="1" si="356"/>
        <v>0</v>
      </c>
      <c r="CA484" s="6"/>
      <c r="CD484" s="5">
        <f ca="1">IF(Table1[[#This Row],[Total Debt Value]]&gt;Table1[[#This Row],[Income]],1,0)</f>
        <v>1</v>
      </c>
      <c r="CK484" s="6"/>
      <c r="CM484" s="5">
        <f ca="1">IF(Table1[[#This Row],[Total  Net Worth]]&gt;$CN$3,Table1[[#This Row],[Age]],0)</f>
        <v>0</v>
      </c>
      <c r="CN484" s="6"/>
    </row>
    <row r="485" spans="2:92" x14ac:dyDescent="0.25">
      <c r="B485">
        <f t="shared" ca="1" si="357"/>
        <v>2</v>
      </c>
      <c r="C485" t="str">
        <f t="shared" ca="1" si="358"/>
        <v>Female</v>
      </c>
      <c r="D485">
        <f t="shared" ca="1" si="359"/>
        <v>44</v>
      </c>
      <c r="E485">
        <f t="shared" ca="1" si="360"/>
        <v>2</v>
      </c>
      <c r="F485" t="str">
        <f t="shared" ca="1" si="344"/>
        <v>Construction</v>
      </c>
      <c r="G485">
        <f t="shared" ca="1" si="361"/>
        <v>4</v>
      </c>
      <c r="H485" t="str">
        <f t="shared" ca="1" si="345"/>
        <v>Technical</v>
      </c>
      <c r="I485">
        <f t="shared" ca="1" si="362"/>
        <v>3</v>
      </c>
      <c r="J485">
        <f t="shared" ca="1" si="363"/>
        <v>2</v>
      </c>
      <c r="K485">
        <f t="shared" ca="1" si="364"/>
        <v>39748</v>
      </c>
      <c r="L485">
        <f t="shared" ca="1" si="365"/>
        <v>8</v>
      </c>
      <c r="M485" t="str">
        <f t="shared" ca="1" si="346"/>
        <v>Itahari</v>
      </c>
      <c r="N485">
        <f t="shared" ca="1" si="368"/>
        <v>755212</v>
      </c>
      <c r="O485" s="1">
        <f t="shared" ca="1" si="366"/>
        <v>94027.423747928304</v>
      </c>
      <c r="P485" s="1">
        <f t="shared" ca="1" si="369"/>
        <v>11179.278310763113</v>
      </c>
      <c r="Q485">
        <f t="shared" ca="1" si="367"/>
        <v>5659</v>
      </c>
      <c r="R485">
        <f t="shared" ca="1" si="370"/>
        <v>0</v>
      </c>
      <c r="S485" s="1">
        <f t="shared" ca="1" si="371"/>
        <v>4344.6159556207494</v>
      </c>
      <c r="T485" s="1">
        <f t="shared" ca="1" si="372"/>
        <v>770735.89426638384</v>
      </c>
      <c r="U485" s="1">
        <f t="shared" ca="1" si="373"/>
        <v>99686.423747928304</v>
      </c>
      <c r="V485" s="1">
        <f t="shared" ca="1" si="374"/>
        <v>671049.47051845549</v>
      </c>
      <c r="Y485" s="5">
        <f ca="1">IF(Table1[[#This Row],[Gender]]="Male",1,0)</f>
        <v>0</v>
      </c>
      <c r="Z485">
        <f ca="1">IF(Table1[[#This Row],[Gender]]="Female",1,0)</f>
        <v>1</v>
      </c>
      <c r="AB485" s="6"/>
      <c r="AF485" s="5">
        <f t="shared" ca="1" si="338"/>
        <v>0</v>
      </c>
      <c r="AM485">
        <f t="shared" ca="1" si="339"/>
        <v>0</v>
      </c>
      <c r="AN485">
        <f t="shared" ca="1" si="340"/>
        <v>0</v>
      </c>
      <c r="AO485">
        <f t="shared" ca="1" si="341"/>
        <v>0</v>
      </c>
      <c r="AP485">
        <f t="shared" ca="1" si="342"/>
        <v>1</v>
      </c>
      <c r="AQ485">
        <f t="shared" ca="1" si="343"/>
        <v>0</v>
      </c>
      <c r="AS485" s="6"/>
      <c r="AV485" s="5">
        <f ca="1">IF(Table1[[#This Row],[Total Debt Value]]&gt;$AW$3,1,0)</f>
        <v>0</v>
      </c>
      <c r="AZ485" s="6"/>
      <c r="BA485" s="5"/>
      <c r="BB485" s="17">
        <f t="shared" ca="1" si="347"/>
        <v>7.2334077181498535E-2</v>
      </c>
      <c r="BC485">
        <f t="shared" ca="1" si="348"/>
        <v>1</v>
      </c>
      <c r="BD485" s="6"/>
      <c r="BF485" s="5">
        <f t="shared" ca="1" si="349"/>
        <v>0</v>
      </c>
      <c r="BG485">
        <f t="shared" ca="1" si="350"/>
        <v>0</v>
      </c>
      <c r="BH485">
        <f t="shared" ca="1" si="375"/>
        <v>0</v>
      </c>
      <c r="BI485">
        <f t="shared" ca="1" si="376"/>
        <v>0</v>
      </c>
      <c r="BJ485">
        <f t="shared" ca="1" si="377"/>
        <v>35391</v>
      </c>
      <c r="BK485">
        <f t="shared" ca="1" si="378"/>
        <v>0</v>
      </c>
      <c r="BL485">
        <f t="shared" ca="1" si="379"/>
        <v>0</v>
      </c>
      <c r="BM485">
        <f t="shared" ca="1" si="380"/>
        <v>0</v>
      </c>
      <c r="BN485">
        <f t="shared" ca="1" si="381"/>
        <v>0</v>
      </c>
      <c r="BO485">
        <f t="shared" ca="1" si="382"/>
        <v>0</v>
      </c>
      <c r="BP485">
        <f t="shared" ca="1" si="383"/>
        <v>0</v>
      </c>
      <c r="BR485" s="6"/>
      <c r="BT485" s="5">
        <f t="shared" ca="1" si="351"/>
        <v>0</v>
      </c>
      <c r="BU485">
        <f t="shared" ca="1" si="352"/>
        <v>0</v>
      </c>
      <c r="BV485">
        <f t="shared" ca="1" si="353"/>
        <v>0</v>
      </c>
      <c r="BW485">
        <f t="shared" ca="1" si="354"/>
        <v>0</v>
      </c>
      <c r="BX485">
        <f t="shared" ca="1" si="355"/>
        <v>35391</v>
      </c>
      <c r="BY485">
        <f t="shared" ca="1" si="356"/>
        <v>0</v>
      </c>
      <c r="CA485" s="6"/>
      <c r="CD485" s="5">
        <f ca="1">IF(Table1[[#This Row],[Total Debt Value]]&gt;Table1[[#This Row],[Income]],1,0)</f>
        <v>1</v>
      </c>
      <c r="CK485" s="6"/>
      <c r="CM485" s="5">
        <f ca="1">IF(Table1[[#This Row],[Total  Net Worth]]&gt;$CN$3,Table1[[#This Row],[Age]],0)</f>
        <v>44</v>
      </c>
      <c r="CN485" s="6"/>
    </row>
    <row r="486" spans="2:92" x14ac:dyDescent="0.25">
      <c r="B486">
        <f t="shared" ca="1" si="357"/>
        <v>1</v>
      </c>
      <c r="C486" t="str">
        <f t="shared" ca="1" si="358"/>
        <v>Male</v>
      </c>
      <c r="D486">
        <f t="shared" ca="1" si="359"/>
        <v>34</v>
      </c>
      <c r="E486">
        <f t="shared" ca="1" si="360"/>
        <v>5</v>
      </c>
      <c r="F486" t="str">
        <f t="shared" ca="1" si="344"/>
        <v>Genral Work</v>
      </c>
      <c r="G486">
        <f t="shared" ca="1" si="361"/>
        <v>4</v>
      </c>
      <c r="H486" t="str">
        <f t="shared" ca="1" si="345"/>
        <v>Technical</v>
      </c>
      <c r="I486">
        <f t="shared" ca="1" si="362"/>
        <v>1</v>
      </c>
      <c r="J486">
        <f t="shared" ca="1" si="363"/>
        <v>1</v>
      </c>
      <c r="K486">
        <f t="shared" ca="1" si="364"/>
        <v>35391</v>
      </c>
      <c r="L486">
        <f t="shared" ca="1" si="365"/>
        <v>6</v>
      </c>
      <c r="M486" t="str">
        <f t="shared" ca="1" si="346"/>
        <v>Dharan</v>
      </c>
      <c r="N486">
        <f t="shared" ca="1" si="368"/>
        <v>601647</v>
      </c>
      <c r="O486" s="1">
        <f t="shared" ca="1" si="366"/>
        <v>43519.580534017048</v>
      </c>
      <c r="P486" s="1">
        <f t="shared" ca="1" si="369"/>
        <v>33009.542089249277</v>
      </c>
      <c r="Q486">
        <f t="shared" ca="1" si="367"/>
        <v>30091</v>
      </c>
      <c r="R486">
        <f t="shared" ca="1" si="370"/>
        <v>70782</v>
      </c>
      <c r="S486" s="1">
        <f t="shared" ca="1" si="371"/>
        <v>16426.71349263579</v>
      </c>
      <c r="T486" s="1">
        <f t="shared" ca="1" si="372"/>
        <v>651083.25558188499</v>
      </c>
      <c r="U486" s="1">
        <f t="shared" ca="1" si="373"/>
        <v>144392.58053401706</v>
      </c>
      <c r="V486" s="1">
        <f t="shared" ca="1" si="374"/>
        <v>506690.67504786793</v>
      </c>
      <c r="Y486" s="5">
        <f ca="1">IF(Table1[[#This Row],[Gender]]="Male",1,0)</f>
        <v>1</v>
      </c>
      <c r="Z486">
        <f ca="1">IF(Table1[[#This Row],[Gender]]="Female",1,0)</f>
        <v>0</v>
      </c>
      <c r="AB486" s="6"/>
      <c r="AF486" s="5">
        <f t="shared" ca="1" si="338"/>
        <v>0</v>
      </c>
      <c r="AM486">
        <f t="shared" ca="1" si="339"/>
        <v>0</v>
      </c>
      <c r="AN486">
        <f t="shared" ca="1" si="340"/>
        <v>0</v>
      </c>
      <c r="AO486">
        <f t="shared" ca="1" si="341"/>
        <v>0</v>
      </c>
      <c r="AP486">
        <f t="shared" ca="1" si="342"/>
        <v>1</v>
      </c>
      <c r="AQ486">
        <f t="shared" ca="1" si="343"/>
        <v>0</v>
      </c>
      <c r="AS486" s="6"/>
      <c r="AV486" s="5">
        <f ca="1">IF(Table1[[#This Row],[Total Debt Value]]&gt;$AW$3,1,0)</f>
        <v>0</v>
      </c>
      <c r="AZ486" s="6"/>
      <c r="BA486" s="5"/>
      <c r="BB486" s="17">
        <f t="shared" ca="1" si="347"/>
        <v>0.96344149148598723</v>
      </c>
      <c r="BC486">
        <f t="shared" ca="1" si="348"/>
        <v>0</v>
      </c>
      <c r="BD486" s="6"/>
      <c r="BF486" s="5">
        <f t="shared" ca="1" si="349"/>
        <v>0</v>
      </c>
      <c r="BG486">
        <f t="shared" ca="1" si="350"/>
        <v>0</v>
      </c>
      <c r="BH486">
        <f t="shared" ca="1" si="375"/>
        <v>0</v>
      </c>
      <c r="BI486">
        <f t="shared" ca="1" si="376"/>
        <v>28292</v>
      </c>
      <c r="BJ486">
        <f t="shared" ca="1" si="377"/>
        <v>0</v>
      </c>
      <c r="BK486">
        <f t="shared" ca="1" si="378"/>
        <v>0</v>
      </c>
      <c r="BL486">
        <f t="shared" ca="1" si="379"/>
        <v>0</v>
      </c>
      <c r="BM486">
        <f t="shared" ca="1" si="380"/>
        <v>0</v>
      </c>
      <c r="BN486">
        <f t="shared" ca="1" si="381"/>
        <v>0</v>
      </c>
      <c r="BO486">
        <f t="shared" ca="1" si="382"/>
        <v>0</v>
      </c>
      <c r="BP486">
        <f t="shared" ca="1" si="383"/>
        <v>0</v>
      </c>
      <c r="BR486" s="6"/>
      <c r="BT486" s="5">
        <f t="shared" ca="1" si="351"/>
        <v>0</v>
      </c>
      <c r="BU486">
        <f t="shared" ca="1" si="352"/>
        <v>0</v>
      </c>
      <c r="BV486">
        <f t="shared" ca="1" si="353"/>
        <v>0</v>
      </c>
      <c r="BW486">
        <f t="shared" ca="1" si="354"/>
        <v>0</v>
      </c>
      <c r="BX486">
        <f t="shared" ca="1" si="355"/>
        <v>28292</v>
      </c>
      <c r="BY486">
        <f t="shared" ca="1" si="356"/>
        <v>0</v>
      </c>
      <c r="CA486" s="6"/>
      <c r="CD486" s="5">
        <f ca="1">IF(Table1[[#This Row],[Total Debt Value]]&gt;Table1[[#This Row],[Income]],1,0)</f>
        <v>1</v>
      </c>
      <c r="CK486" s="6"/>
      <c r="CM486" s="5">
        <f ca="1">IF(Table1[[#This Row],[Total  Net Worth]]&gt;$CN$3,Table1[[#This Row],[Age]],0)</f>
        <v>34</v>
      </c>
      <c r="CN486" s="6"/>
    </row>
    <row r="487" spans="2:92" x14ac:dyDescent="0.25">
      <c r="B487">
        <f t="shared" ca="1" si="357"/>
        <v>2</v>
      </c>
      <c r="C487" t="str">
        <f t="shared" ca="1" si="358"/>
        <v>Female</v>
      </c>
      <c r="D487">
        <f t="shared" ca="1" si="359"/>
        <v>41</v>
      </c>
      <c r="E487">
        <f t="shared" ca="1" si="360"/>
        <v>5</v>
      </c>
      <c r="F487" t="str">
        <f t="shared" ca="1" si="344"/>
        <v>Genral Work</v>
      </c>
      <c r="G487">
        <f t="shared" ca="1" si="361"/>
        <v>4</v>
      </c>
      <c r="H487" t="str">
        <f t="shared" ca="1" si="345"/>
        <v>Technical</v>
      </c>
      <c r="I487">
        <f t="shared" ca="1" si="362"/>
        <v>3</v>
      </c>
      <c r="J487">
        <f t="shared" ca="1" si="363"/>
        <v>0</v>
      </c>
      <c r="K487">
        <f t="shared" ca="1" si="364"/>
        <v>28292</v>
      </c>
      <c r="L487">
        <f t="shared" ca="1" si="365"/>
        <v>3</v>
      </c>
      <c r="M487" t="str">
        <f t="shared" ca="1" si="346"/>
        <v>Pokhara</v>
      </c>
      <c r="N487">
        <f t="shared" ca="1" si="368"/>
        <v>480964</v>
      </c>
      <c r="O487" s="1">
        <f t="shared" ca="1" si="366"/>
        <v>463380.67351106636</v>
      </c>
      <c r="P487" s="1">
        <f t="shared" ca="1" si="369"/>
        <v>0</v>
      </c>
      <c r="Q487">
        <f t="shared" ca="1" si="367"/>
        <v>0</v>
      </c>
      <c r="R487">
        <f t="shared" ca="1" si="370"/>
        <v>0</v>
      </c>
      <c r="S487" s="1">
        <f t="shared" ca="1" si="371"/>
        <v>29417.851775740099</v>
      </c>
      <c r="T487" s="1">
        <f t="shared" ca="1" si="372"/>
        <v>510381.8517757401</v>
      </c>
      <c r="U487" s="1">
        <f t="shared" ca="1" si="373"/>
        <v>463380.67351106636</v>
      </c>
      <c r="V487" s="1">
        <f t="shared" ca="1" si="374"/>
        <v>47001.178264673741</v>
      </c>
      <c r="Y487" s="5">
        <f ca="1">IF(Table1[[#This Row],[Gender]]="Male",1,0)</f>
        <v>0</v>
      </c>
      <c r="Z487">
        <f ca="1">IF(Table1[[#This Row],[Gender]]="Female",1,0)</f>
        <v>1</v>
      </c>
      <c r="AB487" s="6"/>
      <c r="AF487" s="5">
        <f t="shared" ca="1" si="338"/>
        <v>0</v>
      </c>
      <c r="AM487">
        <f t="shared" ca="1" si="339"/>
        <v>1</v>
      </c>
      <c r="AN487">
        <f t="shared" ca="1" si="340"/>
        <v>0</v>
      </c>
      <c r="AO487">
        <f t="shared" ca="1" si="341"/>
        <v>0</v>
      </c>
      <c r="AP487">
        <f t="shared" ca="1" si="342"/>
        <v>0</v>
      </c>
      <c r="AQ487">
        <f t="shared" ca="1" si="343"/>
        <v>0</v>
      </c>
      <c r="AS487" s="6"/>
      <c r="AV487" s="5">
        <f ca="1">IF(Table1[[#This Row],[Total Debt Value]]&gt;$AW$3,1,0)</f>
        <v>0</v>
      </c>
      <c r="AZ487" s="6"/>
      <c r="BA487" s="5"/>
      <c r="BB487" s="17">
        <f t="shared" ca="1" si="347"/>
        <v>0.14599843939376134</v>
      </c>
      <c r="BC487">
        <f t="shared" ca="1" si="348"/>
        <v>1</v>
      </c>
      <c r="BD487" s="6"/>
      <c r="BF487" s="5">
        <f t="shared" ca="1" si="349"/>
        <v>0</v>
      </c>
      <c r="BG487">
        <f t="shared" ca="1" si="350"/>
        <v>0</v>
      </c>
      <c r="BH487">
        <f t="shared" ca="1" si="375"/>
        <v>0</v>
      </c>
      <c r="BI487">
        <f t="shared" ca="1" si="376"/>
        <v>0</v>
      </c>
      <c r="BJ487">
        <f t="shared" ca="1" si="377"/>
        <v>0</v>
      </c>
      <c r="BK487">
        <f t="shared" ca="1" si="378"/>
        <v>89968</v>
      </c>
      <c r="BL487">
        <f t="shared" ca="1" si="379"/>
        <v>0</v>
      </c>
      <c r="BM487">
        <f t="shared" ca="1" si="380"/>
        <v>0</v>
      </c>
      <c r="BN487">
        <f t="shared" ca="1" si="381"/>
        <v>0</v>
      </c>
      <c r="BO487">
        <f t="shared" ca="1" si="382"/>
        <v>0</v>
      </c>
      <c r="BP487">
        <f t="shared" ca="1" si="383"/>
        <v>0</v>
      </c>
      <c r="BR487" s="6"/>
      <c r="BT487" s="5">
        <f t="shared" ca="1" si="351"/>
        <v>0</v>
      </c>
      <c r="BU487">
        <f t="shared" ca="1" si="352"/>
        <v>0</v>
      </c>
      <c r="BV487">
        <f t="shared" ca="1" si="353"/>
        <v>0</v>
      </c>
      <c r="BW487">
        <f t="shared" ca="1" si="354"/>
        <v>0</v>
      </c>
      <c r="BX487">
        <f t="shared" ca="1" si="355"/>
        <v>0</v>
      </c>
      <c r="BY487">
        <f t="shared" ca="1" si="356"/>
        <v>89968</v>
      </c>
      <c r="CA487" s="6"/>
      <c r="CD487" s="5">
        <f ca="1">IF(Table1[[#This Row],[Total Debt Value]]&gt;Table1[[#This Row],[Income]],1,0)</f>
        <v>1</v>
      </c>
      <c r="CK487" s="6"/>
      <c r="CM487" s="5">
        <f ca="1">IF(Table1[[#This Row],[Total  Net Worth]]&gt;$CN$3,Table1[[#This Row],[Age]],0)</f>
        <v>0</v>
      </c>
      <c r="CN487" s="6"/>
    </row>
    <row r="488" spans="2:92" x14ac:dyDescent="0.25">
      <c r="B488">
        <f t="shared" ca="1" si="357"/>
        <v>1</v>
      </c>
      <c r="C488" t="str">
        <f t="shared" ca="1" si="358"/>
        <v>Male</v>
      </c>
      <c r="D488">
        <f t="shared" ca="1" si="359"/>
        <v>44</v>
      </c>
      <c r="E488">
        <f t="shared" ca="1" si="360"/>
        <v>3</v>
      </c>
      <c r="F488" t="str">
        <f t="shared" ca="1" si="344"/>
        <v>Teaching</v>
      </c>
      <c r="G488">
        <f t="shared" ca="1" si="361"/>
        <v>5</v>
      </c>
      <c r="H488" t="str">
        <f t="shared" ca="1" si="345"/>
        <v>Others</v>
      </c>
      <c r="I488">
        <f t="shared" ca="1" si="362"/>
        <v>1</v>
      </c>
      <c r="J488">
        <f t="shared" ca="1" si="363"/>
        <v>2</v>
      </c>
      <c r="K488">
        <f t="shared" ca="1" si="364"/>
        <v>89968</v>
      </c>
      <c r="L488">
        <f t="shared" ca="1" si="365"/>
        <v>11</v>
      </c>
      <c r="M488" t="str">
        <f t="shared" ca="1" si="346"/>
        <v>Kavre</v>
      </c>
      <c r="N488">
        <f t="shared" ca="1" si="368"/>
        <v>1799360</v>
      </c>
      <c r="O488" s="1">
        <f t="shared" ca="1" si="366"/>
        <v>262703.75190755841</v>
      </c>
      <c r="P488" s="1">
        <f t="shared" ca="1" si="369"/>
        <v>46777.033141741405</v>
      </c>
      <c r="Q488">
        <f t="shared" ca="1" si="367"/>
        <v>16197</v>
      </c>
      <c r="R488">
        <f t="shared" ca="1" si="370"/>
        <v>0</v>
      </c>
      <c r="S488" s="1">
        <f t="shared" ca="1" si="371"/>
        <v>81450.641979204913</v>
      </c>
      <c r="T488" s="1">
        <f t="shared" ca="1" si="372"/>
        <v>1927587.6751209463</v>
      </c>
      <c r="U488" s="1">
        <f t="shared" ca="1" si="373"/>
        <v>278900.75190755841</v>
      </c>
      <c r="V488" s="1">
        <f t="shared" ca="1" si="374"/>
        <v>1648686.9232133878</v>
      </c>
      <c r="Y488" s="5">
        <f ca="1">IF(Table1[[#This Row],[Gender]]="Male",1,0)</f>
        <v>1</v>
      </c>
      <c r="Z488">
        <f ca="1">IF(Table1[[#This Row],[Gender]]="Female",1,0)</f>
        <v>0</v>
      </c>
      <c r="AB488" s="6"/>
      <c r="AF488" s="5">
        <f t="shared" ca="1" si="338"/>
        <v>0</v>
      </c>
      <c r="AM488">
        <f t="shared" ca="1" si="339"/>
        <v>0</v>
      </c>
      <c r="AN488">
        <f t="shared" ca="1" si="340"/>
        <v>0</v>
      </c>
      <c r="AO488">
        <f t="shared" ca="1" si="341"/>
        <v>0</v>
      </c>
      <c r="AP488">
        <f t="shared" ca="1" si="342"/>
        <v>0</v>
      </c>
      <c r="AQ488">
        <f t="shared" ca="1" si="343"/>
        <v>1</v>
      </c>
      <c r="AS488" s="6"/>
      <c r="AV488" s="5">
        <f ca="1">IF(Table1[[#This Row],[Total Debt Value]]&gt;$AW$3,1,0)</f>
        <v>0</v>
      </c>
      <c r="AZ488" s="6"/>
      <c r="BA488" s="5"/>
      <c r="BB488" s="17">
        <f t="shared" ca="1" si="347"/>
        <v>0.33356035358844405</v>
      </c>
      <c r="BC488">
        <f t="shared" ca="1" si="348"/>
        <v>0</v>
      </c>
      <c r="BD488" s="6"/>
      <c r="BF488" s="5">
        <f t="shared" ca="1" si="349"/>
        <v>0</v>
      </c>
      <c r="BG488">
        <f t="shared" ca="1" si="350"/>
        <v>0</v>
      </c>
      <c r="BH488">
        <f t="shared" ca="1" si="375"/>
        <v>0</v>
      </c>
      <c r="BI488">
        <f t="shared" ca="1" si="376"/>
        <v>0</v>
      </c>
      <c r="BJ488">
        <f t="shared" ca="1" si="377"/>
        <v>0</v>
      </c>
      <c r="BK488">
        <f t="shared" ca="1" si="378"/>
        <v>0</v>
      </c>
      <c r="BL488">
        <f t="shared" ca="1" si="379"/>
        <v>71377</v>
      </c>
      <c r="BM488">
        <f t="shared" ca="1" si="380"/>
        <v>0</v>
      </c>
      <c r="BN488">
        <f t="shared" ca="1" si="381"/>
        <v>0</v>
      </c>
      <c r="BO488">
        <f t="shared" ca="1" si="382"/>
        <v>0</v>
      </c>
      <c r="BP488">
        <f t="shared" ca="1" si="383"/>
        <v>0</v>
      </c>
      <c r="BR488" s="6"/>
      <c r="BT488" s="5">
        <f t="shared" ca="1" si="351"/>
        <v>0</v>
      </c>
      <c r="BU488">
        <f t="shared" ca="1" si="352"/>
        <v>71377</v>
      </c>
      <c r="BV488">
        <f t="shared" ca="1" si="353"/>
        <v>0</v>
      </c>
      <c r="BW488">
        <f t="shared" ca="1" si="354"/>
        <v>0</v>
      </c>
      <c r="BX488">
        <f t="shared" ca="1" si="355"/>
        <v>0</v>
      </c>
      <c r="BY488">
        <f t="shared" ca="1" si="356"/>
        <v>0</v>
      </c>
      <c r="CA488" s="6"/>
      <c r="CD488" s="5">
        <f ca="1">IF(Table1[[#This Row],[Total Debt Value]]&gt;Table1[[#This Row],[Income]],1,0)</f>
        <v>1</v>
      </c>
      <c r="CK488" s="6"/>
      <c r="CM488" s="5">
        <f ca="1">IF(Table1[[#This Row],[Total  Net Worth]]&gt;$CN$3,Table1[[#This Row],[Age]],0)</f>
        <v>44</v>
      </c>
      <c r="CN488" s="6"/>
    </row>
    <row r="489" spans="2:92" x14ac:dyDescent="0.25">
      <c r="B489">
        <f t="shared" ca="1" si="357"/>
        <v>2</v>
      </c>
      <c r="C489" t="str">
        <f t="shared" ca="1" si="358"/>
        <v>Female</v>
      </c>
      <c r="D489">
        <f t="shared" ca="1" si="359"/>
        <v>32</v>
      </c>
      <c r="E489">
        <f t="shared" ca="1" si="360"/>
        <v>6</v>
      </c>
      <c r="F489" t="str">
        <f t="shared" ca="1" si="344"/>
        <v>Agriculture</v>
      </c>
      <c r="G489">
        <f t="shared" ca="1" si="361"/>
        <v>1</v>
      </c>
      <c r="H489" t="str">
        <f t="shared" ca="1" si="345"/>
        <v>High School</v>
      </c>
      <c r="I489">
        <f t="shared" ca="1" si="362"/>
        <v>0</v>
      </c>
      <c r="J489">
        <f t="shared" ca="1" si="363"/>
        <v>0</v>
      </c>
      <c r="K489">
        <f t="shared" ca="1" si="364"/>
        <v>71377</v>
      </c>
      <c r="L489">
        <f t="shared" ca="1" si="365"/>
        <v>9</v>
      </c>
      <c r="M489" t="str">
        <f t="shared" ca="1" si="346"/>
        <v>Bhaktapur</v>
      </c>
      <c r="N489">
        <f t="shared" ca="1" si="368"/>
        <v>1498917</v>
      </c>
      <c r="O489" s="1">
        <f t="shared" ca="1" si="366"/>
        <v>499979.28451972979</v>
      </c>
      <c r="P489" s="1">
        <f t="shared" ca="1" si="369"/>
        <v>0</v>
      </c>
      <c r="Q489">
        <f t="shared" ca="1" si="367"/>
        <v>0</v>
      </c>
      <c r="R489">
        <f t="shared" ca="1" si="370"/>
        <v>0</v>
      </c>
      <c r="S489" s="1">
        <f t="shared" ca="1" si="371"/>
        <v>38961.92647723449</v>
      </c>
      <c r="T489" s="1">
        <f t="shared" ca="1" si="372"/>
        <v>1537878.9264772346</v>
      </c>
      <c r="U489" s="1">
        <f t="shared" ca="1" si="373"/>
        <v>499979.28451972979</v>
      </c>
      <c r="V489" s="1">
        <f t="shared" ca="1" si="374"/>
        <v>1037899.6419575048</v>
      </c>
      <c r="Y489" s="5">
        <f ca="1">IF(Table1[[#This Row],[Gender]]="Male",1,0)</f>
        <v>0</v>
      </c>
      <c r="Z489">
        <f ca="1">IF(Table1[[#This Row],[Gender]]="Female",1,0)</f>
        <v>1</v>
      </c>
      <c r="AB489" s="6"/>
      <c r="AF489" s="5">
        <f t="shared" ca="1" si="338"/>
        <v>0</v>
      </c>
      <c r="AM489">
        <f t="shared" ca="1" si="339"/>
        <v>0</v>
      </c>
      <c r="AN489">
        <f t="shared" ca="1" si="340"/>
        <v>0</v>
      </c>
      <c r="AO489">
        <f t="shared" ca="1" si="341"/>
        <v>0</v>
      </c>
      <c r="AP489">
        <f t="shared" ca="1" si="342"/>
        <v>1</v>
      </c>
      <c r="AQ489">
        <f t="shared" ca="1" si="343"/>
        <v>0</v>
      </c>
      <c r="AS489" s="6"/>
      <c r="AV489" s="5">
        <f ca="1">IF(Table1[[#This Row],[Total Debt Value]]&gt;$AW$3,1,0)</f>
        <v>0</v>
      </c>
      <c r="AZ489" s="6"/>
      <c r="BA489" s="5"/>
      <c r="BB489" s="17">
        <f t="shared" ca="1" si="347"/>
        <v>0.81753371493661076</v>
      </c>
      <c r="BC489">
        <f t="shared" ca="1" si="348"/>
        <v>0</v>
      </c>
      <c r="BD489" s="6"/>
      <c r="BF489" s="5">
        <f t="shared" ca="1" si="349"/>
        <v>0</v>
      </c>
      <c r="BG489">
        <f t="shared" ca="1" si="350"/>
        <v>0</v>
      </c>
      <c r="BH489">
        <f t="shared" ca="1" si="375"/>
        <v>0</v>
      </c>
      <c r="BI489">
        <f t="shared" ca="1" si="376"/>
        <v>65994</v>
      </c>
      <c r="BJ489">
        <f t="shared" ca="1" si="377"/>
        <v>0</v>
      </c>
      <c r="BK489">
        <f t="shared" ca="1" si="378"/>
        <v>0</v>
      </c>
      <c r="BL489">
        <f t="shared" ca="1" si="379"/>
        <v>0</v>
      </c>
      <c r="BM489">
        <f t="shared" ca="1" si="380"/>
        <v>0</v>
      </c>
      <c r="BN489">
        <f t="shared" ca="1" si="381"/>
        <v>0</v>
      </c>
      <c r="BO489">
        <f t="shared" ca="1" si="382"/>
        <v>0</v>
      </c>
      <c r="BP489">
        <f t="shared" ca="1" si="383"/>
        <v>0</v>
      </c>
      <c r="BR489" s="6"/>
      <c r="BT489" s="5">
        <f t="shared" ca="1" si="351"/>
        <v>0</v>
      </c>
      <c r="BU489">
        <f t="shared" ca="1" si="352"/>
        <v>0</v>
      </c>
      <c r="BV489">
        <f t="shared" ca="1" si="353"/>
        <v>0</v>
      </c>
      <c r="BW489">
        <f t="shared" ca="1" si="354"/>
        <v>0</v>
      </c>
      <c r="BX489">
        <f t="shared" ca="1" si="355"/>
        <v>65994</v>
      </c>
      <c r="BY489">
        <f t="shared" ca="1" si="356"/>
        <v>0</v>
      </c>
      <c r="CA489" s="6"/>
      <c r="CD489" s="5">
        <f ca="1">IF(Table1[[#This Row],[Total Debt Value]]&gt;Table1[[#This Row],[Income]],1,0)</f>
        <v>1</v>
      </c>
      <c r="CK489" s="6"/>
      <c r="CM489" s="5">
        <f ca="1">IF(Table1[[#This Row],[Total  Net Worth]]&gt;$CN$3,Table1[[#This Row],[Age]],0)</f>
        <v>32</v>
      </c>
      <c r="CN489" s="6"/>
    </row>
    <row r="490" spans="2:92" x14ac:dyDescent="0.25">
      <c r="B490">
        <f t="shared" ca="1" si="357"/>
        <v>2</v>
      </c>
      <c r="C490" t="str">
        <f t="shared" ca="1" si="358"/>
        <v>Female</v>
      </c>
      <c r="D490">
        <f t="shared" ca="1" si="359"/>
        <v>36</v>
      </c>
      <c r="E490">
        <f t="shared" ca="1" si="360"/>
        <v>5</v>
      </c>
      <c r="F490" t="str">
        <f t="shared" ca="1" si="344"/>
        <v>Genral Work</v>
      </c>
      <c r="G490">
        <f t="shared" ca="1" si="361"/>
        <v>3</v>
      </c>
      <c r="H490" t="str">
        <f t="shared" ca="1" si="345"/>
        <v>University</v>
      </c>
      <c r="I490">
        <f t="shared" ca="1" si="362"/>
        <v>2</v>
      </c>
      <c r="J490">
        <f t="shared" ca="1" si="363"/>
        <v>1</v>
      </c>
      <c r="K490">
        <f t="shared" ca="1" si="364"/>
        <v>65994</v>
      </c>
      <c r="L490">
        <f t="shared" ca="1" si="365"/>
        <v>3</v>
      </c>
      <c r="M490" t="str">
        <f t="shared" ca="1" si="346"/>
        <v>Pokhara</v>
      </c>
      <c r="N490">
        <f t="shared" ca="1" si="368"/>
        <v>1253886</v>
      </c>
      <c r="O490" s="1">
        <f t="shared" ca="1" si="366"/>
        <v>1025094.0796870071</v>
      </c>
      <c r="P490" s="1">
        <f t="shared" ca="1" si="369"/>
        <v>38800.063570767968</v>
      </c>
      <c r="Q490">
        <f t="shared" ca="1" si="367"/>
        <v>32680</v>
      </c>
      <c r="R490">
        <f t="shared" ca="1" si="370"/>
        <v>131988</v>
      </c>
      <c r="S490" s="1">
        <f t="shared" ca="1" si="371"/>
        <v>36717.726293475112</v>
      </c>
      <c r="T490" s="1">
        <f t="shared" ca="1" si="372"/>
        <v>1329403.789864243</v>
      </c>
      <c r="U490" s="1">
        <f t="shared" ca="1" si="373"/>
        <v>1189762.0796870072</v>
      </c>
      <c r="V490" s="1">
        <f t="shared" ca="1" si="374"/>
        <v>139641.71017723577</v>
      </c>
      <c r="Y490" s="5">
        <f ca="1">IF(Table1[[#This Row],[Gender]]="Male",1,0)</f>
        <v>0</v>
      </c>
      <c r="Z490">
        <f ca="1">IF(Table1[[#This Row],[Gender]]="Female",1,0)</f>
        <v>1</v>
      </c>
      <c r="AB490" s="6"/>
      <c r="AF490" s="5">
        <f t="shared" ca="1" si="338"/>
        <v>1</v>
      </c>
      <c r="AM490">
        <f t="shared" ca="1" si="339"/>
        <v>0</v>
      </c>
      <c r="AN490">
        <f t="shared" ca="1" si="340"/>
        <v>0</v>
      </c>
      <c r="AO490">
        <f t="shared" ca="1" si="341"/>
        <v>0</v>
      </c>
      <c r="AP490">
        <f t="shared" ca="1" si="342"/>
        <v>0</v>
      </c>
      <c r="AQ490">
        <f t="shared" ca="1" si="343"/>
        <v>0</v>
      </c>
      <c r="AS490" s="6"/>
      <c r="AV490" s="5">
        <f ca="1">IF(Table1[[#This Row],[Total Debt Value]]&gt;$AW$3,1,0)</f>
        <v>1</v>
      </c>
      <c r="AZ490" s="6"/>
      <c r="BA490" s="5"/>
      <c r="BB490" s="17">
        <f t="shared" ca="1" si="347"/>
        <v>0.52782982449827698</v>
      </c>
      <c r="BC490">
        <f t="shared" ca="1" si="348"/>
        <v>0</v>
      </c>
      <c r="BD490" s="6"/>
      <c r="BF490" s="5">
        <f t="shared" ca="1" si="349"/>
        <v>0</v>
      </c>
      <c r="BG490">
        <f t="shared" ca="1" si="350"/>
        <v>0</v>
      </c>
      <c r="BH490">
        <f t="shared" ca="1" si="375"/>
        <v>0</v>
      </c>
      <c r="BI490">
        <f t="shared" ca="1" si="376"/>
        <v>0</v>
      </c>
      <c r="BJ490">
        <f t="shared" ca="1" si="377"/>
        <v>0</v>
      </c>
      <c r="BK490">
        <f t="shared" ca="1" si="378"/>
        <v>0</v>
      </c>
      <c r="BL490">
        <f t="shared" ca="1" si="379"/>
        <v>0</v>
      </c>
      <c r="BM490">
        <f t="shared" ca="1" si="380"/>
        <v>0</v>
      </c>
      <c r="BN490">
        <f t="shared" ca="1" si="381"/>
        <v>0</v>
      </c>
      <c r="BO490">
        <f t="shared" ca="1" si="382"/>
        <v>62730</v>
      </c>
      <c r="BP490">
        <f t="shared" ca="1" si="383"/>
        <v>0</v>
      </c>
      <c r="BR490" s="6"/>
      <c r="BT490" s="5">
        <f t="shared" ca="1" si="351"/>
        <v>62730</v>
      </c>
      <c r="BU490">
        <f t="shared" ca="1" si="352"/>
        <v>0</v>
      </c>
      <c r="BV490">
        <f t="shared" ca="1" si="353"/>
        <v>0</v>
      </c>
      <c r="BW490">
        <f t="shared" ca="1" si="354"/>
        <v>0</v>
      </c>
      <c r="BX490">
        <f t="shared" ca="1" si="355"/>
        <v>0</v>
      </c>
      <c r="BY490">
        <f t="shared" ca="1" si="356"/>
        <v>0</v>
      </c>
      <c r="CA490" s="6"/>
      <c r="CD490" s="5">
        <f ca="1">IF(Table1[[#This Row],[Total Debt Value]]&gt;Table1[[#This Row],[Income]],1,0)</f>
        <v>1</v>
      </c>
      <c r="CK490" s="6"/>
      <c r="CM490" s="5">
        <f ca="1">IF(Table1[[#This Row],[Total  Net Worth]]&gt;$CN$3,Table1[[#This Row],[Age]],0)</f>
        <v>0</v>
      </c>
      <c r="CN490" s="6"/>
    </row>
    <row r="491" spans="2:92" x14ac:dyDescent="0.25">
      <c r="B491">
        <f t="shared" ca="1" si="357"/>
        <v>2</v>
      </c>
      <c r="C491" t="str">
        <f t="shared" ca="1" si="358"/>
        <v>Female</v>
      </c>
      <c r="D491">
        <f t="shared" ca="1" si="359"/>
        <v>33</v>
      </c>
      <c r="E491">
        <f t="shared" ca="1" si="360"/>
        <v>1</v>
      </c>
      <c r="F491" t="str">
        <f t="shared" ca="1" si="344"/>
        <v>Health</v>
      </c>
      <c r="G491">
        <f t="shared" ca="1" si="361"/>
        <v>2</v>
      </c>
      <c r="H491" t="str">
        <f t="shared" ca="1" si="345"/>
        <v>College</v>
      </c>
      <c r="I491">
        <f t="shared" ca="1" si="362"/>
        <v>0</v>
      </c>
      <c r="J491">
        <f t="shared" ca="1" si="363"/>
        <v>2</v>
      </c>
      <c r="K491">
        <f t="shared" ca="1" si="364"/>
        <v>62730</v>
      </c>
      <c r="L491">
        <f t="shared" ca="1" si="365"/>
        <v>7</v>
      </c>
      <c r="M491" t="str">
        <f t="shared" ca="1" si="346"/>
        <v>Butwal</v>
      </c>
      <c r="N491">
        <f t="shared" ca="1" si="368"/>
        <v>1191870</v>
      </c>
      <c r="O491" s="1">
        <f t="shared" ca="1" si="366"/>
        <v>629104.53292476141</v>
      </c>
      <c r="P491" s="1">
        <f t="shared" ca="1" si="369"/>
        <v>9001.1598653888996</v>
      </c>
      <c r="Q491">
        <f t="shared" ca="1" si="367"/>
        <v>4766</v>
      </c>
      <c r="R491">
        <f t="shared" ca="1" si="370"/>
        <v>0</v>
      </c>
      <c r="S491" s="1">
        <f t="shared" ca="1" si="371"/>
        <v>33535.216933869131</v>
      </c>
      <c r="T491" s="1">
        <f t="shared" ca="1" si="372"/>
        <v>1234406.3767992579</v>
      </c>
      <c r="U491" s="1">
        <f t="shared" ca="1" si="373"/>
        <v>633870.53292476141</v>
      </c>
      <c r="V491" s="1">
        <f t="shared" ca="1" si="374"/>
        <v>600535.84387449652</v>
      </c>
      <c r="Y491" s="5">
        <f ca="1">IF(Table1[[#This Row],[Gender]]="Male",1,0)</f>
        <v>0</v>
      </c>
      <c r="Z491">
        <f ca="1">IF(Table1[[#This Row],[Gender]]="Female",1,0)</f>
        <v>1</v>
      </c>
      <c r="AB491" s="6"/>
      <c r="AF491" s="5">
        <f t="shared" ca="1" si="338"/>
        <v>0</v>
      </c>
      <c r="AM491">
        <f t="shared" ca="1" si="339"/>
        <v>1</v>
      </c>
      <c r="AN491">
        <f t="shared" ca="1" si="340"/>
        <v>0</v>
      </c>
      <c r="AO491">
        <f t="shared" ca="1" si="341"/>
        <v>0</v>
      </c>
      <c r="AP491">
        <f t="shared" ca="1" si="342"/>
        <v>0</v>
      </c>
      <c r="AQ491">
        <f t="shared" ca="1" si="343"/>
        <v>0</v>
      </c>
      <c r="AS491" s="6"/>
      <c r="AV491" s="5">
        <f ca="1">IF(Table1[[#This Row],[Total Debt Value]]&gt;$AW$3,1,0)</f>
        <v>1</v>
      </c>
      <c r="AZ491" s="6"/>
      <c r="BA491" s="5"/>
      <c r="BB491" s="17">
        <f t="shared" ca="1" si="347"/>
        <v>0.48892546291784034</v>
      </c>
      <c r="BC491">
        <f t="shared" ca="1" si="348"/>
        <v>0</v>
      </c>
      <c r="BD491" s="6"/>
      <c r="BF491" s="5">
        <f t="shared" ca="1" si="349"/>
        <v>0</v>
      </c>
      <c r="BG491">
        <f t="shared" ca="1" si="350"/>
        <v>33453</v>
      </c>
      <c r="BH491">
        <f t="shared" ca="1" si="375"/>
        <v>0</v>
      </c>
      <c r="BI491">
        <f t="shared" ca="1" si="376"/>
        <v>0</v>
      </c>
      <c r="BJ491">
        <f t="shared" ca="1" si="377"/>
        <v>0</v>
      </c>
      <c r="BK491">
        <f t="shared" ca="1" si="378"/>
        <v>0</v>
      </c>
      <c r="BL491">
        <f t="shared" ca="1" si="379"/>
        <v>0</v>
      </c>
      <c r="BM491">
        <f t="shared" ca="1" si="380"/>
        <v>0</v>
      </c>
      <c r="BN491">
        <f t="shared" ca="1" si="381"/>
        <v>0</v>
      </c>
      <c r="BO491">
        <f t="shared" ca="1" si="382"/>
        <v>0</v>
      </c>
      <c r="BP491">
        <f t="shared" ca="1" si="383"/>
        <v>0</v>
      </c>
      <c r="BR491" s="6"/>
      <c r="BT491" s="5">
        <f t="shared" ca="1" si="351"/>
        <v>0</v>
      </c>
      <c r="BU491">
        <f t="shared" ca="1" si="352"/>
        <v>0</v>
      </c>
      <c r="BV491">
        <f t="shared" ca="1" si="353"/>
        <v>0</v>
      </c>
      <c r="BW491">
        <f t="shared" ca="1" si="354"/>
        <v>0</v>
      </c>
      <c r="BX491">
        <f t="shared" ca="1" si="355"/>
        <v>0</v>
      </c>
      <c r="BY491">
        <f t="shared" ca="1" si="356"/>
        <v>33453</v>
      </c>
      <c r="CA491" s="6"/>
      <c r="CD491" s="5">
        <f ca="1">IF(Table1[[#This Row],[Total Debt Value]]&gt;Table1[[#This Row],[Income]],1,0)</f>
        <v>1</v>
      </c>
      <c r="CK491" s="6"/>
      <c r="CM491" s="5">
        <f ca="1">IF(Table1[[#This Row],[Total  Net Worth]]&gt;$CN$3,Table1[[#This Row],[Age]],0)</f>
        <v>33</v>
      </c>
      <c r="CN491" s="6"/>
    </row>
    <row r="492" spans="2:92" x14ac:dyDescent="0.25">
      <c r="B492">
        <f t="shared" ca="1" si="357"/>
        <v>1</v>
      </c>
      <c r="C492" t="str">
        <f t="shared" ca="1" si="358"/>
        <v>Male</v>
      </c>
      <c r="D492">
        <f t="shared" ca="1" si="359"/>
        <v>35</v>
      </c>
      <c r="E492">
        <f t="shared" ca="1" si="360"/>
        <v>3</v>
      </c>
      <c r="F492" t="str">
        <f t="shared" ca="1" si="344"/>
        <v>Teaching</v>
      </c>
      <c r="G492">
        <f t="shared" ca="1" si="361"/>
        <v>1</v>
      </c>
      <c r="H492" t="str">
        <f t="shared" ca="1" si="345"/>
        <v>High School</v>
      </c>
      <c r="I492">
        <f t="shared" ca="1" si="362"/>
        <v>0</v>
      </c>
      <c r="J492">
        <f t="shared" ca="1" si="363"/>
        <v>1</v>
      </c>
      <c r="K492">
        <f t="shared" ca="1" si="364"/>
        <v>33453</v>
      </c>
      <c r="L492">
        <f t="shared" ca="1" si="365"/>
        <v>8</v>
      </c>
      <c r="M492" t="str">
        <f t="shared" ca="1" si="346"/>
        <v>Itahari</v>
      </c>
      <c r="N492">
        <f t="shared" ca="1" si="368"/>
        <v>735966</v>
      </c>
      <c r="O492" s="1">
        <f t="shared" ca="1" si="366"/>
        <v>359832.5172417913</v>
      </c>
      <c r="P492" s="1">
        <f t="shared" ca="1" si="369"/>
        <v>19852.878238344198</v>
      </c>
      <c r="Q492">
        <f t="shared" ca="1" si="367"/>
        <v>9262</v>
      </c>
      <c r="R492">
        <f t="shared" ca="1" si="370"/>
        <v>0</v>
      </c>
      <c r="S492" s="1">
        <f t="shared" ca="1" si="371"/>
        <v>44851.335298050872</v>
      </c>
      <c r="T492" s="1">
        <f t="shared" ca="1" si="372"/>
        <v>800670.21353639511</v>
      </c>
      <c r="U492" s="1">
        <f t="shared" ca="1" si="373"/>
        <v>369094.5172417913</v>
      </c>
      <c r="V492" s="1">
        <f t="shared" ca="1" si="374"/>
        <v>431575.69629460381</v>
      </c>
      <c r="Y492" s="5">
        <f ca="1">IF(Table1[[#This Row],[Gender]]="Male",1,0)</f>
        <v>1</v>
      </c>
      <c r="Z492">
        <f ca="1">IF(Table1[[#This Row],[Gender]]="Female",1,0)</f>
        <v>0</v>
      </c>
      <c r="AB492" s="6"/>
      <c r="AF492" s="5">
        <f t="shared" ca="1" si="338"/>
        <v>0</v>
      </c>
      <c r="AM492">
        <f t="shared" ca="1" si="339"/>
        <v>0</v>
      </c>
      <c r="AN492">
        <f t="shared" ca="1" si="340"/>
        <v>0</v>
      </c>
      <c r="AO492">
        <f t="shared" ca="1" si="341"/>
        <v>1</v>
      </c>
      <c r="AP492">
        <f t="shared" ca="1" si="342"/>
        <v>0</v>
      </c>
      <c r="AQ492">
        <f t="shared" ca="1" si="343"/>
        <v>0</v>
      </c>
      <c r="AS492" s="6"/>
      <c r="AV492" s="5">
        <f ca="1">IF(Table1[[#This Row],[Total Debt Value]]&gt;$AW$3,1,0)</f>
        <v>0</v>
      </c>
      <c r="AZ492" s="6"/>
      <c r="BA492" s="5"/>
      <c r="BB492" s="17">
        <f t="shared" ca="1" si="347"/>
        <v>0.51755187710303874</v>
      </c>
      <c r="BC492">
        <f t="shared" ca="1" si="348"/>
        <v>0</v>
      </c>
      <c r="BD492" s="6"/>
      <c r="BF492" s="5">
        <f t="shared" ca="1" si="349"/>
        <v>0</v>
      </c>
      <c r="BG492">
        <f t="shared" ca="1" si="350"/>
        <v>0</v>
      </c>
      <c r="BH492">
        <f t="shared" ca="1" si="375"/>
        <v>45334</v>
      </c>
      <c r="BI492">
        <f t="shared" ca="1" si="376"/>
        <v>0</v>
      </c>
      <c r="BJ492">
        <f t="shared" ca="1" si="377"/>
        <v>0</v>
      </c>
      <c r="BK492">
        <f t="shared" ca="1" si="378"/>
        <v>0</v>
      </c>
      <c r="BL492">
        <f t="shared" ca="1" si="379"/>
        <v>0</v>
      </c>
      <c r="BM492">
        <f t="shared" ca="1" si="380"/>
        <v>0</v>
      </c>
      <c r="BN492">
        <f t="shared" ca="1" si="381"/>
        <v>0</v>
      </c>
      <c r="BO492">
        <f t="shared" ca="1" si="382"/>
        <v>0</v>
      </c>
      <c r="BP492">
        <f t="shared" ca="1" si="383"/>
        <v>0</v>
      </c>
      <c r="BR492" s="6"/>
      <c r="BT492" s="5">
        <f t="shared" ca="1" si="351"/>
        <v>0</v>
      </c>
      <c r="BU492">
        <f t="shared" ca="1" si="352"/>
        <v>0</v>
      </c>
      <c r="BV492">
        <f t="shared" ca="1" si="353"/>
        <v>0</v>
      </c>
      <c r="BW492">
        <f t="shared" ca="1" si="354"/>
        <v>45334</v>
      </c>
      <c r="BX492">
        <f t="shared" ca="1" si="355"/>
        <v>0</v>
      </c>
      <c r="BY492">
        <f t="shared" ca="1" si="356"/>
        <v>0</v>
      </c>
      <c r="CA492" s="6"/>
      <c r="CD492" s="5">
        <f ca="1">IF(Table1[[#This Row],[Total Debt Value]]&gt;Table1[[#This Row],[Income]],1,0)</f>
        <v>1</v>
      </c>
      <c r="CK492" s="6"/>
      <c r="CM492" s="5">
        <f ca="1">IF(Table1[[#This Row],[Total  Net Worth]]&gt;$CN$3,Table1[[#This Row],[Age]],0)</f>
        <v>0</v>
      </c>
      <c r="CN492" s="6"/>
    </row>
    <row r="493" spans="2:92" x14ac:dyDescent="0.25">
      <c r="B493">
        <f t="shared" ca="1" si="357"/>
        <v>1</v>
      </c>
      <c r="C493" t="str">
        <f t="shared" ca="1" si="358"/>
        <v>Male</v>
      </c>
      <c r="D493">
        <f t="shared" ca="1" si="359"/>
        <v>36</v>
      </c>
      <c r="E493">
        <f t="shared" ca="1" si="360"/>
        <v>2</v>
      </c>
      <c r="F493" t="str">
        <f t="shared" ca="1" si="344"/>
        <v>Construction</v>
      </c>
      <c r="G493">
        <f t="shared" ca="1" si="361"/>
        <v>3</v>
      </c>
      <c r="H493" t="str">
        <f t="shared" ca="1" si="345"/>
        <v>University</v>
      </c>
      <c r="I493">
        <f t="shared" ca="1" si="362"/>
        <v>2</v>
      </c>
      <c r="J493">
        <f t="shared" ca="1" si="363"/>
        <v>1</v>
      </c>
      <c r="K493">
        <f t="shared" ca="1" si="364"/>
        <v>45334</v>
      </c>
      <c r="L493">
        <f t="shared" ca="1" si="365"/>
        <v>4</v>
      </c>
      <c r="M493" t="str">
        <f t="shared" ca="1" si="346"/>
        <v>Biratnagar</v>
      </c>
      <c r="N493">
        <f t="shared" ca="1" si="368"/>
        <v>770678</v>
      </c>
      <c r="O493" s="1">
        <f t="shared" ca="1" si="366"/>
        <v>398865.84554201568</v>
      </c>
      <c r="P493" s="1">
        <f t="shared" ca="1" si="369"/>
        <v>35030.80715344059</v>
      </c>
      <c r="Q493">
        <f t="shared" ca="1" si="367"/>
        <v>27229</v>
      </c>
      <c r="R493">
        <f t="shared" ca="1" si="370"/>
        <v>90668</v>
      </c>
      <c r="S493" s="1">
        <f t="shared" ca="1" si="371"/>
        <v>45908.618178327772</v>
      </c>
      <c r="T493" s="1">
        <f t="shared" ca="1" si="372"/>
        <v>851617.42533176835</v>
      </c>
      <c r="U493" s="1">
        <f t="shared" ca="1" si="373"/>
        <v>516762.84554201568</v>
      </c>
      <c r="V493" s="1">
        <f t="shared" ca="1" si="374"/>
        <v>334854.57978975266</v>
      </c>
      <c r="Y493" s="5">
        <f ca="1">IF(Table1[[#This Row],[Gender]]="Male",1,0)</f>
        <v>1</v>
      </c>
      <c r="Z493">
        <f ca="1">IF(Table1[[#This Row],[Gender]]="Female",1,0)</f>
        <v>0</v>
      </c>
      <c r="AB493" s="6"/>
      <c r="AF493" s="5">
        <f t="shared" ca="1" si="338"/>
        <v>0</v>
      </c>
      <c r="AM493">
        <f t="shared" ca="1" si="339"/>
        <v>0</v>
      </c>
      <c r="AN493">
        <f t="shared" ca="1" si="340"/>
        <v>0</v>
      </c>
      <c r="AO493">
        <f t="shared" ca="1" si="341"/>
        <v>0</v>
      </c>
      <c r="AP493">
        <f t="shared" ca="1" si="342"/>
        <v>1</v>
      </c>
      <c r="AQ493">
        <f t="shared" ca="1" si="343"/>
        <v>0</v>
      </c>
      <c r="AS493" s="6"/>
      <c r="AV493" s="5">
        <f ca="1">IF(Table1[[#This Row],[Total Debt Value]]&gt;$AW$3,1,0)</f>
        <v>1</v>
      </c>
      <c r="AZ493" s="6"/>
      <c r="BA493" s="5"/>
      <c r="BB493" s="17">
        <f t="shared" ca="1" si="347"/>
        <v>0.64776293825194664</v>
      </c>
      <c r="BC493">
        <f t="shared" ca="1" si="348"/>
        <v>0</v>
      </c>
      <c r="BD493" s="6"/>
      <c r="BF493" s="5">
        <f t="shared" ca="1" si="349"/>
        <v>0</v>
      </c>
      <c r="BG493">
        <f t="shared" ca="1" si="350"/>
        <v>0</v>
      </c>
      <c r="BH493">
        <f t="shared" ca="1" si="375"/>
        <v>0</v>
      </c>
      <c r="BI493">
        <f t="shared" ca="1" si="376"/>
        <v>0</v>
      </c>
      <c r="BJ493">
        <f t="shared" ca="1" si="377"/>
        <v>0</v>
      </c>
      <c r="BK493">
        <f t="shared" ca="1" si="378"/>
        <v>0</v>
      </c>
      <c r="BL493">
        <f t="shared" ca="1" si="379"/>
        <v>0</v>
      </c>
      <c r="BM493">
        <f t="shared" ca="1" si="380"/>
        <v>0</v>
      </c>
      <c r="BN493">
        <f t="shared" ca="1" si="381"/>
        <v>0</v>
      </c>
      <c r="BO493">
        <f t="shared" ca="1" si="382"/>
        <v>93356</v>
      </c>
      <c r="BP493">
        <f t="shared" ca="1" si="383"/>
        <v>0</v>
      </c>
      <c r="BR493" s="6"/>
      <c r="BT493" s="5">
        <f t="shared" ca="1" si="351"/>
        <v>0</v>
      </c>
      <c r="BU493">
        <f t="shared" ca="1" si="352"/>
        <v>0</v>
      </c>
      <c r="BV493">
        <f t="shared" ca="1" si="353"/>
        <v>0</v>
      </c>
      <c r="BW493">
        <f t="shared" ca="1" si="354"/>
        <v>0</v>
      </c>
      <c r="BX493">
        <f t="shared" ca="1" si="355"/>
        <v>93356</v>
      </c>
      <c r="BY493">
        <f t="shared" ca="1" si="356"/>
        <v>0</v>
      </c>
      <c r="CA493" s="6"/>
      <c r="CD493" s="5">
        <f ca="1">IF(Table1[[#This Row],[Total Debt Value]]&gt;Table1[[#This Row],[Income]],1,0)</f>
        <v>1</v>
      </c>
      <c r="CK493" s="6"/>
      <c r="CM493" s="5">
        <f ca="1">IF(Table1[[#This Row],[Total  Net Worth]]&gt;$CN$3,Table1[[#This Row],[Age]],0)</f>
        <v>0</v>
      </c>
      <c r="CN493" s="6"/>
    </row>
    <row r="494" spans="2:92" x14ac:dyDescent="0.25">
      <c r="B494">
        <f t="shared" ca="1" si="357"/>
        <v>1</v>
      </c>
      <c r="C494" t="str">
        <f t="shared" ca="1" si="358"/>
        <v>Male</v>
      </c>
      <c r="D494">
        <f t="shared" ca="1" si="359"/>
        <v>36</v>
      </c>
      <c r="E494">
        <f t="shared" ca="1" si="360"/>
        <v>5</v>
      </c>
      <c r="F494" t="str">
        <f t="shared" ca="1" si="344"/>
        <v>Genral Work</v>
      </c>
      <c r="G494">
        <f t="shared" ca="1" si="361"/>
        <v>3</v>
      </c>
      <c r="H494" t="str">
        <f t="shared" ca="1" si="345"/>
        <v>University</v>
      </c>
      <c r="I494">
        <f t="shared" ca="1" si="362"/>
        <v>0</v>
      </c>
      <c r="J494">
        <f t="shared" ca="1" si="363"/>
        <v>1</v>
      </c>
      <c r="K494">
        <f t="shared" ca="1" si="364"/>
        <v>93356</v>
      </c>
      <c r="L494">
        <f t="shared" ca="1" si="365"/>
        <v>7</v>
      </c>
      <c r="M494" t="str">
        <f t="shared" ca="1" si="346"/>
        <v>Butwal</v>
      </c>
      <c r="N494">
        <f t="shared" ca="1" si="368"/>
        <v>1587052</v>
      </c>
      <c r="O494" s="1">
        <f t="shared" ca="1" si="366"/>
        <v>1028033.4666786285</v>
      </c>
      <c r="P494" s="1">
        <f t="shared" ca="1" si="369"/>
        <v>78347.652611851241</v>
      </c>
      <c r="Q494">
        <f t="shared" ca="1" si="367"/>
        <v>31231</v>
      </c>
      <c r="R494">
        <f t="shared" ca="1" si="370"/>
        <v>0</v>
      </c>
      <c r="S494" s="1">
        <f t="shared" ca="1" si="371"/>
        <v>61187.426431066226</v>
      </c>
      <c r="T494" s="1">
        <f t="shared" ca="1" si="372"/>
        <v>1726587.0790429174</v>
      </c>
      <c r="U494" s="1">
        <f t="shared" ca="1" si="373"/>
        <v>1059264.4666786285</v>
      </c>
      <c r="V494" s="1">
        <f t="shared" ca="1" si="374"/>
        <v>667322.61236428889</v>
      </c>
      <c r="Y494" s="5">
        <f ca="1">IF(Table1[[#This Row],[Gender]]="Male",1,0)</f>
        <v>1</v>
      </c>
      <c r="Z494">
        <f ca="1">IF(Table1[[#This Row],[Gender]]="Female",1,0)</f>
        <v>0</v>
      </c>
      <c r="AB494" s="6"/>
      <c r="AF494" s="5">
        <f t="shared" ca="1" si="338"/>
        <v>0</v>
      </c>
      <c r="AM494">
        <f t="shared" ca="1" si="339"/>
        <v>0</v>
      </c>
      <c r="AN494">
        <f t="shared" ca="1" si="340"/>
        <v>0</v>
      </c>
      <c r="AO494">
        <f t="shared" ca="1" si="341"/>
        <v>1</v>
      </c>
      <c r="AP494">
        <f t="shared" ca="1" si="342"/>
        <v>0</v>
      </c>
      <c r="AQ494">
        <f t="shared" ca="1" si="343"/>
        <v>0</v>
      </c>
      <c r="AS494" s="6"/>
      <c r="AV494" s="5">
        <f ca="1">IF(Table1[[#This Row],[Total Debt Value]]&gt;$AW$3,1,0)</f>
        <v>1</v>
      </c>
      <c r="AZ494" s="6"/>
      <c r="BA494" s="5"/>
      <c r="BB494" s="17">
        <f t="shared" ca="1" si="347"/>
        <v>0.14684585824917773</v>
      </c>
      <c r="BC494">
        <f t="shared" ca="1" si="348"/>
        <v>1</v>
      </c>
      <c r="BD494" s="6"/>
      <c r="BF494" s="5">
        <f t="shared" ca="1" si="349"/>
        <v>75615</v>
      </c>
      <c r="BG494">
        <f t="shared" ca="1" si="350"/>
        <v>0</v>
      </c>
      <c r="BH494">
        <f t="shared" ca="1" si="375"/>
        <v>0</v>
      </c>
      <c r="BI494">
        <f t="shared" ca="1" si="376"/>
        <v>0</v>
      </c>
      <c r="BJ494">
        <f t="shared" ca="1" si="377"/>
        <v>0</v>
      </c>
      <c r="BK494">
        <f t="shared" ca="1" si="378"/>
        <v>0</v>
      </c>
      <c r="BL494">
        <f t="shared" ca="1" si="379"/>
        <v>0</v>
      </c>
      <c r="BM494">
        <f t="shared" ca="1" si="380"/>
        <v>0</v>
      </c>
      <c r="BN494">
        <f t="shared" ca="1" si="381"/>
        <v>0</v>
      </c>
      <c r="BO494">
        <f t="shared" ca="1" si="382"/>
        <v>0</v>
      </c>
      <c r="BP494">
        <f t="shared" ca="1" si="383"/>
        <v>0</v>
      </c>
      <c r="BR494" s="6"/>
      <c r="BT494" s="5">
        <f t="shared" ca="1" si="351"/>
        <v>0</v>
      </c>
      <c r="BU494">
        <f t="shared" ca="1" si="352"/>
        <v>0</v>
      </c>
      <c r="BV494">
        <f t="shared" ca="1" si="353"/>
        <v>0</v>
      </c>
      <c r="BW494">
        <f t="shared" ca="1" si="354"/>
        <v>75615</v>
      </c>
      <c r="BX494">
        <f t="shared" ca="1" si="355"/>
        <v>0</v>
      </c>
      <c r="BY494">
        <f t="shared" ca="1" si="356"/>
        <v>0</v>
      </c>
      <c r="CA494" s="6"/>
      <c r="CD494" s="5">
        <f ca="1">IF(Table1[[#This Row],[Total Debt Value]]&gt;Table1[[#This Row],[Income]],1,0)</f>
        <v>1</v>
      </c>
      <c r="CK494" s="6"/>
      <c r="CM494" s="5">
        <f ca="1">IF(Table1[[#This Row],[Total  Net Worth]]&gt;$CN$3,Table1[[#This Row],[Age]],0)</f>
        <v>36</v>
      </c>
      <c r="CN494" s="6"/>
    </row>
    <row r="495" spans="2:92" x14ac:dyDescent="0.25">
      <c r="B495">
        <f t="shared" ca="1" si="357"/>
        <v>1</v>
      </c>
      <c r="C495" t="str">
        <f t="shared" ca="1" si="358"/>
        <v>Male</v>
      </c>
      <c r="D495">
        <f t="shared" ca="1" si="359"/>
        <v>28</v>
      </c>
      <c r="E495">
        <f t="shared" ca="1" si="360"/>
        <v>2</v>
      </c>
      <c r="F495" t="str">
        <f t="shared" ca="1" si="344"/>
        <v>Construction</v>
      </c>
      <c r="G495">
        <f t="shared" ca="1" si="361"/>
        <v>3</v>
      </c>
      <c r="H495" t="str">
        <f t="shared" ca="1" si="345"/>
        <v>University</v>
      </c>
      <c r="I495">
        <f t="shared" ca="1" si="362"/>
        <v>0</v>
      </c>
      <c r="J495">
        <f t="shared" ca="1" si="363"/>
        <v>0</v>
      </c>
      <c r="K495">
        <f t="shared" ca="1" si="364"/>
        <v>75615</v>
      </c>
      <c r="L495">
        <f t="shared" ca="1" si="365"/>
        <v>1</v>
      </c>
      <c r="M495" t="str">
        <f t="shared" ca="1" si="346"/>
        <v>Kathmandu</v>
      </c>
      <c r="N495">
        <f t="shared" ca="1" si="368"/>
        <v>1587915</v>
      </c>
      <c r="O495" s="1">
        <f t="shared" ca="1" si="366"/>
        <v>233178.74100174307</v>
      </c>
      <c r="P495" s="1">
        <f t="shared" ca="1" si="369"/>
        <v>0</v>
      </c>
      <c r="Q495">
        <f t="shared" ca="1" si="367"/>
        <v>0</v>
      </c>
      <c r="R495">
        <f t="shared" ca="1" si="370"/>
        <v>0</v>
      </c>
      <c r="S495" s="1">
        <f t="shared" ca="1" si="371"/>
        <v>79199.760191969006</v>
      </c>
      <c r="T495" s="1">
        <f t="shared" ca="1" si="372"/>
        <v>1667114.7601919691</v>
      </c>
      <c r="U495" s="1">
        <f t="shared" ca="1" si="373"/>
        <v>233178.74100174307</v>
      </c>
      <c r="V495" s="1">
        <f t="shared" ca="1" si="374"/>
        <v>1433936.019190226</v>
      </c>
      <c r="Y495" s="5">
        <f ca="1">IF(Table1[[#This Row],[Gender]]="Male",1,0)</f>
        <v>1</v>
      </c>
      <c r="Z495">
        <f ca="1">IF(Table1[[#This Row],[Gender]]="Female",1,0)</f>
        <v>0</v>
      </c>
      <c r="AB495" s="6"/>
      <c r="AF495" s="5">
        <f t="shared" ca="1" si="338"/>
        <v>0</v>
      </c>
      <c r="AM495">
        <f t="shared" ca="1" si="339"/>
        <v>0</v>
      </c>
      <c r="AN495">
        <f t="shared" ca="1" si="340"/>
        <v>0</v>
      </c>
      <c r="AO495">
        <f t="shared" ca="1" si="341"/>
        <v>1</v>
      </c>
      <c r="AP495">
        <f t="shared" ca="1" si="342"/>
        <v>0</v>
      </c>
      <c r="AQ495">
        <f t="shared" ca="1" si="343"/>
        <v>0</v>
      </c>
      <c r="AS495" s="6"/>
      <c r="AV495" s="5">
        <f ca="1">IF(Table1[[#This Row],[Total Debt Value]]&gt;$AW$3,1,0)</f>
        <v>0</v>
      </c>
      <c r="AZ495" s="6"/>
      <c r="BA495" s="5"/>
      <c r="BB495" s="17">
        <f t="shared" ca="1" si="347"/>
        <v>0.32608991273783083</v>
      </c>
      <c r="BC495">
        <f t="shared" ca="1" si="348"/>
        <v>0</v>
      </c>
      <c r="BD495" s="6"/>
      <c r="BF495" s="5">
        <f t="shared" ca="1" si="349"/>
        <v>0</v>
      </c>
      <c r="BG495">
        <f t="shared" ca="1" si="350"/>
        <v>0</v>
      </c>
      <c r="BH495">
        <f t="shared" ca="1" si="375"/>
        <v>0</v>
      </c>
      <c r="BI495">
        <f t="shared" ca="1" si="376"/>
        <v>0</v>
      </c>
      <c r="BJ495">
        <f t="shared" ca="1" si="377"/>
        <v>0</v>
      </c>
      <c r="BK495">
        <f t="shared" ca="1" si="378"/>
        <v>0</v>
      </c>
      <c r="BL495">
        <f t="shared" ca="1" si="379"/>
        <v>0</v>
      </c>
      <c r="BM495">
        <f t="shared" ca="1" si="380"/>
        <v>0</v>
      </c>
      <c r="BN495">
        <f t="shared" ca="1" si="381"/>
        <v>0</v>
      </c>
      <c r="BO495">
        <f t="shared" ca="1" si="382"/>
        <v>0</v>
      </c>
      <c r="BP495">
        <f t="shared" ca="1" si="383"/>
        <v>60409</v>
      </c>
      <c r="BR495" s="6"/>
      <c r="BT495" s="5">
        <f t="shared" ca="1" si="351"/>
        <v>0</v>
      </c>
      <c r="BU495">
        <f t="shared" ca="1" si="352"/>
        <v>0</v>
      </c>
      <c r="BV495">
        <f t="shared" ca="1" si="353"/>
        <v>0</v>
      </c>
      <c r="BW495">
        <f t="shared" ca="1" si="354"/>
        <v>60409</v>
      </c>
      <c r="BX495">
        <f t="shared" ca="1" si="355"/>
        <v>0</v>
      </c>
      <c r="BY495">
        <f t="shared" ca="1" si="356"/>
        <v>0</v>
      </c>
      <c r="CA495" s="6"/>
      <c r="CD495" s="5">
        <f ca="1">IF(Table1[[#This Row],[Total Debt Value]]&gt;Table1[[#This Row],[Income]],1,0)</f>
        <v>1</v>
      </c>
      <c r="CK495" s="6"/>
      <c r="CM495" s="5">
        <f ca="1">IF(Table1[[#This Row],[Total  Net Worth]]&gt;$CN$3,Table1[[#This Row],[Age]],0)</f>
        <v>28</v>
      </c>
      <c r="CN495" s="6"/>
    </row>
    <row r="496" spans="2:92" x14ac:dyDescent="0.25">
      <c r="B496">
        <f t="shared" ca="1" si="357"/>
        <v>1</v>
      </c>
      <c r="C496" t="str">
        <f t="shared" ca="1" si="358"/>
        <v>Male</v>
      </c>
      <c r="D496">
        <f t="shared" ca="1" si="359"/>
        <v>34</v>
      </c>
      <c r="E496">
        <f t="shared" ca="1" si="360"/>
        <v>2</v>
      </c>
      <c r="F496" t="str">
        <f t="shared" ca="1" si="344"/>
        <v>Construction</v>
      </c>
      <c r="G496">
        <f t="shared" ca="1" si="361"/>
        <v>4</v>
      </c>
      <c r="H496" t="str">
        <f t="shared" ca="1" si="345"/>
        <v>Technical</v>
      </c>
      <c r="I496">
        <f t="shared" ca="1" si="362"/>
        <v>0</v>
      </c>
      <c r="J496">
        <f t="shared" ca="1" si="363"/>
        <v>2</v>
      </c>
      <c r="K496">
        <f t="shared" ca="1" si="364"/>
        <v>60409</v>
      </c>
      <c r="L496">
        <f t="shared" ca="1" si="365"/>
        <v>2</v>
      </c>
      <c r="M496" t="str">
        <f t="shared" ca="1" si="346"/>
        <v>Birgunj</v>
      </c>
      <c r="N496">
        <f t="shared" ca="1" si="368"/>
        <v>1147771</v>
      </c>
      <c r="O496" s="1">
        <f t="shared" ca="1" si="366"/>
        <v>374276.54523301282</v>
      </c>
      <c r="P496" s="1">
        <f t="shared" ca="1" si="369"/>
        <v>509.40287264410341</v>
      </c>
      <c r="Q496">
        <f t="shared" ca="1" si="367"/>
        <v>97</v>
      </c>
      <c r="R496">
        <f t="shared" ca="1" si="370"/>
        <v>120818</v>
      </c>
      <c r="S496" s="1">
        <f t="shared" ca="1" si="371"/>
        <v>51146.933439397224</v>
      </c>
      <c r="T496" s="1">
        <f t="shared" ca="1" si="372"/>
        <v>1199427.3363120414</v>
      </c>
      <c r="U496" s="1">
        <f t="shared" ca="1" si="373"/>
        <v>495191.54523301282</v>
      </c>
      <c r="V496" s="1">
        <f t="shared" ca="1" si="374"/>
        <v>704235.79107902851</v>
      </c>
      <c r="Y496" s="5">
        <f ca="1">IF(Table1[[#This Row],[Gender]]="Male",1,0)</f>
        <v>1</v>
      </c>
      <c r="Z496">
        <f ca="1">IF(Table1[[#This Row],[Gender]]="Female",1,0)</f>
        <v>0</v>
      </c>
      <c r="AB496" s="6"/>
      <c r="AF496" s="5">
        <f t="shared" ca="1" si="338"/>
        <v>1</v>
      </c>
      <c r="AM496">
        <f t="shared" ca="1" si="339"/>
        <v>0</v>
      </c>
      <c r="AN496">
        <f t="shared" ca="1" si="340"/>
        <v>0</v>
      </c>
      <c r="AO496">
        <f t="shared" ca="1" si="341"/>
        <v>0</v>
      </c>
      <c r="AP496">
        <f t="shared" ca="1" si="342"/>
        <v>0</v>
      </c>
      <c r="AQ496">
        <f t="shared" ca="1" si="343"/>
        <v>0</v>
      </c>
      <c r="AS496" s="6"/>
      <c r="AV496" s="5">
        <f ca="1">IF(Table1[[#This Row],[Total Debt Value]]&gt;$AW$3,1,0)</f>
        <v>0</v>
      </c>
      <c r="AZ496" s="6"/>
      <c r="BA496" s="5"/>
      <c r="BB496" s="17">
        <f t="shared" ca="1" si="347"/>
        <v>5.5850870638623928E-2</v>
      </c>
      <c r="BC496">
        <f t="shared" ca="1" si="348"/>
        <v>1</v>
      </c>
      <c r="BD496" s="6"/>
      <c r="BF496" s="5">
        <f t="shared" ca="1" si="349"/>
        <v>59557</v>
      </c>
      <c r="BG496">
        <f t="shared" ca="1" si="350"/>
        <v>0</v>
      </c>
      <c r="BH496">
        <f t="shared" ca="1" si="375"/>
        <v>0</v>
      </c>
      <c r="BI496">
        <f t="shared" ca="1" si="376"/>
        <v>0</v>
      </c>
      <c r="BJ496">
        <f t="shared" ca="1" si="377"/>
        <v>0</v>
      </c>
      <c r="BK496">
        <f t="shared" ca="1" si="378"/>
        <v>0</v>
      </c>
      <c r="BL496">
        <f t="shared" ca="1" si="379"/>
        <v>0</v>
      </c>
      <c r="BM496">
        <f t="shared" ca="1" si="380"/>
        <v>0</v>
      </c>
      <c r="BN496">
        <f t="shared" ca="1" si="381"/>
        <v>0</v>
      </c>
      <c r="BO496">
        <f t="shared" ca="1" si="382"/>
        <v>0</v>
      </c>
      <c r="BP496">
        <f t="shared" ca="1" si="383"/>
        <v>0</v>
      </c>
      <c r="BR496" s="6"/>
      <c r="BT496" s="5">
        <f t="shared" ca="1" si="351"/>
        <v>59557</v>
      </c>
      <c r="BU496">
        <f t="shared" ca="1" si="352"/>
        <v>0</v>
      </c>
      <c r="BV496">
        <f t="shared" ca="1" si="353"/>
        <v>0</v>
      </c>
      <c r="BW496">
        <f t="shared" ca="1" si="354"/>
        <v>0</v>
      </c>
      <c r="BX496">
        <f t="shared" ca="1" si="355"/>
        <v>0</v>
      </c>
      <c r="BY496">
        <f t="shared" ca="1" si="356"/>
        <v>0</v>
      </c>
      <c r="CA496" s="6"/>
      <c r="CD496" s="5">
        <f ca="1">IF(Table1[[#This Row],[Total Debt Value]]&gt;Table1[[#This Row],[Income]],1,0)</f>
        <v>1</v>
      </c>
      <c r="CK496" s="6"/>
      <c r="CM496" s="5">
        <f ca="1">IF(Table1[[#This Row],[Total  Net Worth]]&gt;$CN$3,Table1[[#This Row],[Age]],0)</f>
        <v>34</v>
      </c>
      <c r="CN496" s="6"/>
    </row>
    <row r="497" spans="2:92" x14ac:dyDescent="0.25">
      <c r="B497">
        <f t="shared" ca="1" si="357"/>
        <v>1</v>
      </c>
      <c r="C497" t="str">
        <f t="shared" ca="1" si="358"/>
        <v>Male</v>
      </c>
      <c r="D497">
        <f t="shared" ca="1" si="359"/>
        <v>40</v>
      </c>
      <c r="E497">
        <f t="shared" ca="1" si="360"/>
        <v>1</v>
      </c>
      <c r="F497" t="str">
        <f t="shared" ca="1" si="344"/>
        <v>Health</v>
      </c>
      <c r="G497">
        <f t="shared" ca="1" si="361"/>
        <v>4</v>
      </c>
      <c r="H497" t="str">
        <f t="shared" ca="1" si="345"/>
        <v>Technical</v>
      </c>
      <c r="I497">
        <f t="shared" ca="1" si="362"/>
        <v>3</v>
      </c>
      <c r="J497">
        <f t="shared" ca="1" si="363"/>
        <v>1</v>
      </c>
      <c r="K497">
        <f t="shared" ca="1" si="364"/>
        <v>59557</v>
      </c>
      <c r="L497">
        <f t="shared" ca="1" si="365"/>
        <v>1</v>
      </c>
      <c r="M497" t="str">
        <f t="shared" ca="1" si="346"/>
        <v>Kathmandu</v>
      </c>
      <c r="N497">
        <f t="shared" ca="1" si="368"/>
        <v>1191140</v>
      </c>
      <c r="O497" s="1">
        <f t="shared" ca="1" si="366"/>
        <v>66526.20605249051</v>
      </c>
      <c r="P497" s="1">
        <f t="shared" ca="1" si="369"/>
        <v>47361.855664529001</v>
      </c>
      <c r="Q497">
        <f t="shared" ca="1" si="367"/>
        <v>22109</v>
      </c>
      <c r="R497">
        <f t="shared" ca="1" si="370"/>
        <v>119114</v>
      </c>
      <c r="S497" s="1">
        <f t="shared" ca="1" si="371"/>
        <v>1492.6436874163028</v>
      </c>
      <c r="T497" s="1">
        <f t="shared" ca="1" si="372"/>
        <v>1239994.4993519452</v>
      </c>
      <c r="U497" s="1">
        <f t="shared" ca="1" si="373"/>
        <v>207749.20605249051</v>
      </c>
      <c r="V497" s="1">
        <f t="shared" ca="1" si="374"/>
        <v>1032245.2932994547</v>
      </c>
      <c r="Y497" s="5">
        <f ca="1">IF(Table1[[#This Row],[Gender]]="Male",1,0)</f>
        <v>1</v>
      </c>
      <c r="Z497">
        <f ca="1">IF(Table1[[#This Row],[Gender]]="Female",1,0)</f>
        <v>0</v>
      </c>
      <c r="AB497" s="6"/>
      <c r="AF497" s="5">
        <f t="shared" ca="1" si="338"/>
        <v>0</v>
      </c>
      <c r="AM497">
        <f t="shared" ca="1" si="339"/>
        <v>0</v>
      </c>
      <c r="AN497">
        <f t="shared" ca="1" si="340"/>
        <v>0</v>
      </c>
      <c r="AO497">
        <f t="shared" ca="1" si="341"/>
        <v>1</v>
      </c>
      <c r="AP497">
        <f t="shared" ca="1" si="342"/>
        <v>0</v>
      </c>
      <c r="AQ497">
        <f t="shared" ca="1" si="343"/>
        <v>0</v>
      </c>
      <c r="AS497" s="6"/>
      <c r="AV497" s="5">
        <f ca="1">IF(Table1[[#This Row],[Total Debt Value]]&gt;$AW$3,1,0)</f>
        <v>0</v>
      </c>
      <c r="AZ497" s="6"/>
      <c r="BA497" s="5"/>
      <c r="BB497" s="17">
        <f t="shared" ca="1" si="347"/>
        <v>0.45735759392905273</v>
      </c>
      <c r="BC497">
        <f t="shared" ca="1" si="348"/>
        <v>0</v>
      </c>
      <c r="BD497" s="6"/>
      <c r="BF497" s="5">
        <f t="shared" ca="1" si="349"/>
        <v>0</v>
      </c>
      <c r="BG497">
        <f t="shared" ca="1" si="350"/>
        <v>0</v>
      </c>
      <c r="BH497">
        <f t="shared" ca="1" si="375"/>
        <v>0</v>
      </c>
      <c r="BI497">
        <f t="shared" ca="1" si="376"/>
        <v>0</v>
      </c>
      <c r="BJ497">
        <f t="shared" ca="1" si="377"/>
        <v>0</v>
      </c>
      <c r="BK497">
        <f t="shared" ca="1" si="378"/>
        <v>0</v>
      </c>
      <c r="BL497">
        <f t="shared" ca="1" si="379"/>
        <v>0</v>
      </c>
      <c r="BM497">
        <f t="shared" ca="1" si="380"/>
        <v>71354</v>
      </c>
      <c r="BN497">
        <f t="shared" ca="1" si="381"/>
        <v>0</v>
      </c>
      <c r="BO497">
        <f t="shared" ca="1" si="382"/>
        <v>0</v>
      </c>
      <c r="BP497">
        <f t="shared" ca="1" si="383"/>
        <v>0</v>
      </c>
      <c r="BR497" s="6"/>
      <c r="BT497" s="5">
        <f t="shared" ca="1" si="351"/>
        <v>0</v>
      </c>
      <c r="BU497">
        <f t="shared" ca="1" si="352"/>
        <v>0</v>
      </c>
      <c r="BV497">
        <f t="shared" ca="1" si="353"/>
        <v>0</v>
      </c>
      <c r="BW497">
        <f t="shared" ca="1" si="354"/>
        <v>71354</v>
      </c>
      <c r="BX497">
        <f t="shared" ca="1" si="355"/>
        <v>0</v>
      </c>
      <c r="BY497">
        <f t="shared" ca="1" si="356"/>
        <v>0</v>
      </c>
      <c r="CA497" s="6"/>
      <c r="CD497" s="5">
        <f ca="1">IF(Table1[[#This Row],[Total Debt Value]]&gt;Table1[[#This Row],[Income]],1,0)</f>
        <v>1</v>
      </c>
      <c r="CK497" s="6"/>
      <c r="CM497" s="5">
        <f ca="1">IF(Table1[[#This Row],[Total  Net Worth]]&gt;$CN$3,Table1[[#This Row],[Age]],0)</f>
        <v>40</v>
      </c>
      <c r="CN497" s="6"/>
    </row>
    <row r="498" spans="2:92" x14ac:dyDescent="0.25">
      <c r="B498">
        <f t="shared" ca="1" si="357"/>
        <v>2</v>
      </c>
      <c r="C498" t="str">
        <f t="shared" ca="1" si="358"/>
        <v>Female</v>
      </c>
      <c r="D498">
        <f t="shared" ca="1" si="359"/>
        <v>43</v>
      </c>
      <c r="E498">
        <f t="shared" ca="1" si="360"/>
        <v>2</v>
      </c>
      <c r="F498" t="str">
        <f t="shared" ca="1" si="344"/>
        <v>Construction</v>
      </c>
      <c r="G498">
        <f t="shared" ca="1" si="361"/>
        <v>5</v>
      </c>
      <c r="H498" t="str">
        <f t="shared" ca="1" si="345"/>
        <v>Others</v>
      </c>
      <c r="I498">
        <f t="shared" ca="1" si="362"/>
        <v>3</v>
      </c>
      <c r="J498">
        <f t="shared" ca="1" si="363"/>
        <v>1</v>
      </c>
      <c r="K498">
        <f t="shared" ca="1" si="364"/>
        <v>71354</v>
      </c>
      <c r="L498">
        <f t="shared" ca="1" si="365"/>
        <v>10</v>
      </c>
      <c r="M498" t="str">
        <f t="shared" ca="1" si="346"/>
        <v>Lalitpur</v>
      </c>
      <c r="N498">
        <f t="shared" ca="1" si="368"/>
        <v>1213018</v>
      </c>
      <c r="O498" s="1">
        <f t="shared" ca="1" si="366"/>
        <v>554782.99387263169</v>
      </c>
      <c r="P498" s="1">
        <f t="shared" ca="1" si="369"/>
        <v>30873.273718703073</v>
      </c>
      <c r="Q498">
        <f t="shared" ca="1" si="367"/>
        <v>26734</v>
      </c>
      <c r="R498">
        <f t="shared" ca="1" si="370"/>
        <v>0</v>
      </c>
      <c r="S498" s="1">
        <f t="shared" ca="1" si="371"/>
        <v>94850.076680486309</v>
      </c>
      <c r="T498" s="1">
        <f t="shared" ca="1" si="372"/>
        <v>1338741.3503991894</v>
      </c>
      <c r="U498" s="1">
        <f t="shared" ca="1" si="373"/>
        <v>581516.99387263169</v>
      </c>
      <c r="V498" s="1">
        <f t="shared" ca="1" si="374"/>
        <v>757224.35652655771</v>
      </c>
      <c r="Y498" s="5">
        <f ca="1">IF(Table1[[#This Row],[Gender]]="Male",1,0)</f>
        <v>0</v>
      </c>
      <c r="Z498">
        <f ca="1">IF(Table1[[#This Row],[Gender]]="Female",1,0)</f>
        <v>1</v>
      </c>
      <c r="AB498" s="6"/>
      <c r="AF498" s="5">
        <f t="shared" ca="1" si="338"/>
        <v>0</v>
      </c>
      <c r="AM498">
        <f t="shared" ca="1" si="339"/>
        <v>0</v>
      </c>
      <c r="AN498">
        <f t="shared" ca="1" si="340"/>
        <v>0</v>
      </c>
      <c r="AO498">
        <f t="shared" ca="1" si="341"/>
        <v>1</v>
      </c>
      <c r="AP498">
        <f t="shared" ca="1" si="342"/>
        <v>0</v>
      </c>
      <c r="AQ498">
        <f t="shared" ca="1" si="343"/>
        <v>0</v>
      </c>
      <c r="AS498" s="6"/>
      <c r="AV498" s="5">
        <f ca="1">IF(Table1[[#This Row],[Total Debt Value]]&gt;$AW$3,1,0)</f>
        <v>1</v>
      </c>
      <c r="AZ498" s="6"/>
      <c r="BA498" s="5"/>
      <c r="BB498" s="17">
        <f t="shared" ca="1" si="347"/>
        <v>0.54202693104538113</v>
      </c>
      <c r="BC498">
        <f t="shared" ca="1" si="348"/>
        <v>0</v>
      </c>
      <c r="BD498" s="6"/>
      <c r="BF498" s="5">
        <f t="shared" ca="1" si="349"/>
        <v>0</v>
      </c>
      <c r="BG498">
        <f t="shared" ca="1" si="350"/>
        <v>0</v>
      </c>
      <c r="BH498">
        <f t="shared" ca="1" si="375"/>
        <v>0</v>
      </c>
      <c r="BI498">
        <f t="shared" ca="1" si="376"/>
        <v>0</v>
      </c>
      <c r="BJ498">
        <f t="shared" ca="1" si="377"/>
        <v>0</v>
      </c>
      <c r="BK498">
        <f t="shared" ca="1" si="378"/>
        <v>0</v>
      </c>
      <c r="BL498">
        <f t="shared" ca="1" si="379"/>
        <v>84729</v>
      </c>
      <c r="BM498">
        <f t="shared" ca="1" si="380"/>
        <v>0</v>
      </c>
      <c r="BN498">
        <f t="shared" ca="1" si="381"/>
        <v>0</v>
      </c>
      <c r="BO498">
        <f t="shared" ca="1" si="382"/>
        <v>0</v>
      </c>
      <c r="BP498">
        <f t="shared" ca="1" si="383"/>
        <v>0</v>
      </c>
      <c r="BR498" s="6"/>
      <c r="BT498" s="5">
        <f t="shared" ca="1" si="351"/>
        <v>0</v>
      </c>
      <c r="BU498">
        <f t="shared" ca="1" si="352"/>
        <v>0</v>
      </c>
      <c r="BV498">
        <f t="shared" ca="1" si="353"/>
        <v>0</v>
      </c>
      <c r="BW498">
        <f t="shared" ca="1" si="354"/>
        <v>84729</v>
      </c>
      <c r="BX498">
        <f t="shared" ca="1" si="355"/>
        <v>0</v>
      </c>
      <c r="BY498">
        <f t="shared" ca="1" si="356"/>
        <v>0</v>
      </c>
      <c r="CA498" s="6"/>
      <c r="CD498" s="5">
        <f ca="1">IF(Table1[[#This Row],[Total Debt Value]]&gt;Table1[[#This Row],[Income]],1,0)</f>
        <v>1</v>
      </c>
      <c r="CK498" s="6"/>
      <c r="CM498" s="5">
        <f ca="1">IF(Table1[[#This Row],[Total  Net Worth]]&gt;$CN$3,Table1[[#This Row],[Age]],0)</f>
        <v>43</v>
      </c>
      <c r="CN498" s="6"/>
    </row>
    <row r="499" spans="2:92" x14ac:dyDescent="0.25">
      <c r="B499">
        <f t="shared" ca="1" si="357"/>
        <v>2</v>
      </c>
      <c r="C499" t="str">
        <f t="shared" ca="1" si="358"/>
        <v>Female</v>
      </c>
      <c r="D499">
        <f t="shared" ca="1" si="359"/>
        <v>34</v>
      </c>
      <c r="E499">
        <f t="shared" ca="1" si="360"/>
        <v>2</v>
      </c>
      <c r="F499" t="str">
        <f t="shared" ca="1" si="344"/>
        <v>Construction</v>
      </c>
      <c r="G499">
        <f t="shared" ca="1" si="361"/>
        <v>3</v>
      </c>
      <c r="H499" t="str">
        <f t="shared" ca="1" si="345"/>
        <v>University</v>
      </c>
      <c r="I499">
        <f t="shared" ca="1" si="362"/>
        <v>2</v>
      </c>
      <c r="J499">
        <f t="shared" ca="1" si="363"/>
        <v>1</v>
      </c>
      <c r="K499">
        <f t="shared" ca="1" si="364"/>
        <v>84729</v>
      </c>
      <c r="L499">
        <f t="shared" ca="1" si="365"/>
        <v>9</v>
      </c>
      <c r="M499" t="str">
        <f t="shared" ca="1" si="346"/>
        <v>Bhaktapur</v>
      </c>
      <c r="N499">
        <f t="shared" ca="1" si="368"/>
        <v>1440393</v>
      </c>
      <c r="O499" s="1">
        <f t="shared" ca="1" si="366"/>
        <v>780731.79728924972</v>
      </c>
      <c r="P499" s="1">
        <f t="shared" ca="1" si="369"/>
        <v>10355.556884472217</v>
      </c>
      <c r="Q499">
        <f t="shared" ca="1" si="367"/>
        <v>7051</v>
      </c>
      <c r="R499">
        <f t="shared" ca="1" si="370"/>
        <v>169458</v>
      </c>
      <c r="S499" s="1">
        <f t="shared" ca="1" si="371"/>
        <v>109961.35971419315</v>
      </c>
      <c r="T499" s="1">
        <f t="shared" ca="1" si="372"/>
        <v>1560709.9165986655</v>
      </c>
      <c r="U499" s="1">
        <f t="shared" ca="1" si="373"/>
        <v>957240.79728924972</v>
      </c>
      <c r="V499" s="1">
        <f t="shared" ca="1" si="374"/>
        <v>603469.11930941581</v>
      </c>
      <c r="Y499" s="5">
        <f ca="1">IF(Table1[[#This Row],[Gender]]="Male",1,0)</f>
        <v>0</v>
      </c>
      <c r="Z499">
        <f ca="1">IF(Table1[[#This Row],[Gender]]="Female",1,0)</f>
        <v>1</v>
      </c>
      <c r="AB499" s="6"/>
      <c r="AF499" s="5">
        <f t="shared" ca="1" si="338"/>
        <v>0</v>
      </c>
      <c r="AM499">
        <f t="shared" ca="1" si="339"/>
        <v>0</v>
      </c>
      <c r="AN499">
        <f t="shared" ca="1" si="340"/>
        <v>0</v>
      </c>
      <c r="AO499">
        <f t="shared" ca="1" si="341"/>
        <v>0</v>
      </c>
      <c r="AP499">
        <f t="shared" ca="1" si="342"/>
        <v>1</v>
      </c>
      <c r="AQ499">
        <f t="shared" ca="1" si="343"/>
        <v>0</v>
      </c>
      <c r="AS499" s="6"/>
      <c r="AV499" s="5">
        <f ca="1">IF(Table1[[#This Row],[Total Debt Value]]&gt;$AW$3,1,0)</f>
        <v>1</v>
      </c>
      <c r="AZ499" s="6"/>
      <c r="BA499" s="5"/>
      <c r="BB499" s="17">
        <f t="shared" ca="1" si="347"/>
        <v>0.19304443420410744</v>
      </c>
      <c r="BC499">
        <f t="shared" ca="1" si="348"/>
        <v>1</v>
      </c>
      <c r="BD499" s="6"/>
      <c r="BF499" s="5">
        <f t="shared" ca="1" si="349"/>
        <v>0</v>
      </c>
      <c r="BG499">
        <f t="shared" ca="1" si="350"/>
        <v>0</v>
      </c>
      <c r="BH499">
        <f t="shared" ca="1" si="375"/>
        <v>0</v>
      </c>
      <c r="BI499">
        <f t="shared" ca="1" si="376"/>
        <v>0</v>
      </c>
      <c r="BJ499">
        <f t="shared" ca="1" si="377"/>
        <v>0</v>
      </c>
      <c r="BK499">
        <f t="shared" ca="1" si="378"/>
        <v>0</v>
      </c>
      <c r="BL499">
        <f t="shared" ca="1" si="379"/>
        <v>84941</v>
      </c>
      <c r="BM499">
        <f t="shared" ca="1" si="380"/>
        <v>0</v>
      </c>
      <c r="BN499">
        <f t="shared" ca="1" si="381"/>
        <v>0</v>
      </c>
      <c r="BO499">
        <f t="shared" ca="1" si="382"/>
        <v>0</v>
      </c>
      <c r="BP499">
        <f t="shared" ca="1" si="383"/>
        <v>0</v>
      </c>
      <c r="BR499" s="6"/>
      <c r="BT499" s="5">
        <f t="shared" ca="1" si="351"/>
        <v>0</v>
      </c>
      <c r="BU499">
        <f t="shared" ca="1" si="352"/>
        <v>0</v>
      </c>
      <c r="BV499">
        <f t="shared" ca="1" si="353"/>
        <v>0</v>
      </c>
      <c r="BW499">
        <f t="shared" ca="1" si="354"/>
        <v>0</v>
      </c>
      <c r="BX499">
        <f t="shared" ca="1" si="355"/>
        <v>84941</v>
      </c>
      <c r="BY499">
        <f t="shared" ca="1" si="356"/>
        <v>0</v>
      </c>
      <c r="CA499" s="6"/>
      <c r="CD499" s="5">
        <f ca="1">IF(Table1[[#This Row],[Total Debt Value]]&gt;Table1[[#This Row],[Income]],1,0)</f>
        <v>1</v>
      </c>
      <c r="CK499" s="6"/>
      <c r="CM499" s="5">
        <f ca="1">IF(Table1[[#This Row],[Total  Net Worth]]&gt;$CN$3,Table1[[#This Row],[Age]],0)</f>
        <v>34</v>
      </c>
      <c r="CN499" s="6"/>
    </row>
    <row r="500" spans="2:92" ht="15.75" thickBot="1" x14ac:dyDescent="0.3">
      <c r="B500">
        <f t="shared" ca="1" si="357"/>
        <v>2</v>
      </c>
      <c r="C500" t="str">
        <f t="shared" ca="1" si="358"/>
        <v>Female</v>
      </c>
      <c r="D500">
        <f t="shared" ca="1" si="359"/>
        <v>41</v>
      </c>
      <c r="E500">
        <f t="shared" ca="1" si="360"/>
        <v>5</v>
      </c>
      <c r="F500" t="str">
        <f t="shared" ca="1" si="344"/>
        <v>Genral Work</v>
      </c>
      <c r="G500">
        <f t="shared" ca="1" si="361"/>
        <v>5</v>
      </c>
      <c r="H500" t="str">
        <f t="shared" ca="1" si="345"/>
        <v>Others</v>
      </c>
      <c r="I500">
        <f t="shared" ca="1" si="362"/>
        <v>0</v>
      </c>
      <c r="J500">
        <f t="shared" ca="1" si="363"/>
        <v>2</v>
      </c>
      <c r="K500">
        <f t="shared" ca="1" si="364"/>
        <v>84941</v>
      </c>
      <c r="L500">
        <f t="shared" ca="1" si="365"/>
        <v>9</v>
      </c>
      <c r="M500" t="str">
        <f t="shared" ca="1" si="346"/>
        <v>Bhaktapur</v>
      </c>
      <c r="N500">
        <f t="shared" ca="1" si="368"/>
        <v>1613879</v>
      </c>
      <c r="O500" s="1">
        <f t="shared" ca="1" si="366"/>
        <v>311550.3584288907</v>
      </c>
      <c r="P500" s="1">
        <f t="shared" ca="1" si="369"/>
        <v>63902.973923522644</v>
      </c>
      <c r="Q500">
        <f t="shared" ca="1" si="367"/>
        <v>42678</v>
      </c>
      <c r="R500">
        <f t="shared" ca="1" si="370"/>
        <v>0</v>
      </c>
      <c r="S500" s="1">
        <f t="shared" ca="1" si="371"/>
        <v>24701.709605792261</v>
      </c>
      <c r="T500" s="1">
        <f t="shared" ca="1" si="372"/>
        <v>1702483.6835293151</v>
      </c>
      <c r="U500" s="1">
        <f t="shared" ca="1" si="373"/>
        <v>354228.3584288907</v>
      </c>
      <c r="V500" s="1">
        <f t="shared" ca="1" si="374"/>
        <v>1348255.3251004242</v>
      </c>
      <c r="Y500" s="7">
        <f ca="1">IF(Table1[[#This Row],[Gender]]="Male",1,0)</f>
        <v>0</v>
      </c>
      <c r="Z500" s="8">
        <f ca="1">IF(Table1[[#This Row],[Gender]]="Female",1,0)</f>
        <v>1</v>
      </c>
      <c r="AA500" s="8"/>
      <c r="AB500" s="9"/>
      <c r="AF500" s="7">
        <f t="shared" si="338"/>
        <v>0</v>
      </c>
      <c r="AG500" s="8"/>
      <c r="AH500" s="8"/>
      <c r="AI500" s="8"/>
      <c r="AJ500" s="8"/>
      <c r="AK500" s="8"/>
      <c r="AL500" s="8"/>
      <c r="AM500" s="8">
        <f t="shared" si="339"/>
        <v>0</v>
      </c>
      <c r="AN500" s="8">
        <f t="shared" si="340"/>
        <v>0</v>
      </c>
      <c r="AO500" s="8">
        <f t="shared" si="341"/>
        <v>0</v>
      </c>
      <c r="AP500" s="8">
        <f t="shared" si="342"/>
        <v>0</v>
      </c>
      <c r="AQ500" s="8">
        <f t="shared" si="343"/>
        <v>0</v>
      </c>
      <c r="AR500" s="8"/>
      <c r="AS500" s="9"/>
      <c r="AV500" s="7">
        <f ca="1">IF(Table1[[#This Row],[Total Debt Value]]&gt;$AW$3,1,0)</f>
        <v>0</v>
      </c>
      <c r="AW500" s="8"/>
      <c r="AX500" s="8"/>
      <c r="AY500" s="8"/>
      <c r="AZ500" s="9"/>
      <c r="BA500" s="7"/>
      <c r="BB500" s="18" t="e">
        <f>O501/N501</f>
        <v>#DIV/0!</v>
      </c>
      <c r="BC500" s="8" t="e">
        <f t="shared" si="348"/>
        <v>#DIV/0!</v>
      </c>
      <c r="BD500" s="9"/>
      <c r="BF500" s="7">
        <f t="shared" si="349"/>
        <v>0</v>
      </c>
      <c r="BG500" s="8">
        <f t="shared" si="350"/>
        <v>0</v>
      </c>
      <c r="BH500" s="8">
        <f t="shared" si="375"/>
        <v>0</v>
      </c>
      <c r="BI500" s="8">
        <f t="shared" si="376"/>
        <v>0</v>
      </c>
      <c r="BJ500" s="8">
        <f t="shared" si="377"/>
        <v>0</v>
      </c>
      <c r="BK500" s="8">
        <f t="shared" si="378"/>
        <v>0</v>
      </c>
      <c r="BL500" s="8">
        <f t="shared" si="379"/>
        <v>0</v>
      </c>
      <c r="BM500" s="8">
        <f t="shared" si="380"/>
        <v>0</v>
      </c>
      <c r="BN500" s="8">
        <f t="shared" si="381"/>
        <v>0</v>
      </c>
      <c r="BO500" s="8">
        <f t="shared" si="382"/>
        <v>0</v>
      </c>
      <c r="BP500" s="8">
        <f t="shared" si="383"/>
        <v>0</v>
      </c>
      <c r="BQ500" s="8"/>
      <c r="BR500" s="9"/>
      <c r="BT500" s="7">
        <f t="shared" si="351"/>
        <v>0</v>
      </c>
      <c r="BU500" s="8">
        <f t="shared" si="352"/>
        <v>0</v>
      </c>
      <c r="BV500" s="8">
        <f t="shared" si="353"/>
        <v>0</v>
      </c>
      <c r="BW500" s="8">
        <f t="shared" si="354"/>
        <v>0</v>
      </c>
      <c r="BX500" s="8">
        <f t="shared" si="355"/>
        <v>0</v>
      </c>
      <c r="BY500" s="8">
        <f t="shared" si="356"/>
        <v>0</v>
      </c>
      <c r="BZ500" s="8"/>
      <c r="CA500" s="9"/>
      <c r="CD500" s="7">
        <f ca="1">IF(Table1[[#This Row],[Total Debt Value]]&gt;Table1[[#This Row],[Income]],1,0)</f>
        <v>1</v>
      </c>
      <c r="CE500" s="8"/>
      <c r="CF500" s="8"/>
      <c r="CG500" s="8"/>
      <c r="CH500" s="8"/>
      <c r="CI500" s="8"/>
      <c r="CJ500" s="8"/>
      <c r="CK500" s="9"/>
      <c r="CM500" s="7">
        <f ca="1">IF(Table1[[#This Row],[Total  Net Worth]]&gt;$CN$3,Table1[[#This Row],[Age]],0)</f>
        <v>41</v>
      </c>
      <c r="CN500" s="9"/>
    </row>
  </sheetData>
  <mergeCells count="1">
    <mergeCell ref="AV2:AZ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6:Q57"/>
  <sheetViews>
    <sheetView topLeftCell="C39" workbookViewId="0">
      <selection activeCell="H11" sqref="H11:K13"/>
    </sheetView>
  </sheetViews>
  <sheetFormatPr defaultRowHeight="15" x14ac:dyDescent="0.25"/>
  <cols>
    <col min="4" max="4" width="11.28515625" customWidth="1"/>
    <col min="5" max="5" width="10.5703125" customWidth="1"/>
    <col min="7" max="7" width="10.28515625" customWidth="1"/>
    <col min="8" max="8" width="18.42578125" customWidth="1"/>
    <col min="11" max="11" width="14" customWidth="1"/>
    <col min="13" max="13" width="12.28515625" bestFit="1" customWidth="1"/>
    <col min="15" max="15" width="10.85546875" bestFit="1" customWidth="1"/>
    <col min="17" max="17" width="13.140625" customWidth="1"/>
  </cols>
  <sheetData>
    <row r="6" spans="4:17" ht="15.75" thickBot="1" x14ac:dyDescent="0.3"/>
    <row r="7" spans="4:17" x14ac:dyDescent="0.25">
      <c r="D7" s="36" t="s">
        <v>80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</row>
    <row r="8" spans="4:17" ht="15.75" thickBot="1" x14ac:dyDescent="0.3"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1"/>
    </row>
    <row r="9" spans="4:17" x14ac:dyDescent="0.25">
      <c r="D9" s="42" t="s">
        <v>76</v>
      </c>
      <c r="E9" s="34"/>
      <c r="F9" s="34"/>
      <c r="G9" s="43"/>
      <c r="H9" s="42" t="s">
        <v>48</v>
      </c>
      <c r="I9" s="34"/>
      <c r="J9" s="34"/>
      <c r="K9" s="34"/>
      <c r="L9" s="42" t="s">
        <v>77</v>
      </c>
      <c r="M9" s="34"/>
      <c r="N9" s="34"/>
      <c r="O9" s="34"/>
      <c r="P9" s="34"/>
      <c r="Q9" s="43"/>
    </row>
    <row r="10" spans="4:17" ht="15.75" thickBot="1" x14ac:dyDescent="0.3">
      <c r="D10" s="44"/>
      <c r="E10" s="45"/>
      <c r="F10" s="45"/>
      <c r="G10" s="46"/>
      <c r="H10" s="44"/>
      <c r="I10" s="45"/>
      <c r="J10" s="45"/>
      <c r="K10" s="45"/>
      <c r="L10" s="44"/>
      <c r="M10" s="45"/>
      <c r="N10" s="45"/>
      <c r="O10" s="45"/>
      <c r="P10" s="45"/>
      <c r="Q10" s="46"/>
    </row>
    <row r="11" spans="4:17" ht="15.75" thickBot="1" x14ac:dyDescent="0.3">
      <c r="D11" s="31" t="s">
        <v>43</v>
      </c>
      <c r="E11" s="33"/>
      <c r="F11" s="31" t="s">
        <v>44</v>
      </c>
      <c r="G11" s="33"/>
      <c r="H11" s="47">
        <f ca="1">Sheet1!AC3</f>
        <v>34.816901408450704</v>
      </c>
      <c r="I11" s="48"/>
      <c r="J11" s="48"/>
      <c r="K11" s="48"/>
      <c r="L11" s="28" t="s">
        <v>3</v>
      </c>
      <c r="M11" s="28" t="s">
        <v>4</v>
      </c>
      <c r="N11" s="28" t="s">
        <v>6</v>
      </c>
      <c r="O11" s="28" t="s">
        <v>8</v>
      </c>
      <c r="P11" s="28" t="s">
        <v>5</v>
      </c>
      <c r="Q11" s="4" t="s">
        <v>49</v>
      </c>
    </row>
    <row r="12" spans="4:17" x14ac:dyDescent="0.25">
      <c r="D12" s="42">
        <f ca="1">Sheet1!AA4</f>
        <v>237</v>
      </c>
      <c r="E12" s="43"/>
      <c r="F12" s="42">
        <f ca="1">Sheet1!AB4</f>
        <v>260</v>
      </c>
      <c r="G12" s="43"/>
      <c r="H12" s="49"/>
      <c r="I12" s="49"/>
      <c r="J12" s="49"/>
      <c r="K12" s="49"/>
      <c r="L12" s="50">
        <f ca="1">Sheet1!AS6</f>
        <v>81</v>
      </c>
      <c r="M12" s="50">
        <f ca="1">Sheet1!AS8</f>
        <v>68</v>
      </c>
      <c r="N12" s="50">
        <f ca="1">Sheet1!AS7</f>
        <v>94</v>
      </c>
      <c r="O12" s="50">
        <f ca="1">Sheet1!AS10</f>
        <v>77</v>
      </c>
      <c r="P12" s="50">
        <f ca="1">Sheet1!AS5</f>
        <v>86</v>
      </c>
      <c r="Q12" s="50">
        <f ca="1">Sheet1!AS9</f>
        <v>91</v>
      </c>
    </row>
    <row r="13" spans="4:17" ht="15.75" thickBot="1" x14ac:dyDescent="0.3">
      <c r="D13" s="44"/>
      <c r="E13" s="46"/>
      <c r="F13" s="44"/>
      <c r="G13" s="46"/>
      <c r="H13" s="49"/>
      <c r="I13" s="49"/>
      <c r="J13" s="49"/>
      <c r="K13" s="49"/>
      <c r="L13" s="51"/>
      <c r="M13" s="51"/>
      <c r="N13" s="51"/>
      <c r="O13" s="51"/>
      <c r="P13" s="51"/>
      <c r="Q13" s="51"/>
    </row>
    <row r="14" spans="4:17" x14ac:dyDescent="0.25">
      <c r="D14" s="2"/>
      <c r="E14" s="10"/>
      <c r="F14" s="10"/>
      <c r="G14" s="4"/>
      <c r="H14" s="34" t="s">
        <v>84</v>
      </c>
      <c r="I14" s="34"/>
      <c r="J14" s="34"/>
      <c r="K14" s="34"/>
      <c r="L14" s="5"/>
      <c r="Q14" s="6"/>
    </row>
    <row r="15" spans="4:17" ht="15.75" thickBot="1" x14ac:dyDescent="0.3">
      <c r="D15" s="5"/>
      <c r="G15" s="6"/>
      <c r="H15" s="35"/>
      <c r="I15" s="35"/>
      <c r="J15" s="35"/>
      <c r="K15" s="35"/>
      <c r="L15" s="5"/>
      <c r="Q15" s="6"/>
    </row>
    <row r="16" spans="4:17" ht="15" customHeight="1" x14ac:dyDescent="0.25">
      <c r="D16" s="5"/>
      <c r="G16" s="6"/>
      <c r="H16" s="47">
        <f ca="1">Sheet1!AZ4</f>
        <v>278</v>
      </c>
      <c r="I16" s="47"/>
      <c r="J16" s="47"/>
      <c r="K16" s="52"/>
      <c r="L16" s="5"/>
      <c r="Q16" s="6"/>
    </row>
    <row r="17" spans="4:17" ht="15.75" customHeight="1" x14ac:dyDescent="0.25">
      <c r="D17" s="5"/>
      <c r="G17" s="6"/>
      <c r="H17" s="53"/>
      <c r="I17" s="53"/>
      <c r="J17" s="53"/>
      <c r="K17" s="54"/>
      <c r="L17" s="5"/>
      <c r="Q17" s="6"/>
    </row>
    <row r="18" spans="4:17" ht="15.75" thickBot="1" x14ac:dyDescent="0.3">
      <c r="D18" s="5"/>
      <c r="G18" s="6"/>
      <c r="H18" s="55"/>
      <c r="I18" s="55"/>
      <c r="J18" s="55"/>
      <c r="K18" s="56"/>
      <c r="L18" s="5"/>
      <c r="Q18" s="6"/>
    </row>
    <row r="19" spans="4:17" x14ac:dyDescent="0.25">
      <c r="D19" s="5"/>
      <c r="G19" s="6"/>
      <c r="H19" s="42" t="s">
        <v>83</v>
      </c>
      <c r="I19" s="34"/>
      <c r="J19" s="34"/>
      <c r="K19" s="34"/>
      <c r="Q19" s="6"/>
    </row>
    <row r="20" spans="4:17" ht="15.75" thickBot="1" x14ac:dyDescent="0.3">
      <c r="D20" s="5"/>
      <c r="G20" s="6"/>
      <c r="H20" s="57"/>
      <c r="I20" s="35"/>
      <c r="J20" s="35"/>
      <c r="K20" s="35"/>
      <c r="Q20" s="6"/>
    </row>
    <row r="21" spans="4:17" ht="15.75" customHeight="1" x14ac:dyDescent="0.25">
      <c r="D21" s="5"/>
      <c r="G21" s="6"/>
      <c r="H21" s="58">
        <f ca="1">Sheet1!CJ4</f>
        <v>0.96981891348088534</v>
      </c>
      <c r="I21" s="59"/>
      <c r="J21" s="59"/>
      <c r="K21" s="60"/>
      <c r="Q21" s="6"/>
    </row>
    <row r="22" spans="4:17" x14ac:dyDescent="0.25">
      <c r="D22" s="5"/>
      <c r="G22" s="6"/>
      <c r="H22" s="61"/>
      <c r="I22" s="62"/>
      <c r="J22" s="62"/>
      <c r="K22" s="63"/>
      <c r="Q22" s="6"/>
    </row>
    <row r="23" spans="4:17" ht="15.75" thickBot="1" x14ac:dyDescent="0.3">
      <c r="D23" s="5"/>
      <c r="G23" s="6"/>
      <c r="H23" s="64"/>
      <c r="I23" s="65"/>
      <c r="J23" s="65"/>
      <c r="K23" s="66"/>
      <c r="Q23" s="6"/>
    </row>
    <row r="24" spans="4:17" x14ac:dyDescent="0.25">
      <c r="D24" s="5"/>
      <c r="G24" s="6"/>
      <c r="H24" s="42" t="s">
        <v>78</v>
      </c>
      <c r="I24" s="34"/>
      <c r="J24" s="34"/>
      <c r="K24" s="43"/>
      <c r="L24" s="5"/>
      <c r="Q24" s="6"/>
    </row>
    <row r="25" spans="4:17" ht="15.75" thickBot="1" x14ac:dyDescent="0.3">
      <c r="D25" s="5"/>
      <c r="G25" s="6"/>
      <c r="H25" s="44"/>
      <c r="I25" s="45"/>
      <c r="J25" s="45"/>
      <c r="K25" s="46"/>
      <c r="L25" s="5"/>
      <c r="Q25" s="6"/>
    </row>
    <row r="26" spans="4:17" x14ac:dyDescent="0.25">
      <c r="D26" s="5"/>
      <c r="G26" s="6"/>
      <c r="H26" s="67">
        <f ca="1">SUM(Sheet1!CD4:CD500)</f>
        <v>482</v>
      </c>
      <c r="I26" s="48"/>
      <c r="J26" s="48"/>
      <c r="K26" s="68"/>
      <c r="L26" s="5"/>
      <c r="Q26" s="6"/>
    </row>
    <row r="27" spans="4:17" x14ac:dyDescent="0.25">
      <c r="D27" s="5"/>
      <c r="G27" s="6"/>
      <c r="H27" s="69"/>
      <c r="I27" s="49"/>
      <c r="J27" s="49"/>
      <c r="K27" s="70"/>
      <c r="L27" s="5"/>
      <c r="Q27" s="6"/>
    </row>
    <row r="28" spans="4:17" ht="15.75" thickBot="1" x14ac:dyDescent="0.3">
      <c r="D28" s="7"/>
      <c r="E28" s="8"/>
      <c r="F28" s="8"/>
      <c r="G28" s="9"/>
      <c r="H28" s="71"/>
      <c r="I28" s="72"/>
      <c r="J28" s="72"/>
      <c r="K28" s="73"/>
      <c r="L28" s="7"/>
      <c r="M28" s="8"/>
      <c r="N28" s="8"/>
      <c r="O28" s="8"/>
      <c r="P28" s="8"/>
      <c r="Q28" s="9"/>
    </row>
    <row r="29" spans="4:17" x14ac:dyDescent="0.25">
      <c r="D29" s="36" t="s">
        <v>79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</row>
    <row r="30" spans="4:17" ht="15.75" thickBot="1" x14ac:dyDescent="0.3"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1"/>
    </row>
    <row r="31" spans="4:17" x14ac:dyDescent="0.25">
      <c r="D31" s="42" t="s">
        <v>81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43"/>
    </row>
    <row r="32" spans="4:17" ht="15.75" thickBot="1" x14ac:dyDescent="0.3">
      <c r="D32" s="44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6"/>
    </row>
    <row r="33" spans="4:17" ht="15.75" thickBot="1" x14ac:dyDescent="0.3">
      <c r="D33" s="28" t="s">
        <v>20</v>
      </c>
      <c r="E33" s="28" t="s">
        <v>23</v>
      </c>
      <c r="F33" s="28" t="s">
        <v>29</v>
      </c>
      <c r="G33" s="28" t="s">
        <v>28</v>
      </c>
      <c r="H33" s="28" t="s">
        <v>24</v>
      </c>
      <c r="I33" s="28" t="s">
        <v>22</v>
      </c>
      <c r="J33" s="28" t="s">
        <v>26</v>
      </c>
      <c r="K33" s="28" t="s">
        <v>21</v>
      </c>
      <c r="L33" s="28" t="s">
        <v>25</v>
      </c>
      <c r="M33" s="28" t="s">
        <v>30</v>
      </c>
      <c r="N33" s="15" t="s">
        <v>27</v>
      </c>
      <c r="O33" s="2"/>
      <c r="P33" s="10"/>
      <c r="Q33" s="4"/>
    </row>
    <row r="34" spans="4:17" x14ac:dyDescent="0.25">
      <c r="D34" s="76">
        <f ca="1">Sheet1!BR6</f>
        <v>63474.875</v>
      </c>
      <c r="E34" s="76">
        <f ca="1">Sheet1!BR8</f>
        <v>62189.820512820515</v>
      </c>
      <c r="F34" s="76">
        <f ca="1">Sheet1!BR13</f>
        <v>60089.641509433961</v>
      </c>
      <c r="G34" s="76">
        <f ca="1">Sheet1!BR12</f>
        <v>62413.48936170213</v>
      </c>
      <c r="H34" s="76">
        <f ca="1">Sheet1!BR14</f>
        <v>63527.25</v>
      </c>
      <c r="I34" s="76">
        <f ca="1">Sheet1!BR9</f>
        <v>63328.133333333331</v>
      </c>
      <c r="J34" s="76">
        <f ca="1">Sheet1!BR15</f>
        <v>52972.051282051281</v>
      </c>
      <c r="K34" s="76">
        <f ca="1">Sheet1!BR16</f>
        <v>57704.65217391304</v>
      </c>
      <c r="L34" s="76">
        <f ca="1">Sheet1!BR10</f>
        <v>69339.488372093023</v>
      </c>
      <c r="M34" s="76">
        <f ca="1">Sheet1!BR11</f>
        <v>61149.395833333336</v>
      </c>
      <c r="N34" s="74">
        <f ca="1">Sheet1!BR7</f>
        <v>68140.75675675676</v>
      </c>
      <c r="O34" s="5"/>
      <c r="Q34" s="6"/>
    </row>
    <row r="35" spans="4:17" ht="15.75" thickBot="1" x14ac:dyDescent="0.3"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5"/>
      <c r="O35" s="7"/>
      <c r="P35" s="8"/>
      <c r="Q35" s="9"/>
    </row>
    <row r="36" spans="4:17" x14ac:dyDescent="0.25">
      <c r="D36" s="42" t="s">
        <v>82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43"/>
    </row>
    <row r="37" spans="4:17" ht="15.75" thickBot="1" x14ac:dyDescent="0.3">
      <c r="D37" s="44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6"/>
    </row>
    <row r="38" spans="4:17" ht="15.75" thickBot="1" x14ac:dyDescent="0.3">
      <c r="D38" s="31" t="s">
        <v>3</v>
      </c>
      <c r="E38" s="33"/>
      <c r="F38" s="31" t="s">
        <v>4</v>
      </c>
      <c r="G38" s="33"/>
      <c r="H38" s="31" t="s">
        <v>8</v>
      </c>
      <c r="I38" s="33"/>
      <c r="J38" s="31" t="s">
        <v>6</v>
      </c>
      <c r="K38" s="33"/>
      <c r="L38" s="31" t="s">
        <v>5</v>
      </c>
      <c r="M38" s="33"/>
      <c r="N38" s="34" t="s">
        <v>49</v>
      </c>
      <c r="O38" s="43"/>
      <c r="P38" s="29"/>
      <c r="Q38" s="30"/>
    </row>
    <row r="39" spans="4:17" x14ac:dyDescent="0.25">
      <c r="D39" s="78">
        <f ca="1">Sheet1!CA6</f>
        <v>61880.481481481482</v>
      </c>
      <c r="E39" s="43"/>
      <c r="F39" s="78">
        <f ca="1">Sheet1!CA9</f>
        <v>59226.279411764706</v>
      </c>
      <c r="G39" s="43"/>
      <c r="H39" s="78">
        <f ca="1">Sheet1!CA7</f>
        <v>60593.038961038961</v>
      </c>
      <c r="I39" s="43"/>
      <c r="J39" s="78">
        <f ca="1">Sheet1!CA8</f>
        <v>58314.617021276594</v>
      </c>
      <c r="K39" s="43"/>
      <c r="L39" s="78">
        <f ca="1">Sheet1!CA11</f>
        <v>67214.476744186046</v>
      </c>
      <c r="M39" s="43"/>
      <c r="N39" s="78">
        <f ca="1">Sheet1!CA10</f>
        <v>65209.428571428572</v>
      </c>
      <c r="O39" s="43"/>
      <c r="P39" s="5"/>
      <c r="Q39" s="6"/>
    </row>
    <row r="40" spans="4:17" ht="15.75" thickBot="1" x14ac:dyDescent="0.3">
      <c r="D40" s="57"/>
      <c r="E40" s="75"/>
      <c r="F40" s="57"/>
      <c r="G40" s="75"/>
      <c r="H40" s="57"/>
      <c r="I40" s="75"/>
      <c r="J40" s="57"/>
      <c r="K40" s="75"/>
      <c r="L40" s="57"/>
      <c r="M40" s="75"/>
      <c r="N40" s="57"/>
      <c r="O40" s="75"/>
      <c r="P40" s="7"/>
      <c r="Q40" s="9"/>
    </row>
    <row r="41" spans="4:17" x14ac:dyDescent="0.25">
      <c r="D41" s="2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4"/>
    </row>
    <row r="42" spans="4:17" x14ac:dyDescent="0.25">
      <c r="D42" s="5"/>
      <c r="Q42" s="6"/>
    </row>
    <row r="43" spans="4:17" x14ac:dyDescent="0.25">
      <c r="D43" s="5"/>
      <c r="Q43" s="6"/>
    </row>
    <row r="44" spans="4:17" x14ac:dyDescent="0.25">
      <c r="D44" s="5"/>
      <c r="Q44" s="6"/>
    </row>
    <row r="45" spans="4:17" x14ac:dyDescent="0.25">
      <c r="D45" s="5"/>
      <c r="Q45" s="6"/>
    </row>
    <row r="46" spans="4:17" x14ac:dyDescent="0.25">
      <c r="D46" s="5"/>
      <c r="Q46" s="6"/>
    </row>
    <row r="47" spans="4:17" x14ac:dyDescent="0.25">
      <c r="D47" s="5"/>
      <c r="Q47" s="6"/>
    </row>
    <row r="48" spans="4:17" x14ac:dyDescent="0.25">
      <c r="D48" s="5"/>
      <c r="Q48" s="6"/>
    </row>
    <row r="49" spans="4:17" x14ac:dyDescent="0.25">
      <c r="D49" s="5"/>
      <c r="Q49" s="6"/>
    </row>
    <row r="50" spans="4:17" x14ac:dyDescent="0.25">
      <c r="D50" s="5"/>
      <c r="Q50" s="6"/>
    </row>
    <row r="51" spans="4:17" x14ac:dyDescent="0.25">
      <c r="D51" s="5"/>
      <c r="Q51" s="6"/>
    </row>
    <row r="52" spans="4:17" x14ac:dyDescent="0.25">
      <c r="D52" s="5"/>
      <c r="Q52" s="6"/>
    </row>
    <row r="53" spans="4:17" x14ac:dyDescent="0.25">
      <c r="D53" s="5"/>
      <c r="Q53" s="6"/>
    </row>
    <row r="54" spans="4:17" x14ac:dyDescent="0.25">
      <c r="D54" s="5"/>
      <c r="Q54" s="6"/>
    </row>
    <row r="55" spans="4:17" x14ac:dyDescent="0.25">
      <c r="D55" s="5"/>
      <c r="Q55" s="6"/>
    </row>
    <row r="56" spans="4:17" x14ac:dyDescent="0.25">
      <c r="D56" s="5"/>
      <c r="Q56" s="6"/>
    </row>
    <row r="57" spans="4:17" ht="15.75" thickBot="1" x14ac:dyDescent="0.3"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9"/>
    </row>
  </sheetData>
  <mergeCells count="47">
    <mergeCell ref="N39:O40"/>
    <mergeCell ref="D36:Q37"/>
    <mergeCell ref="D38:E38"/>
    <mergeCell ref="F38:G38"/>
    <mergeCell ref="H38:I38"/>
    <mergeCell ref="J38:K38"/>
    <mergeCell ref="L38:M38"/>
    <mergeCell ref="N38:O38"/>
    <mergeCell ref="D39:E40"/>
    <mergeCell ref="F39:G40"/>
    <mergeCell ref="H39:I40"/>
    <mergeCell ref="J39:K40"/>
    <mergeCell ref="L39:M40"/>
    <mergeCell ref="N34:N35"/>
    <mergeCell ref="D29:Q30"/>
    <mergeCell ref="D31:Q32"/>
    <mergeCell ref="D34:D35"/>
    <mergeCell ref="E34:E35"/>
    <mergeCell ref="F34:F35"/>
    <mergeCell ref="G34:G35"/>
    <mergeCell ref="H34:H35"/>
    <mergeCell ref="I34:I35"/>
    <mergeCell ref="J34:J35"/>
    <mergeCell ref="K34:K35"/>
    <mergeCell ref="L34:L35"/>
    <mergeCell ref="M34:M35"/>
    <mergeCell ref="H16:K18"/>
    <mergeCell ref="H19:K20"/>
    <mergeCell ref="H21:K23"/>
    <mergeCell ref="H24:K25"/>
    <mergeCell ref="H26:K28"/>
    <mergeCell ref="H14:K15"/>
    <mergeCell ref="D7:Q8"/>
    <mergeCell ref="D9:G10"/>
    <mergeCell ref="D11:E11"/>
    <mergeCell ref="F11:G11"/>
    <mergeCell ref="D12:E13"/>
    <mergeCell ref="F12:G13"/>
    <mergeCell ref="H9:K10"/>
    <mergeCell ref="H11:K13"/>
    <mergeCell ref="L9:Q10"/>
    <mergeCell ref="L12:L13"/>
    <mergeCell ref="M12:M13"/>
    <mergeCell ref="N12:N13"/>
    <mergeCell ref="O12:O13"/>
    <mergeCell ref="P12:P13"/>
    <mergeCell ref="Q12:Q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2022-10-11T10:01:39Z</dcterms:modified>
</cp:coreProperties>
</file>