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xmlns:mc="http://schemas.openxmlformats.org/markup-compatibility/2006">
    <mc:Choice Requires="x15">
      <x15ac:absPath xmlns:x15ac="http://schemas.microsoft.com/office/spreadsheetml/2010/11/ac" url="/Users/atierney88/Documents/NU Masters of Data Science/460 Decision Analytics/"/>
    </mc:Choice>
  </mc:AlternateContent>
  <xr:revisionPtr revIDLastSave="0" documentId="13_ncr:1_{544DE711-9C71-1440-86A1-1702D2718000}" xr6:coauthVersionLast="47" xr6:coauthVersionMax="47" xr10:uidLastSave="{00000000-0000-0000-0000-000000000000}"/>
  <bookViews>
    <workbookView xWindow="0" yWindow="460" windowWidth="28800" windowHeight="17540" tabRatio="781" xr2:uid="{00000000-000D-0000-FFFF-FFFF00000000}"/>
  </bookViews>
  <sheets>
    <sheet name="401K" sheetId="15" r:id="rId1"/>
    <sheet name="Bicycle Shop" sheetId="16" r:id="rId2"/>
  </sheets>
  <externalReferences>
    <externalReference r:id="rId3"/>
  </externalReferences>
  <definedNames>
    <definedName name="bankroll" localSheetId="0">#REF!</definedName>
    <definedName name="bankroll" localSheetId="1">#REF!</definedName>
    <definedName name="bankroll">#REF!</definedName>
    <definedName name="Table">'[1]GAME DICE ROLL'!$B$31:$C$37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16" l="1"/>
  <c r="G13" i="16"/>
  <c r="G12" i="16"/>
  <c r="G11" i="16"/>
  <c r="Q21" i="16"/>
  <c r="Q25" i="16"/>
  <c r="Q23" i="16"/>
  <c r="Q24" i="16"/>
  <c r="Q22" i="16"/>
  <c r="P29" i="16"/>
  <c r="P30" i="16" s="1"/>
  <c r="P31" i="16" s="1"/>
  <c r="P32" i="16" s="1"/>
  <c r="P33" i="16" s="1"/>
  <c r="P34" i="16" s="1"/>
  <c r="P35" i="16" s="1"/>
  <c r="P36" i="16" s="1"/>
  <c r="P37" i="16" s="1"/>
  <c r="P38" i="16" s="1"/>
  <c r="P39" i="16" s="1"/>
  <c r="P40" i="16" s="1"/>
  <c r="P41" i="16" s="1"/>
  <c r="P42" i="16" s="1"/>
  <c r="P43" i="16" s="1"/>
  <c r="P44" i="16" s="1"/>
  <c r="P45" i="16" s="1"/>
  <c r="P46" i="16" s="1"/>
  <c r="P47" i="16" s="1"/>
  <c r="P48" i="16" s="1"/>
  <c r="P49" i="16" s="1"/>
  <c r="P50" i="16" s="1"/>
  <c r="P51" i="16" s="1"/>
  <c r="P52" i="16" s="1"/>
  <c r="P53" i="16" s="1"/>
  <c r="P54" i="16" s="1"/>
  <c r="P55" i="16" s="1"/>
  <c r="P56" i="16" s="1"/>
  <c r="P57" i="16" s="1"/>
  <c r="P58" i="16" s="1"/>
  <c r="P59" i="16" s="1"/>
  <c r="P60" i="16" s="1"/>
  <c r="P61" i="16" s="1"/>
  <c r="P62" i="16" s="1"/>
  <c r="P63" i="16" s="1"/>
  <c r="P64" i="16" s="1"/>
  <c r="P65" i="16" s="1"/>
  <c r="P66" i="16" s="1"/>
  <c r="P67" i="16" s="1"/>
  <c r="P68" i="16" s="1"/>
  <c r="P69" i="16" s="1"/>
  <c r="P70" i="16" s="1"/>
  <c r="P71" i="16" s="1"/>
  <c r="P72" i="16" s="1"/>
  <c r="P73" i="16" s="1"/>
  <c r="P74" i="16" s="1"/>
  <c r="P75" i="16" s="1"/>
  <c r="P76" i="16" s="1"/>
  <c r="P77" i="16" s="1"/>
  <c r="P78" i="16" s="1"/>
  <c r="P79" i="16" s="1"/>
  <c r="P80" i="16" s="1"/>
  <c r="P81" i="16" s="1"/>
  <c r="P82" i="16" s="1"/>
  <c r="P83" i="16" s="1"/>
  <c r="P84" i="16" s="1"/>
  <c r="P85" i="16" s="1"/>
  <c r="P86" i="16" s="1"/>
  <c r="P87" i="16" s="1"/>
  <c r="P88" i="16" s="1"/>
  <c r="P89" i="16" s="1"/>
  <c r="P90" i="16" s="1"/>
  <c r="P91" i="16" s="1"/>
  <c r="P92" i="16" s="1"/>
  <c r="P93" i="16" s="1"/>
  <c r="P94" i="16" s="1"/>
  <c r="P95" i="16" s="1"/>
  <c r="P96" i="16" s="1"/>
  <c r="P97" i="16" s="1"/>
  <c r="P98" i="16" s="1"/>
  <c r="P99" i="16" s="1"/>
  <c r="P100" i="16" s="1"/>
  <c r="P101" i="16" s="1"/>
  <c r="P102" i="16" s="1"/>
  <c r="P103" i="16" s="1"/>
  <c r="P104" i="16" s="1"/>
  <c r="P105" i="16" s="1"/>
  <c r="P106" i="16" s="1"/>
  <c r="P107" i="16" s="1"/>
  <c r="P108" i="16" s="1"/>
  <c r="P109" i="16" s="1"/>
  <c r="P110" i="16" s="1"/>
  <c r="P111" i="16" s="1"/>
  <c r="P112" i="16" s="1"/>
  <c r="P113" i="16" s="1"/>
  <c r="P114" i="16" s="1"/>
  <c r="P115" i="16" s="1"/>
  <c r="P116" i="16" s="1"/>
  <c r="P117" i="16" s="1"/>
  <c r="P118" i="16" s="1"/>
  <c r="P119" i="16" s="1"/>
  <c r="P120" i="16" s="1"/>
  <c r="P121" i="16" s="1"/>
  <c r="P122" i="16" s="1"/>
  <c r="P123" i="16" s="1"/>
  <c r="P124" i="16" s="1"/>
  <c r="P125" i="16" s="1"/>
  <c r="P126" i="16" s="1"/>
  <c r="P127" i="16" s="1"/>
  <c r="S29" i="15"/>
  <c r="S30" i="15"/>
  <c r="S31" i="15" s="1"/>
  <c r="S32" i="15" s="1"/>
  <c r="S33" i="15" s="1"/>
  <c r="S34" i="15" s="1"/>
  <c r="S35" i="15" s="1"/>
  <c r="S36" i="15" s="1"/>
  <c r="S37" i="15" s="1"/>
  <c r="S38" i="15" s="1"/>
  <c r="S39" i="15" s="1"/>
  <c r="S40" i="15" s="1"/>
  <c r="S41" i="15" s="1"/>
  <c r="S42" i="15" s="1"/>
  <c r="S43" i="15" s="1"/>
  <c r="S44" i="15" s="1"/>
  <c r="S45" i="15" s="1"/>
  <c r="S46" i="15" s="1"/>
  <c r="S47" i="15" s="1"/>
  <c r="S48" i="15" s="1"/>
  <c r="S49" i="15" s="1"/>
  <c r="S50" i="15" s="1"/>
  <c r="S51" i="15" s="1"/>
  <c r="S52" i="15" s="1"/>
  <c r="S53" i="15" s="1"/>
  <c r="S54" i="15" s="1"/>
  <c r="S55" i="15" s="1"/>
  <c r="S56" i="15" s="1"/>
  <c r="S57" i="15" s="1"/>
  <c r="S58" i="15" s="1"/>
  <c r="S59" i="15" s="1"/>
  <c r="S60" i="15" s="1"/>
  <c r="S61" i="15" s="1"/>
  <c r="S62" i="15" s="1"/>
  <c r="S63" i="15" s="1"/>
  <c r="S64" i="15" s="1"/>
  <c r="S65" i="15" s="1"/>
  <c r="S66" i="15" s="1"/>
  <c r="S67" i="15" s="1"/>
  <c r="S68" i="15" s="1"/>
  <c r="S69" i="15" s="1"/>
  <c r="S70" i="15" s="1"/>
  <c r="S71" i="15" s="1"/>
  <c r="S72" i="15" s="1"/>
  <c r="S73" i="15" s="1"/>
  <c r="S74" i="15" s="1"/>
  <c r="S75" i="15" s="1"/>
  <c r="S76" i="15" s="1"/>
  <c r="S77" i="15" s="1"/>
  <c r="S78" i="15" s="1"/>
  <c r="S79" i="15" s="1"/>
  <c r="S80" i="15" s="1"/>
  <c r="S81" i="15" s="1"/>
  <c r="S82" i="15" s="1"/>
  <c r="S83" i="15" s="1"/>
  <c r="S84" i="15" s="1"/>
  <c r="S85" i="15" s="1"/>
  <c r="S86" i="15" s="1"/>
  <c r="S87" i="15" s="1"/>
  <c r="S88" i="15" s="1"/>
  <c r="S89" i="15" s="1"/>
  <c r="S90" i="15" s="1"/>
  <c r="S91" i="15" s="1"/>
  <c r="S92" i="15" s="1"/>
  <c r="S93" i="15" s="1"/>
  <c r="S94" i="15" s="1"/>
  <c r="S95" i="15" s="1"/>
  <c r="S96" i="15" s="1"/>
  <c r="S97" i="15" s="1"/>
  <c r="S98" i="15" s="1"/>
  <c r="S99" i="15" s="1"/>
  <c r="S100" i="15" s="1"/>
  <c r="S101" i="15" s="1"/>
  <c r="S102" i="15" s="1"/>
  <c r="S103" i="15" s="1"/>
  <c r="S104" i="15" s="1"/>
  <c r="S105" i="15" s="1"/>
  <c r="S106" i="15" s="1"/>
  <c r="S107" i="15" s="1"/>
  <c r="S108" i="15" s="1"/>
  <c r="S109" i="15" s="1"/>
  <c r="S110" i="15" s="1"/>
  <c r="S111" i="15" s="1"/>
  <c r="S112" i="15" s="1"/>
  <c r="S113" i="15" s="1"/>
  <c r="S114" i="15" s="1"/>
  <c r="S115" i="15" s="1"/>
  <c r="S116" i="15" s="1"/>
  <c r="S117" i="15" s="1"/>
  <c r="S118" i="15" s="1"/>
  <c r="S119" i="15" s="1"/>
  <c r="S120" i="15" s="1"/>
  <c r="S121" i="15" s="1"/>
  <c r="S122" i="15" s="1"/>
  <c r="S123" i="15" s="1"/>
  <c r="S124" i="15" s="1"/>
  <c r="S125" i="15" s="1"/>
  <c r="S126" i="15" s="1"/>
  <c r="S28" i="15"/>
  <c r="T24" i="15"/>
  <c r="T23" i="15"/>
  <c r="T22" i="15"/>
  <c r="T21" i="15"/>
  <c r="E29" i="15"/>
  <c r="F29" i="15" s="1"/>
  <c r="H29" i="15" s="1"/>
  <c r="M30" i="15"/>
  <c r="M31" i="15"/>
  <c r="M32" i="15"/>
  <c r="M33" i="15"/>
  <c r="M34" i="15"/>
  <c r="M35" i="15"/>
  <c r="M36" i="15"/>
  <c r="M37" i="15"/>
  <c r="M38" i="15"/>
  <c r="M39" i="15"/>
  <c r="M40" i="15"/>
  <c r="M41" i="15"/>
  <c r="M42" i="15"/>
  <c r="M43" i="15"/>
  <c r="M44" i="15"/>
  <c r="M45" i="15"/>
  <c r="M46" i="15"/>
  <c r="M47" i="15"/>
  <c r="M48" i="15"/>
  <c r="M49" i="15"/>
  <c r="M50" i="15"/>
  <c r="M51" i="15"/>
  <c r="M52" i="15"/>
  <c r="M53" i="15"/>
  <c r="M54" i="15"/>
  <c r="M55" i="15"/>
  <c r="M56" i="15"/>
  <c r="M57" i="15"/>
  <c r="M58" i="15"/>
  <c r="M59" i="15"/>
  <c r="M60" i="15"/>
  <c r="M61" i="15"/>
  <c r="M62" i="15"/>
  <c r="M63" i="15"/>
  <c r="M64" i="15"/>
  <c r="M65" i="15"/>
  <c r="M29" i="15"/>
  <c r="J29" i="15"/>
  <c r="G29" i="15"/>
  <c r="D30" i="15"/>
  <c r="C30" i="15" s="1"/>
  <c r="E30" i="15" s="1"/>
  <c r="F30" i="15" s="1"/>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B30" i="15"/>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B63" i="15" s="1"/>
  <c r="B64" i="15" s="1"/>
  <c r="B65" i="15" s="1"/>
  <c r="N29" i="15" l="1"/>
  <c r="O29" i="15" s="1"/>
  <c r="K29" i="15"/>
  <c r="L29" i="15" s="1"/>
  <c r="I29" i="15"/>
  <c r="H10" i="16" l="1" a="1"/>
  <c r="H10" i="16" s="1"/>
  <c r="P29" i="15"/>
  <c r="H30" i="15"/>
  <c r="C31" i="15"/>
  <c r="E31" i="15" s="1"/>
  <c r="F31" i="15" s="1"/>
  <c r="C29" i="16" l="1"/>
  <c r="F29" i="16" s="1"/>
  <c r="G29" i="16" s="1"/>
  <c r="R27" i="16"/>
  <c r="N30" i="15"/>
  <c r="O30" i="15" s="1"/>
  <c r="I30" i="15"/>
  <c r="K30" i="15"/>
  <c r="L30" i="15" s="1"/>
  <c r="H31" i="15"/>
  <c r="C32" i="15"/>
  <c r="E32" i="15" s="1"/>
  <c r="F32" i="15" s="1"/>
  <c r="H29" i="16" l="1"/>
  <c r="I29" i="16" s="1"/>
  <c r="J29" i="16"/>
  <c r="K29" i="16" s="1"/>
  <c r="D29" i="16"/>
  <c r="E29" i="16" s="1"/>
  <c r="P30" i="15"/>
  <c r="N31" i="15"/>
  <c r="I31" i="15"/>
  <c r="K31" i="15"/>
  <c r="L31" i="15" s="1"/>
  <c r="H32" i="15"/>
  <c r="C33" i="15"/>
  <c r="E33" i="15" s="1"/>
  <c r="F33" i="15" s="1"/>
  <c r="L29" i="16" l="1"/>
  <c r="C25" i="16" s="1"/>
  <c r="Q27" i="16" s="1"/>
  <c r="O31" i="15"/>
  <c r="P31" i="15" s="1"/>
  <c r="N32" i="15"/>
  <c r="I32" i="15"/>
  <c r="K32" i="15"/>
  <c r="L32" i="15" s="1"/>
  <c r="H33" i="15"/>
  <c r="C34" i="15"/>
  <c r="E34" i="15" s="1"/>
  <c r="F34" i="15" s="1"/>
  <c r="O32" i="15" l="1"/>
  <c r="P32" i="15" s="1"/>
  <c r="N33" i="15"/>
  <c r="I33" i="15"/>
  <c r="K33" i="15"/>
  <c r="L33" i="15" s="1"/>
  <c r="H34" i="15"/>
  <c r="C35" i="15"/>
  <c r="E35" i="15" s="1"/>
  <c r="F35" i="15" s="1"/>
  <c r="O33" i="15" l="1"/>
  <c r="P33" i="15" s="1"/>
  <c r="N34" i="15"/>
  <c r="I34" i="15"/>
  <c r="K34" i="15"/>
  <c r="L34" i="15" s="1"/>
  <c r="H35" i="15"/>
  <c r="C36" i="15"/>
  <c r="E36" i="15" s="1"/>
  <c r="F36" i="15" s="1"/>
  <c r="O34" i="15" l="1"/>
  <c r="P34" i="15" s="1"/>
  <c r="N35" i="15"/>
  <c r="I35" i="15"/>
  <c r="K35" i="15"/>
  <c r="L35" i="15" s="1"/>
  <c r="H36" i="15"/>
  <c r="C37" i="15"/>
  <c r="E37" i="15" s="1"/>
  <c r="F37" i="15" s="1"/>
  <c r="O35" i="15" l="1"/>
  <c r="P35" i="15" s="1"/>
  <c r="N36" i="15"/>
  <c r="I36" i="15"/>
  <c r="K36" i="15"/>
  <c r="L36" i="15" s="1"/>
  <c r="H37" i="15"/>
  <c r="C38" i="15"/>
  <c r="E38" i="15" s="1"/>
  <c r="F38" i="15" s="1"/>
  <c r="O36" i="15" l="1"/>
  <c r="P36" i="15" s="1"/>
  <c r="N37" i="15"/>
  <c r="I37" i="15"/>
  <c r="K37" i="15"/>
  <c r="L37" i="15" s="1"/>
  <c r="H38" i="15"/>
  <c r="C39" i="15"/>
  <c r="E39" i="15" s="1"/>
  <c r="F39" i="15" s="1"/>
  <c r="O37" i="15" l="1"/>
  <c r="P37" i="15" s="1"/>
  <c r="N38" i="15"/>
  <c r="I38" i="15"/>
  <c r="K38" i="15"/>
  <c r="L38" i="15" s="1"/>
  <c r="H39" i="15"/>
  <c r="C40" i="15"/>
  <c r="E40" i="15" s="1"/>
  <c r="F40" i="15" s="1"/>
  <c r="O38" i="15" l="1"/>
  <c r="P38" i="15" s="1"/>
  <c r="N39" i="15"/>
  <c r="I39" i="15"/>
  <c r="K39" i="15"/>
  <c r="L39" i="15" s="1"/>
  <c r="H40" i="15"/>
  <c r="C41" i="15"/>
  <c r="E41" i="15" s="1"/>
  <c r="F41" i="15" s="1"/>
  <c r="O39" i="15" l="1"/>
  <c r="P39" i="15" s="1"/>
  <c r="N40" i="15"/>
  <c r="I40" i="15"/>
  <c r="K40" i="15"/>
  <c r="L40" i="15" s="1"/>
  <c r="H41" i="15"/>
  <c r="C42" i="15"/>
  <c r="E42" i="15" s="1"/>
  <c r="F42" i="15" s="1"/>
  <c r="O40" i="15" l="1"/>
  <c r="P40" i="15" s="1"/>
  <c r="N41" i="15"/>
  <c r="I41" i="15"/>
  <c r="K41" i="15"/>
  <c r="L41" i="15" s="1"/>
  <c r="H42" i="15"/>
  <c r="C43" i="15"/>
  <c r="E43" i="15" s="1"/>
  <c r="F43" i="15" s="1"/>
  <c r="O41" i="15" l="1"/>
  <c r="P41" i="15" s="1"/>
  <c r="N42" i="15"/>
  <c r="I42" i="15"/>
  <c r="K42" i="15"/>
  <c r="L42" i="15" s="1"/>
  <c r="H43" i="15"/>
  <c r="C44" i="15"/>
  <c r="E44" i="15" s="1"/>
  <c r="F44" i="15" s="1"/>
  <c r="O42" i="15" l="1"/>
  <c r="P42" i="15" s="1"/>
  <c r="N43" i="15"/>
  <c r="I43" i="15"/>
  <c r="K43" i="15"/>
  <c r="L43" i="15" s="1"/>
  <c r="C45" i="15"/>
  <c r="E45" i="15" s="1"/>
  <c r="F45" i="15" s="1"/>
  <c r="O43" i="15" l="1"/>
  <c r="P43" i="15" s="1"/>
  <c r="H45" i="15"/>
  <c r="C46" i="15"/>
  <c r="E46" i="15" s="1"/>
  <c r="F46" i="15" s="1"/>
  <c r="N45" i="15" l="1"/>
  <c r="K45" i="15"/>
  <c r="H46" i="15"/>
  <c r="C47" i="15"/>
  <c r="E47" i="15" s="1"/>
  <c r="F47" i="15" s="1"/>
  <c r="N46" i="15" l="1"/>
  <c r="K46" i="15"/>
  <c r="H47" i="15"/>
  <c r="C48" i="15"/>
  <c r="E48" i="15" s="1"/>
  <c r="F48" i="15" s="1"/>
  <c r="N47" i="15" l="1"/>
  <c r="K47" i="15"/>
  <c r="H48" i="15"/>
  <c r="C49" i="15"/>
  <c r="E49" i="15" s="1"/>
  <c r="F49" i="15" s="1"/>
  <c r="N48" i="15" l="1"/>
  <c r="K48" i="15"/>
  <c r="H49" i="15"/>
  <c r="C50" i="15"/>
  <c r="E50" i="15" s="1"/>
  <c r="F50" i="15" s="1"/>
  <c r="N49" i="15" l="1"/>
  <c r="K49" i="15"/>
  <c r="C51" i="15"/>
  <c r="E51" i="15" s="1"/>
  <c r="F51" i="15" s="1"/>
  <c r="H50" i="15" l="1"/>
  <c r="C52" i="15"/>
  <c r="E52" i="15" s="1"/>
  <c r="F52" i="15" s="1"/>
  <c r="N50" i="15" l="1"/>
  <c r="K50" i="15"/>
  <c r="H51" i="15"/>
  <c r="C53" i="15"/>
  <c r="E53" i="15" s="1"/>
  <c r="F53" i="15" s="1"/>
  <c r="N51" i="15" l="1"/>
  <c r="K51" i="15"/>
  <c r="H52" i="15"/>
  <c r="C54" i="15"/>
  <c r="E54" i="15" s="1"/>
  <c r="F54" i="15" s="1"/>
  <c r="N52" i="15" l="1"/>
  <c r="K52" i="15"/>
  <c r="H53" i="15"/>
  <c r="C55" i="15"/>
  <c r="E55" i="15" s="1"/>
  <c r="F55" i="15" s="1"/>
  <c r="N53" i="15" l="1"/>
  <c r="K53" i="15"/>
  <c r="H54" i="15"/>
  <c r="C56" i="15"/>
  <c r="E56" i="15" s="1"/>
  <c r="F56" i="15" s="1"/>
  <c r="N54" i="15" l="1"/>
  <c r="K54" i="15"/>
  <c r="H55" i="15"/>
  <c r="C57" i="15"/>
  <c r="E57" i="15" s="1"/>
  <c r="F57" i="15" s="1"/>
  <c r="N55" i="15" l="1"/>
  <c r="K55" i="15"/>
  <c r="H56" i="15"/>
  <c r="C58" i="15"/>
  <c r="E58" i="15" s="1"/>
  <c r="F58" i="15" s="1"/>
  <c r="N56" i="15" l="1"/>
  <c r="K56" i="15"/>
  <c r="H57" i="15"/>
  <c r="C59" i="15"/>
  <c r="E59" i="15" s="1"/>
  <c r="F59" i="15" s="1"/>
  <c r="N57" i="15" l="1"/>
  <c r="K57" i="15"/>
  <c r="H58" i="15"/>
  <c r="C60" i="15"/>
  <c r="E60" i="15" s="1"/>
  <c r="F60" i="15" s="1"/>
  <c r="N58" i="15" l="1"/>
  <c r="K58" i="15"/>
  <c r="H59" i="15"/>
  <c r="C61" i="15"/>
  <c r="E61" i="15" s="1"/>
  <c r="F61" i="15" s="1"/>
  <c r="N59" i="15" l="1"/>
  <c r="K59" i="15"/>
  <c r="H60" i="15"/>
  <c r="C62" i="15"/>
  <c r="E62" i="15" s="1"/>
  <c r="F62" i="15" s="1"/>
  <c r="N60" i="15" l="1"/>
  <c r="K60" i="15"/>
  <c r="H61" i="15"/>
  <c r="C63" i="15"/>
  <c r="E63" i="15" s="1"/>
  <c r="F63" i="15" s="1"/>
  <c r="N61" i="15" l="1"/>
  <c r="K61" i="15"/>
  <c r="H62" i="15"/>
  <c r="C64" i="15"/>
  <c r="E64" i="15" s="1"/>
  <c r="F64" i="15" s="1"/>
  <c r="N62" i="15" l="1"/>
  <c r="K62" i="15"/>
  <c r="H63" i="15"/>
  <c r="C65" i="15"/>
  <c r="E65" i="15" s="1"/>
  <c r="F65" i="15" s="1"/>
  <c r="N63" i="15" l="1"/>
  <c r="K63" i="15"/>
  <c r="H65" i="15"/>
  <c r="H64" i="15"/>
  <c r="N64" i="15" l="1"/>
  <c r="N65" i="15"/>
  <c r="K64" i="15"/>
  <c r="K65" i="15"/>
  <c r="K44" i="15"/>
  <c r="L44" i="15" s="1"/>
  <c r="L45" i="15" s="1"/>
  <c r="L46" i="15" s="1"/>
  <c r="L47" i="15" s="1"/>
  <c r="L48" i="15" s="1"/>
  <c r="L49" i="15" s="1"/>
  <c r="L50" i="15" s="1"/>
  <c r="L51" i="15" s="1"/>
  <c r="L52" i="15" s="1"/>
  <c r="L53" i="15" s="1"/>
  <c r="L54" i="15" s="1"/>
  <c r="L55" i="15" s="1"/>
  <c r="L56" i="15" s="1"/>
  <c r="L57" i="15" s="1"/>
  <c r="L58" i="15" s="1"/>
  <c r="L59" i="15" s="1"/>
  <c r="L60" i="15" s="1"/>
  <c r="L61" i="15" s="1"/>
  <c r="L62" i="15" s="1"/>
  <c r="L63" i="15" s="1"/>
  <c r="N44" i="15"/>
  <c r="O44" i="15" s="1"/>
  <c r="O45" i="15" s="1"/>
  <c r="O46" i="15" s="1"/>
  <c r="O47" i="15" s="1"/>
  <c r="O48" i="15" s="1"/>
  <c r="O49" i="15" s="1"/>
  <c r="O50" i="15" s="1"/>
  <c r="O51" i="15" s="1"/>
  <c r="O52" i="15" s="1"/>
  <c r="O53" i="15" s="1"/>
  <c r="O54" i="15" s="1"/>
  <c r="O55" i="15" s="1"/>
  <c r="O56" i="15" s="1"/>
  <c r="O57" i="15" s="1"/>
  <c r="O58" i="15" s="1"/>
  <c r="O59" i="15" s="1"/>
  <c r="O60" i="15" s="1"/>
  <c r="O61" i="15" s="1"/>
  <c r="O62" i="15" s="1"/>
  <c r="O63" i="15" s="1"/>
  <c r="H44" i="15"/>
  <c r="I44" i="15" s="1"/>
  <c r="O64" i="15" l="1"/>
  <c r="O65" i="15" s="1"/>
  <c r="L64" i="15"/>
  <c r="L65" i="15" s="1"/>
  <c r="P44" i="15"/>
  <c r="I45" i="15"/>
  <c r="I46" i="15" l="1"/>
  <c r="P45" i="15"/>
  <c r="P46" i="15" l="1"/>
  <c r="I47" i="15"/>
  <c r="I48" i="15" l="1"/>
  <c r="P47" i="15"/>
  <c r="P48" i="15" l="1"/>
  <c r="I49" i="15"/>
  <c r="I50" i="15" l="1"/>
  <c r="P49" i="15"/>
  <c r="I51" i="15" l="1"/>
  <c r="P50" i="15"/>
  <c r="I52" i="15" l="1"/>
  <c r="P51" i="15"/>
  <c r="P52" i="15" l="1"/>
  <c r="I53" i="15"/>
  <c r="P53" i="15" l="1"/>
  <c r="I54" i="15"/>
  <c r="I55" i="15" l="1"/>
  <c r="P54" i="15"/>
  <c r="I56" i="15" l="1"/>
  <c r="P55" i="15"/>
  <c r="I57" i="15" l="1"/>
  <c r="P56" i="15"/>
  <c r="I58" i="15" l="1"/>
  <c r="P57" i="15"/>
  <c r="I59" i="15" l="1"/>
  <c r="P58" i="15"/>
  <c r="I60" i="15" l="1"/>
  <c r="P59" i="15"/>
  <c r="P60" i="15" l="1"/>
  <c r="I61" i="15"/>
  <c r="I62" i="15" l="1"/>
  <c r="P61" i="15"/>
  <c r="I63" i="15" l="1"/>
  <c r="P62" i="15"/>
  <c r="I64" i="15" l="1"/>
  <c r="P63" i="15"/>
  <c r="P64" i="15" l="1"/>
  <c r="I65" i="15"/>
  <c r="P65" i="15" s="1"/>
  <c r="C25" i="15" l="1"/>
  <c r="T26"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<sst xmlns="http://schemas.openxmlformats.org/spreadsheetml/2006/main" count="83" uniqueCount="71">
  <si>
    <t>Scenario:</t>
  </si>
  <si>
    <t>OBJECTIVE:</t>
  </si>
  <si>
    <t>PARAMETERS</t>
  </si>
  <si>
    <t>DECISION</t>
  </si>
  <si>
    <t>MODEL</t>
  </si>
  <si>
    <t>REPLICATIONS</t>
  </si>
  <si>
    <t>Company Match</t>
  </si>
  <si>
    <t>Salary Contribution</t>
  </si>
  <si>
    <t>Investment A Growth Mean</t>
  </si>
  <si>
    <t>Investment A Growth STD</t>
  </si>
  <si>
    <t>Investment B Growth Mean</t>
  </si>
  <si>
    <t>Investment B Growth STD</t>
  </si>
  <si>
    <t>Investment C Growth Mean</t>
  </si>
  <si>
    <t>Investment C Growth STD</t>
  </si>
  <si>
    <t>Maximize 401k returns</t>
  </si>
  <si>
    <t>Michael is 24 years old and has a 401(k) plan through his employer, a large financial institution.  His company matches 50% of his contributions up to 6% of his salary.  He currently contributes the maximum amount he can (i.e., 6%).  In his 401(k), he has three funds.  Investment A is a large-cap index fund, which has had an average annual growth over the past 10 years of 6.63% with a standard deviation of 13.46%.  Investment B is a mid-cap index fund with a 10-year average annual growth of 9.89% and a standard deviation of 15.28%.  Finally, Investment C is a small-cap Index fund with a 10-year average annual growth rate of 8.55% and a standard deviation of 16.90%.  Fifty percent of his contribution is directed to Investment A, 25% to Investment B, and 25% to Investment C.  His current salary is $48,000 and based on a compensation survey of financial institutions, he expects an average raise of 2.7% with a standard deviation of 0.4% each year.  Develop a simulation model to predict his 401(k) balance at age 60.</t>
  </si>
  <si>
    <t>Investment A Contribution</t>
  </si>
  <si>
    <t>Investment B Contribution</t>
  </si>
  <si>
    <t>Investment C Contribution</t>
  </si>
  <si>
    <t>Salary</t>
  </si>
  <si>
    <t>Annual Raise Mean</t>
  </si>
  <si>
    <t>Annual Raise STD</t>
  </si>
  <si>
    <t>Raise</t>
  </si>
  <si>
    <t>Contribution</t>
  </si>
  <si>
    <t>Investment A</t>
  </si>
  <si>
    <t>Investment B Growth</t>
  </si>
  <si>
    <t>Investment B</t>
  </si>
  <si>
    <t>Investment C Growth</t>
  </si>
  <si>
    <t>Investment C</t>
  </si>
  <si>
    <t>Investment A Growth Rate</t>
  </si>
  <si>
    <t>Investment A Net</t>
  </si>
  <si>
    <t>Investment B Net</t>
  </si>
  <si>
    <t>401k balance at 60 years</t>
  </si>
  <si>
    <t>Investment C Net</t>
  </si>
  <si>
    <t>401k Balance</t>
  </si>
  <si>
    <t>Max 401k Balance</t>
  </si>
  <si>
    <t>STD 401k Balance</t>
  </si>
  <si>
    <t>Mean 401k Balance</t>
  </si>
  <si>
    <t>Min 401k Balance</t>
  </si>
  <si>
    <t>Table</t>
  </si>
  <si>
    <t>Number of Bicycles Sold</t>
  </si>
  <si>
    <t>Probability</t>
  </si>
  <si>
    <t xml:space="preserve">A salesperson in a large bicycle shop is paid a bonus if he sells more than 4 bicycles a day.  The probability of selling more than 4 bicycles a day is only 0.40.  If the number of bicycles sold is greater than 4, the distribution of sales as shown below.  The shop has four different models of bicycles.  The amount of the bonus paid out varies by type.  The bonus for model A is $10; 40% of the bicycles sold are of this type.  Model B accounts for 35% of the sales and pays a bonus of $15.  Model C has a bonus rating of $20 and makes up 20% of the sales.  Finally, a model D pays a bonus of $25 for each sale but accounts for only 5% of the sales.  Develop a simulation model to calculate the bonus a salesperson can expect in a day. Table
</t>
  </si>
  <si>
    <t>Bonus in a day</t>
  </si>
  <si>
    <t>Probability of Selling &gt;4 bikes</t>
  </si>
  <si>
    <t>Probability of Selling 5 bikes</t>
  </si>
  <si>
    <t>Probability of Selling 6 bikes</t>
  </si>
  <si>
    <t>Probability of Selling 7 bikes</t>
  </si>
  <si>
    <t>Probability of Selling 8 bikes</t>
  </si>
  <si>
    <t>Model A Bonus</t>
  </si>
  <si>
    <t>Model A Proportion of Sales</t>
  </si>
  <si>
    <t>Model B Bonus</t>
  </si>
  <si>
    <t>Model B Proportion of Sales</t>
  </si>
  <si>
    <t>Model C Bonus</t>
  </si>
  <si>
    <t>Model C Proportion of Sales</t>
  </si>
  <si>
    <t>Model D Bonus</t>
  </si>
  <si>
    <t>Model D Proportion of Sales</t>
  </si>
  <si>
    <t># of Bikes Sold</t>
  </si>
  <si>
    <t>Model A Sold</t>
  </si>
  <si>
    <t>Model B Sold</t>
  </si>
  <si>
    <t>Model C Sold</t>
  </si>
  <si>
    <t>Model D Sold</t>
  </si>
  <si>
    <t>Expected Bonus</t>
  </si>
  <si>
    <t>Probability of Selling &lt;4 bikes</t>
  </si>
  <si>
    <t>Estimate Bonus</t>
  </si>
  <si>
    <t># of Bikes</t>
  </si>
  <si>
    <t>Max Bonus</t>
  </si>
  <si>
    <t>Min Bonus</t>
  </si>
  <si>
    <t>Avg Bonus</t>
  </si>
  <si>
    <t>Bonus STD</t>
  </si>
  <si>
    <t>Avg 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</si>
</sst>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Tahoma"/>
      <family val="2"/>
    </font>
    <font>
      <sz val="10"/>
      <color theme="1"/>
      <name val="Arial"/>
      <family val="2"/>
    </font>
    <font>
      <u/>
      <sz val="10"/>
      <color theme="10"/>
      <name val="Arial"/>
      <family val="2"/>
    </font>
    <font>
      <b/>
      <sz val="10"/>
      <color theme="1"/>
      <name val="Arial"/>
      <family val="2"/>
    </font>
    <font>
      <sz val="10"/>
      <name val="Arial"/>
      <family val="2"/>
    </font>
    <font>
      <sz val="11"/>
      <color theme="1"/>
      <name val="Times New Roman"/>
      <family val="1"/>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FF"/>
        <bgColor rgb="FF000000"/>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2">
    <xf numFmtId="0" fontId="0" fillId="0" borderId="0"/>
    <xf numFmtId="44" fontId="1" fillId="0" borderId="0" applyFont="0" applyFill="0" applyBorder="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0" fontId="1" fillId="0" borderId="0"/>
    <xf numFmtId="0" fontId="4" fillId="0" borderId="0"/>
    <xf numFmtId="0" fontId="5" fillId="0" borderId="0" applyNumberFormat="0" applyFill="0" applyBorder="0" applyAlignment="0" applyProtection="0"/>
    <xf numFmtId="44" fontId="1" fillId="0" borderId="0" applyFont="0" applyFill="0" applyBorder="0" applyAlignment="0" applyProtection="0"/>
    <xf numFmtId="0" fontId="7" fillId="0" borderId="0"/>
    <xf numFmtId="9" fontId="1" fillId="0" borderId="0" applyFont="0" applyFill="0" applyBorder="0" applyAlignment="0" applyProtection="0"/>
  </cellStyleXfs>
  <cellXfs count="62">
    <xf numFmtId="0" fontId="0" fillId="0" borderId="0" xfId="0"/>
    <xf numFmtId="0" fontId="2" fillId="2" borderId="0" xfId="6" applyFont="1" applyFill="1"/>
    <xf numFmtId="0" fontId="1" fillId="2" borderId="0" xfId="6" applyFill="1"/>
    <xf numFmtId="0" fontId="1" fillId="2" borderId="0" xfId="6" applyFill="1" applyAlignment="1">
      <alignment horizontal="center"/>
    </xf>
    <xf numFmtId="0" fontId="1" fillId="2" borderId="0" xfId="7" applyFont="1" applyFill="1"/>
    <xf numFmtId="0" fontId="1" fillId="2" borderId="1" xfId="7" applyFont="1" applyFill="1" applyBorder="1"/>
    <xf numFmtId="0" fontId="1" fillId="2" borderId="4" xfId="7" applyFont="1" applyFill="1" applyBorder="1"/>
    <xf numFmtId="0" fontId="1" fillId="2" borderId="6" xfId="7" applyFont="1" applyFill="1" applyBorder="1"/>
    <xf numFmtId="0" fontId="1" fillId="2" borderId="9" xfId="7" applyFont="1" applyFill="1" applyBorder="1"/>
    <xf numFmtId="0" fontId="2" fillId="3" borderId="0" xfId="6" applyFont="1" applyFill="1" applyAlignment="1">
      <alignment horizontal="center" vertical="center"/>
    </xf>
    <xf numFmtId="44" fontId="6" fillId="3" borderId="0" xfId="9" applyFont="1" applyFill="1" applyAlignment="1">
      <alignment horizontal="center" vertical="center"/>
    </xf>
    <xf numFmtId="0" fontId="1" fillId="2" borderId="11" xfId="6" applyFill="1" applyBorder="1" applyAlignment="1">
      <alignment horizontal="center" vertical="center"/>
    </xf>
    <xf numFmtId="0" fontId="2" fillId="2" borderId="2" xfId="6" applyFont="1" applyFill="1" applyBorder="1"/>
    <xf numFmtId="44" fontId="1" fillId="2" borderId="11" xfId="6" applyNumberFormat="1" applyFill="1" applyBorder="1" applyAlignment="1">
      <alignment horizontal="center" vertical="center"/>
    </xf>
    <xf numFmtId="0" fontId="1" fillId="2" borderId="4" xfId="6" applyFill="1" applyBorder="1"/>
    <xf numFmtId="0" fontId="1" fillId="2" borderId="5" xfId="6" applyFill="1" applyBorder="1"/>
    <xf numFmtId="0" fontId="1" fillId="2" borderId="6" xfId="6" applyFill="1" applyBorder="1"/>
    <xf numFmtId="0" fontId="1" fillId="2" borderId="7" xfId="6" applyFill="1" applyBorder="1"/>
    <xf numFmtId="0" fontId="1" fillId="2" borderId="8" xfId="6" applyFill="1" applyBorder="1"/>
    <xf numFmtId="0" fontId="0" fillId="2" borderId="0" xfId="6" applyFont="1" applyFill="1"/>
    <xf numFmtId="9" fontId="0" fillId="2" borderId="3" xfId="11" applyFont="1" applyFill="1" applyBorder="1"/>
    <xf numFmtId="9" fontId="1" fillId="2" borderId="5" xfId="11" applyFont="1" applyFill="1" applyBorder="1"/>
    <xf numFmtId="9" fontId="0" fillId="2" borderId="5" xfId="11" applyFont="1" applyFill="1" applyBorder="1"/>
    <xf numFmtId="10" fontId="0" fillId="2" borderId="5" xfId="11" applyNumberFormat="1" applyFont="1" applyFill="1" applyBorder="1"/>
    <xf numFmtId="0" fontId="8" fillId="0" borderId="0" xfId="0" applyFont="1" applyAlignment="1">
      <alignment vertical="center"/>
    </xf>
    <xf numFmtId="0" fontId="8" fillId="0" borderId="0" xfId="0" applyFont="1" applyAlignment="1">
      <alignment horizontal="left" vertical="center" wrapText="1"/>
    </xf>
    <xf numFmtId="9" fontId="0" fillId="2" borderId="5" xfId="11" applyNumberFormat="1" applyFont="1" applyFill="1" applyBorder="1"/>
    <xf numFmtId="9" fontId="0" fillId="2" borderId="8" xfId="11" applyFont="1" applyFill="1" applyBorder="1"/>
    <xf numFmtId="44" fontId="1" fillId="2" borderId="5" xfId="1" applyFont="1" applyFill="1" applyBorder="1"/>
    <xf numFmtId="10" fontId="1" fillId="2" borderId="5" xfId="1" applyNumberFormat="1" applyFont="1" applyFill="1" applyBorder="1"/>
    <xf numFmtId="44" fontId="4" fillId="2" borderId="10" xfId="7" applyNumberFormat="1" applyFill="1" applyBorder="1"/>
    <xf numFmtId="9" fontId="0" fillId="2" borderId="0" xfId="11" applyFont="1" applyFill="1" applyBorder="1"/>
    <xf numFmtId="9" fontId="1" fillId="2" borderId="0" xfId="11" applyFont="1" applyFill="1" applyBorder="1"/>
    <xf numFmtId="44" fontId="1" fillId="2" borderId="0" xfId="1" applyFont="1" applyFill="1" applyBorder="1"/>
    <xf numFmtId="10" fontId="1" fillId="2" borderId="0" xfId="1" applyNumberFormat="1" applyFont="1" applyFill="1" applyBorder="1"/>
    <xf numFmtId="10" fontId="0" fillId="2" borderId="0" xfId="11" applyNumberFormat="1" applyFont="1" applyFill="1" applyBorder="1"/>
    <xf numFmtId="9" fontId="0" fillId="2" borderId="0" xfId="11" applyNumberFormat="1" applyFont="1" applyFill="1" applyBorder="1"/>
    <xf numFmtId="44" fontId="4" fillId="2" borderId="0" xfId="7" applyNumberFormat="1" applyFill="1" applyBorder="1"/>
    <xf numFmtId="44" fontId="1" fillId="2" borderId="11" xfId="1" applyFill="1" applyBorder="1" applyAlignment="1">
      <alignment horizontal="center" vertical="center"/>
    </xf>
    <xf numFmtId="9" fontId="1" fillId="2" borderId="11" xfId="11" applyFill="1" applyBorder="1" applyAlignment="1">
      <alignment horizontal="center" vertical="center"/>
    </xf>
    <xf numFmtId="44" fontId="6" fillId="3" borderId="0" xfId="1" applyFont="1" applyFill="1" applyAlignment="1">
      <alignment horizontal="center" vertical="center"/>
    </xf>
    <xf numFmtId="44" fontId="2" fillId="3" borderId="0" xfId="1" applyFont="1" applyFill="1" applyAlignment="1">
      <alignment horizontal="center" vertical="center"/>
    </xf>
    <xf numFmtId="0" fontId="1" fillId="2" borderId="1" xfId="6" applyFill="1" applyBorder="1"/>
    <xf numFmtId="0" fontId="1" fillId="2" borderId="3" xfId="6" applyFill="1" applyBorder="1"/>
    <xf numFmtId="44" fontId="1" fillId="2" borderId="0" xfId="6" applyNumberFormat="1" applyFill="1"/>
    <xf numFmtId="0" fontId="0" fillId="2" borderId="0" xfId="6" applyFont="1" applyFill="1" applyAlignment="1">
      <alignment horizontal="left" vertical="center" wrapText="1"/>
    </xf>
    <xf numFmtId="0" fontId="0" fillId="2" borderId="9" xfId="7" applyFont="1" applyFill="1" applyBorder="1"/>
    <xf numFmtId="0" fontId="0" fillId="2" borderId="1" xfId="7" applyFont="1" applyFill="1" applyBorder="1"/>
    <xf numFmtId="0" fontId="0" fillId="2" borderId="4" xfId="7" applyFont="1" applyFill="1" applyBorder="1"/>
    <xf numFmtId="0" fontId="0" fillId="2" borderId="0" xfId="6" applyFont="1" applyFill="1" applyAlignment="1">
      <alignment horizontal="left" vertical="center" wrapText="1"/>
    </xf>
    <xf numFmtId="44" fontId="0" fillId="2" borderId="5" xfId="1" applyFont="1" applyFill="1" applyBorder="1"/>
    <xf numFmtId="0" fontId="9" fillId="4" borderId="4" xfId="0" applyFont="1" applyFill="1" applyBorder="1"/>
    <xf numFmtId="44" fontId="9" fillId="4" borderId="5" xfId="0" applyNumberFormat="1" applyFont="1" applyFill="1" applyBorder="1"/>
    <xf numFmtId="9" fontId="9" fillId="4" borderId="5" xfId="0" applyNumberFormat="1" applyFont="1" applyFill="1" applyBorder="1"/>
    <xf numFmtId="0" fontId="9" fillId="4" borderId="6" xfId="0" applyFont="1" applyFill="1" applyBorder="1"/>
    <xf numFmtId="9" fontId="9" fillId="4" borderId="8" xfId="0" applyNumberFormat="1" applyFont="1" applyFill="1" applyBorder="1"/>
    <xf numFmtId="0" fontId="0" fillId="2" borderId="11" xfId="6" applyFont="1" applyFill="1" applyBorder="1" applyAlignment="1">
      <alignment horizontal="center" vertical="center"/>
    </xf>
    <xf numFmtId="1" fontId="1" fillId="2" borderId="11" xfId="6" applyNumberFormat="1" applyFill="1" applyBorder="1" applyAlignment="1">
      <alignment horizontal="center" vertical="center"/>
    </xf>
    <xf numFmtId="0" fontId="0" fillId="2" borderId="0" xfId="7" applyFont="1" applyFill="1"/>
    <xf numFmtId="0" fontId="0" fillId="2" borderId="1" xfId="9" applyNumberFormat="1" applyFont="1" applyFill="1" applyBorder="1"/>
    <xf numFmtId="0" fontId="1" fillId="2" borderId="0" xfId="6" applyFill="1" applyBorder="1"/>
    <xf numFmtId="0" fontId="6" fillId="3" borderId="0" xfId="9" applyNumberFormat="1" applyFont="1" applyFill="1" applyAlignment="1">
      <alignment horizontal="center" vertical="center"/>
    </xf>
  </cellXfs>
  <cellStyles count="12">
    <cellStyle name="Comma 2" xfId="5" xr:uid="{00000000-0005-0000-0000-000000000000}"/>
    <cellStyle name="Currency" xfId="1" builtinId="4"/>
    <cellStyle name="Currency 2" xfId="4" xr:uid="{00000000-0005-0000-0000-000002000000}"/>
    <cellStyle name="Currency 2 2" xfId="9" xr:uid="{00000000-0005-0000-0000-000003000000}"/>
    <cellStyle name="Hyperlink 2" xfId="8" xr:uid="{00000000-0005-0000-0000-000005000000}"/>
    <cellStyle name="Normal" xfId="0" builtinId="0"/>
    <cellStyle name="Normal 2" xfId="2" xr:uid="{00000000-0005-0000-0000-000007000000}"/>
    <cellStyle name="Normal 2 2" xfId="10" xr:uid="{00000000-0005-0000-0000-000008000000}"/>
    <cellStyle name="Normal 3" xfId="6" xr:uid="{00000000-0005-0000-0000-000009000000}"/>
    <cellStyle name="Normal 4" xfId="7" xr:uid="{00000000-0005-0000-0000-00000A000000}"/>
    <cellStyle name="Percent" xfId="11" builtinId="5"/>
    <cellStyle name="Percent 2" xfId="3" xr:uid="{00000000-0005-0000-0000-00000B000000}"/>
  </cellStyles>
  <dxfs count="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Class/5713/Lesson%206/OR%20310%20Dice%20Roll%20Ga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ir o Dice"/>
      <sheetName val="Dice Roll development"/>
      <sheetName val="Replicated Dice Roll"/>
      <sheetName val="GAME DICE ROLL"/>
      <sheetName val="Sheet1"/>
    </sheetNames>
    <sheetDataSet>
      <sheetData sheetId="0" refreshError="1"/>
      <sheetData sheetId="1" refreshError="1"/>
      <sheetData sheetId="2" refreshError="1"/>
      <sheetData sheetId="3">
        <row r="31">
          <cell r="B31">
            <v>0</v>
          </cell>
          <cell r="C31">
            <v>1</v>
          </cell>
        </row>
        <row r="32">
          <cell r="B32">
            <v>0.4</v>
          </cell>
          <cell r="C32">
            <v>2</v>
          </cell>
        </row>
        <row r="33">
          <cell r="B33">
            <v>0.7</v>
          </cell>
          <cell r="C33">
            <v>3</v>
          </cell>
        </row>
        <row r="34">
          <cell r="B34">
            <v>0.89999999999999991</v>
          </cell>
          <cell r="C34">
            <v>4</v>
          </cell>
        </row>
        <row r="35">
          <cell r="B35">
            <v>0.95</v>
          </cell>
          <cell r="C35">
            <v>5</v>
          </cell>
        </row>
        <row r="36">
          <cell r="B36">
            <v>0.98</v>
          </cell>
          <cell r="C36">
            <v>6</v>
          </cell>
        </row>
        <row r="37">
          <cell r="B37">
            <v>1</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5B12F-1483-DD4F-964F-AF2E3BCF2E5E}">
  <sheetPr>
    <pageSetUpPr fitToPage="1"/>
  </sheetPr>
  <dimension ref="B1:T126"/>
  <sheetViews>
    <sheetView tabSelected="1" topLeftCell="J9" zoomScaleNormal="100" workbookViewId="0">
      <selection activeCell="Y26" sqref="Y26"/>
    </sheetView>
  </sheetViews>
  <sheetFormatPr baseColWidth="10" defaultColWidth="8.83203125" defaultRowHeight="15" x14ac:dyDescent="0.2"/>
  <cols>
    <col min="1" max="1" width="8.83203125" style="2"/>
    <col min="2" max="2" width="22" style="2" customWidth="1"/>
    <col min="3" max="3" width="13.6640625" style="2" bestFit="1" customWidth="1"/>
    <col min="4" max="5" width="11.1640625" style="2" customWidth="1"/>
    <col min="6" max="6" width="13.5" style="2" bestFit="1" customWidth="1"/>
    <col min="7" max="7" width="21" style="2" bestFit="1" customWidth="1"/>
    <col min="8" max="8" width="11" style="2" bestFit="1" customWidth="1"/>
    <col min="9" max="9" width="14" style="2" bestFit="1" customWidth="1"/>
    <col min="10" max="10" width="17.33203125" style="2" bestFit="1" customWidth="1"/>
    <col min="11" max="11" width="11" style="2" bestFit="1" customWidth="1"/>
    <col min="12" max="12" width="14" style="2" bestFit="1" customWidth="1"/>
    <col min="13" max="13" width="17.33203125" style="2" bestFit="1" customWidth="1"/>
    <col min="14" max="14" width="11" style="2" customWidth="1"/>
    <col min="15" max="15" width="14" style="2" bestFit="1" customWidth="1"/>
    <col min="16" max="16" width="13.6640625" style="2" bestFit="1" customWidth="1"/>
    <col min="17" max="18" width="8.83203125" style="2"/>
    <col min="19" max="19" width="15.1640625" style="2" bestFit="1" customWidth="1"/>
    <col min="20" max="20" width="17.5" style="2" customWidth="1"/>
    <col min="21" max="16384" width="8.83203125" style="2"/>
  </cols>
  <sheetData>
    <row r="1" spans="2:16" ht="15" customHeight="1" x14ac:dyDescent="0.2">
      <c r="B1" s="1"/>
      <c r="G1" s="1"/>
      <c r="H1" s="1" t="s">
        <v>0</v>
      </c>
      <c r="I1" s="25" t="s">
        <v>15</v>
      </c>
      <c r="J1" s="25"/>
      <c r="K1" s="25"/>
      <c r="L1" s="25"/>
      <c r="M1" s="25"/>
      <c r="N1" s="25"/>
      <c r="O1" s="25"/>
      <c r="P1" s="1"/>
    </row>
    <row r="2" spans="2:16" x14ac:dyDescent="0.2">
      <c r="G2" s="1"/>
      <c r="I2" s="25"/>
      <c r="J2" s="25"/>
      <c r="K2" s="25"/>
      <c r="L2" s="25"/>
      <c r="M2" s="25"/>
      <c r="N2" s="25"/>
      <c r="O2" s="25"/>
      <c r="P2" s="1"/>
    </row>
    <row r="3" spans="2:16" x14ac:dyDescent="0.2">
      <c r="G3" s="1"/>
      <c r="I3" s="25"/>
      <c r="J3" s="25"/>
      <c r="K3" s="25"/>
      <c r="L3" s="25"/>
      <c r="M3" s="25"/>
      <c r="N3" s="25"/>
      <c r="O3" s="25"/>
      <c r="P3" s="1"/>
    </row>
    <row r="4" spans="2:16" x14ac:dyDescent="0.2">
      <c r="G4" s="1"/>
      <c r="I4" s="25"/>
      <c r="J4" s="25"/>
      <c r="K4" s="25"/>
      <c r="L4" s="25"/>
      <c r="M4" s="25"/>
      <c r="N4" s="25"/>
      <c r="O4" s="25"/>
      <c r="P4" s="1"/>
    </row>
    <row r="5" spans="2:16" x14ac:dyDescent="0.2">
      <c r="G5" s="1"/>
      <c r="I5" s="25"/>
      <c r="J5" s="25"/>
      <c r="K5" s="25"/>
      <c r="L5" s="25"/>
      <c r="M5" s="25"/>
      <c r="N5" s="25"/>
      <c r="O5" s="25"/>
      <c r="P5" s="1"/>
    </row>
    <row r="6" spans="2:16" x14ac:dyDescent="0.2">
      <c r="B6" s="2" t="s">
        <v>1</v>
      </c>
      <c r="G6" s="1"/>
      <c r="I6" s="25"/>
      <c r="J6" s="25"/>
      <c r="K6" s="25"/>
      <c r="L6" s="25"/>
      <c r="M6" s="25"/>
      <c r="N6" s="25"/>
      <c r="O6" s="25"/>
      <c r="P6" s="1"/>
    </row>
    <row r="7" spans="2:16" x14ac:dyDescent="0.2">
      <c r="B7" s="4" t="s">
        <v>14</v>
      </c>
      <c r="G7" s="1"/>
      <c r="I7" s="25"/>
      <c r="J7" s="25"/>
      <c r="K7" s="25"/>
      <c r="L7" s="25"/>
      <c r="M7" s="25"/>
      <c r="N7" s="25"/>
      <c r="O7" s="25"/>
      <c r="P7" s="1"/>
    </row>
    <row r="8" spans="2:16" x14ac:dyDescent="0.2">
      <c r="I8" s="25"/>
      <c r="J8" s="25"/>
      <c r="K8" s="25"/>
      <c r="L8" s="25"/>
      <c r="M8" s="25"/>
      <c r="N8" s="25"/>
      <c r="O8" s="25"/>
    </row>
    <row r="9" spans="2:16" ht="16" thickBot="1" x14ac:dyDescent="0.25">
      <c r="B9" s="2" t="s">
        <v>2</v>
      </c>
      <c r="I9" s="25"/>
      <c r="J9" s="25"/>
      <c r="K9" s="25"/>
      <c r="L9" s="25"/>
      <c r="M9" s="25"/>
      <c r="N9" s="25"/>
      <c r="O9" s="25"/>
    </row>
    <row r="10" spans="2:16" x14ac:dyDescent="0.2">
      <c r="B10" s="5" t="s">
        <v>6</v>
      </c>
      <c r="C10" s="20">
        <v>0.5</v>
      </c>
      <c r="D10" s="31"/>
      <c r="E10" s="31"/>
      <c r="F10" s="31"/>
      <c r="I10" s="25"/>
      <c r="J10" s="25"/>
      <c r="K10" s="25"/>
      <c r="L10" s="25"/>
      <c r="M10" s="25"/>
      <c r="N10" s="25"/>
      <c r="O10" s="25"/>
    </row>
    <row r="11" spans="2:16" x14ac:dyDescent="0.2">
      <c r="B11" s="6" t="s">
        <v>7</v>
      </c>
      <c r="C11" s="21">
        <v>0.06</v>
      </c>
      <c r="D11" s="32"/>
      <c r="E11" s="32"/>
      <c r="F11" s="32"/>
    </row>
    <row r="12" spans="2:16" x14ac:dyDescent="0.2">
      <c r="B12" s="6" t="s">
        <v>19</v>
      </c>
      <c r="C12" s="28">
        <v>48000</v>
      </c>
      <c r="D12" s="33"/>
      <c r="E12" s="33"/>
      <c r="F12" s="33"/>
    </row>
    <row r="13" spans="2:16" x14ac:dyDescent="0.2">
      <c r="B13" s="6" t="s">
        <v>20</v>
      </c>
      <c r="C13" s="29">
        <v>2.7E-2</v>
      </c>
      <c r="D13" s="34"/>
      <c r="E13" s="34"/>
      <c r="F13" s="34"/>
    </row>
    <row r="14" spans="2:16" x14ac:dyDescent="0.2">
      <c r="B14" s="6" t="s">
        <v>21</v>
      </c>
      <c r="C14" s="23">
        <v>4.0000000000000001E-3</v>
      </c>
      <c r="D14" s="35"/>
      <c r="E14" s="35"/>
      <c r="F14" s="35"/>
    </row>
    <row r="15" spans="2:16" x14ac:dyDescent="0.2">
      <c r="B15" s="6" t="s">
        <v>8</v>
      </c>
      <c r="C15" s="23">
        <v>6.6299999999999998E-2</v>
      </c>
      <c r="D15" s="35"/>
      <c r="E15" s="35"/>
      <c r="F15" s="35"/>
    </row>
    <row r="16" spans="2:16" x14ac:dyDescent="0.2">
      <c r="B16" s="6" t="s">
        <v>9</v>
      </c>
      <c r="C16" s="23">
        <v>0.1346</v>
      </c>
      <c r="D16" s="35"/>
      <c r="E16" s="35"/>
      <c r="F16" s="35"/>
    </row>
    <row r="17" spans="2:20" x14ac:dyDescent="0.2">
      <c r="B17" s="6" t="s">
        <v>10</v>
      </c>
      <c r="C17" s="23">
        <v>9.8900000000000002E-2</v>
      </c>
      <c r="D17" s="35"/>
      <c r="E17" s="35"/>
      <c r="F17" s="35"/>
    </row>
    <row r="18" spans="2:20" x14ac:dyDescent="0.2">
      <c r="B18" s="6" t="s">
        <v>11</v>
      </c>
      <c r="C18" s="23">
        <v>0.15279999999999999</v>
      </c>
      <c r="D18" s="35"/>
      <c r="E18" s="35"/>
      <c r="F18" s="35"/>
    </row>
    <row r="19" spans="2:20" x14ac:dyDescent="0.2">
      <c r="B19" s="6" t="s">
        <v>12</v>
      </c>
      <c r="C19" s="23">
        <v>8.5500000000000007E-2</v>
      </c>
      <c r="D19" s="35"/>
      <c r="E19" s="35"/>
      <c r="F19" s="35"/>
    </row>
    <row r="20" spans="2:20" x14ac:dyDescent="0.2">
      <c r="B20" s="6" t="s">
        <v>13</v>
      </c>
      <c r="C20" s="23">
        <v>0.16900000000000001</v>
      </c>
      <c r="D20" s="35"/>
      <c r="E20" s="35"/>
      <c r="F20" s="35"/>
    </row>
    <row r="21" spans="2:20" x14ac:dyDescent="0.2">
      <c r="B21" s="6" t="s">
        <v>16</v>
      </c>
      <c r="C21" s="26">
        <v>0.5</v>
      </c>
      <c r="D21" s="36"/>
      <c r="E21" s="36"/>
      <c r="F21" s="36"/>
      <c r="S21" s="9" t="s">
        <v>37</v>
      </c>
      <c r="T21" s="40">
        <f>AVERAGE(T27:T126)</f>
        <v>1206076.8190099888</v>
      </c>
    </row>
    <row r="22" spans="2:20" x14ac:dyDescent="0.2">
      <c r="B22" s="6" t="s">
        <v>17</v>
      </c>
      <c r="C22" s="26">
        <v>0.25</v>
      </c>
      <c r="D22" s="36"/>
      <c r="E22" s="36"/>
      <c r="F22" s="36"/>
      <c r="S22" s="9" t="s">
        <v>36</v>
      </c>
      <c r="T22" s="40">
        <f>_xlfn.STDEV.S(T27:T126)</f>
        <v>484956.4168549389</v>
      </c>
    </row>
    <row r="23" spans="2:20" ht="16" thickBot="1" x14ac:dyDescent="0.25">
      <c r="B23" s="7" t="s">
        <v>18</v>
      </c>
      <c r="C23" s="27">
        <v>0.25</v>
      </c>
      <c r="D23" s="31"/>
      <c r="E23" s="31"/>
      <c r="F23" s="31"/>
      <c r="S23" s="9" t="s">
        <v>35</v>
      </c>
      <c r="T23" s="40">
        <f>MAX(T27:T126)</f>
        <v>3009199.9216252905</v>
      </c>
    </row>
    <row r="24" spans="2:20" ht="16" thickBot="1" x14ac:dyDescent="0.25">
      <c r="B24" s="2" t="s">
        <v>3</v>
      </c>
      <c r="S24" s="9" t="s">
        <v>38</v>
      </c>
      <c r="T24" s="41">
        <f>MIN(T27:T126)</f>
        <v>420232.64147411194</v>
      </c>
    </row>
    <row r="25" spans="2:20" ht="16" thickBot="1" x14ac:dyDescent="0.25">
      <c r="B25" s="8" t="s">
        <v>32</v>
      </c>
      <c r="C25" s="30">
        <f ca="1">P65</f>
        <v>1830215.144935501</v>
      </c>
      <c r="D25" s="37"/>
      <c r="E25" s="37"/>
      <c r="F25" s="37"/>
    </row>
    <row r="26" spans="2:20" ht="16" thickBot="1" x14ac:dyDescent="0.25">
      <c r="S26" s="2" t="s">
        <v>5</v>
      </c>
      <c r="T26" s="44">
        <f ca="1">C25</f>
        <v>1830215.144935501</v>
      </c>
    </row>
    <row r="27" spans="2:20" x14ac:dyDescent="0.2">
      <c r="B27" s="2" t="s">
        <v>4</v>
      </c>
      <c r="S27" s="42">
        <v>1</v>
      </c>
      <c r="T27" s="43">
        <f t="dataTable" ref="T27:T126" dt2D="0" dtr="0" r1="R25" ca="1"/>
        <v>1028832.4079143907</v>
      </c>
    </row>
    <row r="28" spans="2:20" x14ac:dyDescent="0.2">
      <c r="C28" s="11" t="s">
        <v>19</v>
      </c>
      <c r="D28" s="11" t="s">
        <v>22</v>
      </c>
      <c r="E28" s="11" t="s">
        <v>23</v>
      </c>
      <c r="F28" s="11" t="s">
        <v>6</v>
      </c>
      <c r="G28" s="11" t="s">
        <v>29</v>
      </c>
      <c r="H28" s="11" t="s">
        <v>24</v>
      </c>
      <c r="I28" s="11" t="s">
        <v>30</v>
      </c>
      <c r="J28" s="11" t="s">
        <v>25</v>
      </c>
      <c r="K28" s="11" t="s">
        <v>26</v>
      </c>
      <c r="L28" s="11" t="s">
        <v>31</v>
      </c>
      <c r="M28" s="11" t="s">
        <v>27</v>
      </c>
      <c r="N28" s="11" t="s">
        <v>28</v>
      </c>
      <c r="O28" s="11" t="s">
        <v>33</v>
      </c>
      <c r="P28" s="11" t="s">
        <v>34</v>
      </c>
      <c r="S28" s="14">
        <f>S27+1</f>
        <v>2</v>
      </c>
      <c r="T28" s="15">
        <v>859725.05282119941</v>
      </c>
    </row>
    <row r="29" spans="2:20" x14ac:dyDescent="0.2">
      <c r="B29" s="2">
        <v>24</v>
      </c>
      <c r="C29" s="38">
        <v>48000</v>
      </c>
      <c r="D29" s="39">
        <v>0</v>
      </c>
      <c r="E29" s="13">
        <f>C29*$C$11</f>
        <v>2880</v>
      </c>
      <c r="F29" s="13">
        <f>E29*$C$10</f>
        <v>1440</v>
      </c>
      <c r="G29" s="39">
        <f ca="1">_xlfn.NORM.INV(RAND(),$C$15,$C$16)</f>
        <v>9.4253654325533898E-2</v>
      </c>
      <c r="H29" s="13">
        <f>(E29+F29)*$C$21</f>
        <v>2160</v>
      </c>
      <c r="I29" s="13">
        <f ca="1">H29*(1+G29)</f>
        <v>2363.5878933431532</v>
      </c>
      <c r="J29" s="39">
        <f ca="1">_xlfn.NORM.INV(RAND(),$C$17,$C$18)</f>
        <v>0.17118693674067281</v>
      </c>
      <c r="K29" s="13">
        <f>(E29+F29)*$C$22</f>
        <v>1080</v>
      </c>
      <c r="L29" s="13">
        <f ca="1">K29*(1+J29)</f>
        <v>1264.8818916799266</v>
      </c>
      <c r="M29" s="39">
        <f ca="1">_xlfn.NORM.INV(RAND(),$C$19,$C$20)</f>
        <v>0.10382616471673731</v>
      </c>
      <c r="N29" s="13">
        <f>(E29+F29)*$C$23</f>
        <v>1080</v>
      </c>
      <c r="O29" s="13">
        <f ca="1">N29*(1+M29)</f>
        <v>1192.1322578940762</v>
      </c>
      <c r="P29" s="13">
        <f ca="1">I29+L29+O29</f>
        <v>4820.6020429171558</v>
      </c>
      <c r="S29" s="14">
        <f t="shared" ref="S29:S92" si="0">S28+1</f>
        <v>3</v>
      </c>
      <c r="T29" s="15">
        <v>749196.01726501295</v>
      </c>
    </row>
    <row r="30" spans="2:20" x14ac:dyDescent="0.2">
      <c r="B30" s="2">
        <f>B29+1</f>
        <v>25</v>
      </c>
      <c r="C30" s="38">
        <f ca="1">C29*(1+D30)</f>
        <v>49376.212625323853</v>
      </c>
      <c r="D30" s="39">
        <f ca="1">_xlfn.NORM.INV(RAND(),$C$13,$C$14)</f>
        <v>2.8671096360913584E-2</v>
      </c>
      <c r="E30" s="13">
        <f t="shared" ref="E30:E65" ca="1" si="1">C30*$C$11</f>
        <v>2962.572757519431</v>
      </c>
      <c r="F30" s="13">
        <f t="shared" ref="F30:F65" ca="1" si="2">E30*$C$10</f>
        <v>1481.2863787597155</v>
      </c>
      <c r="G30" s="39">
        <f t="shared" ref="G30:G65" ca="1" si="3">_xlfn.NORM.INV(RAND(),$C$15,$C$16)</f>
        <v>-2.1919239340447608E-2</v>
      </c>
      <c r="H30" s="13">
        <f t="shared" ref="H30:H65" ca="1" si="4">(E30+F30)*$C$21</f>
        <v>2221.9295681395733</v>
      </c>
      <c r="I30" s="13">
        <f ca="1">(I29+H30)*(1+G30)</f>
        <v>4485.0064067446847</v>
      </c>
      <c r="J30" s="39">
        <f t="shared" ref="J30:J65" ca="1" si="5">_xlfn.NORM.INV(RAND(),$C$17,$C$18)</f>
        <v>0.13842026878343677</v>
      </c>
      <c r="K30" s="13">
        <f t="shared" ref="K30:K65" ca="1" si="6">(E30+F30)*$C$22</f>
        <v>1110.9647840697867</v>
      </c>
      <c r="L30" s="13">
        <f ca="1">(L29+K30)*(1+J30)</f>
        <v>2704.7120111952236</v>
      </c>
      <c r="M30" s="39">
        <f t="shared" ref="M30:M65" ca="1" si="7">_xlfn.NORM.INV(RAND(),$C$19,$C$20)</f>
        <v>0.15568357504270758</v>
      </c>
      <c r="N30" s="13">
        <f t="shared" ref="N30:N65" ca="1" si="8">(E30+F30)*$C$23</f>
        <v>1110.9647840697867</v>
      </c>
      <c r="O30" s="13">
        <f ca="1">(O29+N30)*(1+M30)</f>
        <v>2661.6514231270817</v>
      </c>
      <c r="P30" s="13">
        <f t="shared" ref="P30:P65" ca="1" si="9">I30+L30+O30</f>
        <v>9851.3698410669895</v>
      </c>
      <c r="S30" s="14">
        <f t="shared" si="0"/>
        <v>4</v>
      </c>
      <c r="T30" s="15">
        <v>862379.48436568212</v>
      </c>
    </row>
    <row r="31" spans="2:20" x14ac:dyDescent="0.2">
      <c r="B31" s="2">
        <f t="shared" ref="B31:B65" si="10">B30+1</f>
        <v>26</v>
      </c>
      <c r="C31" s="38">
        <f t="shared" ref="C31:C65" ca="1" si="11">C30*(1+D31)</f>
        <v>50309.332854216969</v>
      </c>
      <c r="D31" s="39">
        <f t="shared" ref="D31:D65" ca="1" si="12">_xlfn.NORM.INV(RAND(),$C$13,$C$14)</f>
        <v>1.889817341750788E-2</v>
      </c>
      <c r="E31" s="13">
        <f t="shared" ca="1" si="1"/>
        <v>3018.5599712530179</v>
      </c>
      <c r="F31" s="13">
        <f t="shared" ca="1" si="2"/>
        <v>1509.279985626509</v>
      </c>
      <c r="G31" s="39">
        <f t="shared" ca="1" si="3"/>
        <v>0.15101719741846761</v>
      </c>
      <c r="H31" s="13">
        <f t="shared" ca="1" si="4"/>
        <v>2263.9199784397633</v>
      </c>
      <c r="I31" s="13">
        <f t="shared" ref="I31:I65" ca="1" si="13">(I30+H31)*(1+G31)</f>
        <v>7768.1303334585518</v>
      </c>
      <c r="J31" s="39">
        <f t="shared" ca="1" si="5"/>
        <v>6.5026003065758314E-2</v>
      </c>
      <c r="K31" s="13">
        <f t="shared" ca="1" si="6"/>
        <v>1131.9599892198817</v>
      </c>
      <c r="L31" s="13">
        <f t="shared" ref="L31:L65" ca="1" si="14">(L30+K31)*(1+J31)</f>
        <v>4086.155445676407</v>
      </c>
      <c r="M31" s="39">
        <f t="shared" ca="1" si="7"/>
        <v>9.5322416338325167E-2</v>
      </c>
      <c r="N31" s="13">
        <f t="shared" ca="1" si="8"/>
        <v>1131.9599892198817</v>
      </c>
      <c r="O31" s="13">
        <f t="shared" ref="O31:O65" ca="1" si="15">(O30+N31)*(1+M31)</f>
        <v>4155.2276188205215</v>
      </c>
      <c r="P31" s="13">
        <f t="shared" ca="1" si="9"/>
        <v>16009.513397955481</v>
      </c>
      <c r="S31" s="14">
        <f t="shared" si="0"/>
        <v>5</v>
      </c>
      <c r="T31" s="15">
        <v>655193.58826975874</v>
      </c>
    </row>
    <row r="32" spans="2:20" x14ac:dyDescent="0.2">
      <c r="B32" s="2">
        <f t="shared" si="10"/>
        <v>27</v>
      </c>
      <c r="C32" s="38">
        <f t="shared" ca="1" si="11"/>
        <v>51847.973183378737</v>
      </c>
      <c r="D32" s="39">
        <f t="shared" ca="1" si="12"/>
        <v>3.0583596360149193E-2</v>
      </c>
      <c r="E32" s="13">
        <f t="shared" ca="1" si="1"/>
        <v>3110.8783910027241</v>
      </c>
      <c r="F32" s="13">
        <f t="shared" ca="1" si="2"/>
        <v>1555.4391955013621</v>
      </c>
      <c r="G32" s="39">
        <f t="shared" ca="1" si="3"/>
        <v>6.0944072186898034E-2</v>
      </c>
      <c r="H32" s="13">
        <f t="shared" ca="1" si="4"/>
        <v>2333.1587932520433</v>
      </c>
      <c r="I32" s="13">
        <f t="shared" ca="1" si="13"/>
        <v>10716.902820429576</v>
      </c>
      <c r="J32" s="39">
        <f t="shared" ca="1" si="5"/>
        <v>-6.3030549646049497E-2</v>
      </c>
      <c r="K32" s="13">
        <f t="shared" ca="1" si="6"/>
        <v>1166.5793966260217</v>
      </c>
      <c r="L32" s="13">
        <f t="shared" ca="1" si="14"/>
        <v>4921.6520780471519</v>
      </c>
      <c r="M32" s="39">
        <f t="shared" ca="1" si="7"/>
        <v>0.26347598316886178</v>
      </c>
      <c r="N32" s="13">
        <f t="shared" ca="1" si="8"/>
        <v>1166.5793966260217</v>
      </c>
      <c r="O32" s="13">
        <f t="shared" ca="1" si="15"/>
        <v>6723.9753510762666</v>
      </c>
      <c r="P32" s="13">
        <f t="shared" ca="1" si="9"/>
        <v>22362.530249552994</v>
      </c>
      <c r="S32" s="14">
        <f t="shared" si="0"/>
        <v>6</v>
      </c>
      <c r="T32" s="15">
        <v>839413.74739851675</v>
      </c>
    </row>
    <row r="33" spans="2:20" x14ac:dyDescent="0.2">
      <c r="B33" s="2">
        <f t="shared" si="10"/>
        <v>28</v>
      </c>
      <c r="C33" s="38">
        <f t="shared" ca="1" si="11"/>
        <v>53206.394584243804</v>
      </c>
      <c r="D33" s="39">
        <f t="shared" ca="1" si="12"/>
        <v>2.6200086858950623E-2</v>
      </c>
      <c r="E33" s="13">
        <f t="shared" ca="1" si="1"/>
        <v>3192.3836750546279</v>
      </c>
      <c r="F33" s="13">
        <f t="shared" ca="1" si="2"/>
        <v>1596.191837527314</v>
      </c>
      <c r="G33" s="39">
        <f t="shared" ca="1" si="3"/>
        <v>0.240189414538068</v>
      </c>
      <c r="H33" s="13">
        <f t="shared" ca="1" si="4"/>
        <v>2394.2877562909707</v>
      </c>
      <c r="I33" s="13">
        <f t="shared" ca="1" si="13"/>
        <v>16260.359765240089</v>
      </c>
      <c r="J33" s="39">
        <f t="shared" ca="1" si="5"/>
        <v>0.15747435644267022</v>
      </c>
      <c r="K33" s="13">
        <f t="shared" ca="1" si="6"/>
        <v>1197.1438781454854</v>
      </c>
      <c r="L33" s="13">
        <f t="shared" ca="1" si="14"/>
        <v>7082.3494115980857</v>
      </c>
      <c r="M33" s="39">
        <f t="shared" ca="1" si="7"/>
        <v>0.22042722948945653</v>
      </c>
      <c r="N33" s="13">
        <f t="shared" ca="1" si="8"/>
        <v>1197.1438781454854</v>
      </c>
      <c r="O33" s="13">
        <f t="shared" ca="1" si="15"/>
        <v>9667.1495953747617</v>
      </c>
      <c r="P33" s="13">
        <f t="shared" ca="1" si="9"/>
        <v>33009.858772212938</v>
      </c>
      <c r="S33" s="14">
        <f t="shared" si="0"/>
        <v>7</v>
      </c>
      <c r="T33" s="15">
        <v>850498.25975319254</v>
      </c>
    </row>
    <row r="34" spans="2:20" x14ac:dyDescent="0.2">
      <c r="B34" s="2">
        <f t="shared" si="10"/>
        <v>29</v>
      </c>
      <c r="C34" s="38">
        <f t="shared" ca="1" si="11"/>
        <v>54418.516409993768</v>
      </c>
      <c r="D34" s="39">
        <f t="shared" ca="1" si="12"/>
        <v>2.2781506531715106E-2</v>
      </c>
      <c r="E34" s="13">
        <f t="shared" ca="1" si="1"/>
        <v>3265.1109845996261</v>
      </c>
      <c r="F34" s="13">
        <f t="shared" ca="1" si="2"/>
        <v>1632.5554922998131</v>
      </c>
      <c r="G34" s="39">
        <f t="shared" ca="1" si="3"/>
        <v>1.3765458516559553E-2</v>
      </c>
      <c r="H34" s="13">
        <f t="shared" ca="1" si="4"/>
        <v>2448.8332384497198</v>
      </c>
      <c r="I34" s="13">
        <f t="shared" ca="1" si="13"/>
        <v>18966.733623860408</v>
      </c>
      <c r="J34" s="39">
        <f t="shared" ca="1" si="5"/>
        <v>-9.1901966881430028E-2</v>
      </c>
      <c r="K34" s="13">
        <f t="shared" ca="1" si="6"/>
        <v>1224.4166192248599</v>
      </c>
      <c r="L34" s="13">
        <f t="shared" ca="1" si="14"/>
        <v>7543.3578941664673</v>
      </c>
      <c r="M34" s="39">
        <f t="shared" ca="1" si="7"/>
        <v>0.28401167273266803</v>
      </c>
      <c r="N34" s="13">
        <f t="shared" ca="1" si="8"/>
        <v>1224.4166192248599</v>
      </c>
      <c r="O34" s="13">
        <f t="shared" ca="1" si="15"/>
        <v>13984.898153886672</v>
      </c>
      <c r="P34" s="13">
        <f t="shared" ca="1" si="9"/>
        <v>40494.989671913543</v>
      </c>
      <c r="S34" s="14">
        <f t="shared" si="0"/>
        <v>8</v>
      </c>
      <c r="T34" s="15">
        <v>642619.23469004466</v>
      </c>
    </row>
    <row r="35" spans="2:20" x14ac:dyDescent="0.2">
      <c r="B35" s="2">
        <f t="shared" si="10"/>
        <v>30</v>
      </c>
      <c r="C35" s="38">
        <f t="shared" ca="1" si="11"/>
        <v>55927.021070580457</v>
      </c>
      <c r="D35" s="39">
        <f t="shared" ca="1" si="12"/>
        <v>2.7720429737949661E-2</v>
      </c>
      <c r="E35" s="13">
        <f t="shared" ca="1" si="1"/>
        <v>3355.6212642348273</v>
      </c>
      <c r="F35" s="13">
        <f t="shared" ca="1" si="2"/>
        <v>1677.8106321174137</v>
      </c>
      <c r="G35" s="39">
        <f t="shared" ca="1" si="3"/>
        <v>0.10344029278327904</v>
      </c>
      <c r="H35" s="13">
        <f t="shared" ca="1" si="4"/>
        <v>2516.7159481761205</v>
      </c>
      <c r="I35" s="13">
        <f t="shared" ca="1" si="13"/>
        <v>23705.703885762792</v>
      </c>
      <c r="J35" s="39">
        <f t="shared" ca="1" si="5"/>
        <v>0.15607582366677997</v>
      </c>
      <c r="K35" s="13">
        <f t="shared" ca="1" si="6"/>
        <v>1258.3579740880602</v>
      </c>
      <c r="L35" s="13">
        <f t="shared" ca="1" si="14"/>
        <v>10175.45092207332</v>
      </c>
      <c r="M35" s="39">
        <f t="shared" ca="1" si="7"/>
        <v>4.7484910784876211E-2</v>
      </c>
      <c r="N35" s="13">
        <f t="shared" ca="1" si="8"/>
        <v>1258.3579740880602</v>
      </c>
      <c r="O35" s="13">
        <f t="shared" ca="1" si="15"/>
        <v>15967.080785282629</v>
      </c>
      <c r="P35" s="13">
        <f t="shared" ca="1" si="9"/>
        <v>49848.235593118734</v>
      </c>
      <c r="S35" s="14">
        <f t="shared" si="0"/>
        <v>9</v>
      </c>
      <c r="T35" s="15">
        <v>1145691.9181969459</v>
      </c>
    </row>
    <row r="36" spans="2:20" x14ac:dyDescent="0.2">
      <c r="B36" s="2">
        <f t="shared" si="10"/>
        <v>31</v>
      </c>
      <c r="C36" s="38">
        <f t="shared" ca="1" si="11"/>
        <v>57424.635108950664</v>
      </c>
      <c r="D36" s="39">
        <f t="shared" ca="1" si="12"/>
        <v>2.6778004794501816E-2</v>
      </c>
      <c r="E36" s="13">
        <f t="shared" ca="1" si="1"/>
        <v>3445.4781065370398</v>
      </c>
      <c r="F36" s="13">
        <f t="shared" ca="1" si="2"/>
        <v>1722.7390532685199</v>
      </c>
      <c r="G36" s="39">
        <f t="shared" ca="1" si="3"/>
        <v>5.7924371857795004E-3</v>
      </c>
      <c r="H36" s="13">
        <f t="shared" ca="1" si="4"/>
        <v>2584.1085799027796</v>
      </c>
      <c r="I36" s="13">
        <f t="shared" ca="1" si="13"/>
        <v>26442.094552998864</v>
      </c>
      <c r="J36" s="39">
        <f t="shared" ca="1" si="5"/>
        <v>-0.20592344753489267</v>
      </c>
      <c r="K36" s="13">
        <f t="shared" ca="1" si="6"/>
        <v>1292.0542899513898</v>
      </c>
      <c r="L36" s="13">
        <f t="shared" ca="1" si="14"/>
        <v>9106.0770041402302</v>
      </c>
      <c r="M36" s="39">
        <f t="shared" ca="1" si="7"/>
        <v>-0.17505987206945084</v>
      </c>
      <c r="N36" s="13">
        <f t="shared" ca="1" si="8"/>
        <v>1292.0542899513898</v>
      </c>
      <c r="O36" s="13">
        <f t="shared" ca="1" si="15"/>
        <v>14237.753096934179</v>
      </c>
      <c r="P36" s="13">
        <f t="shared" ca="1" si="9"/>
        <v>49785.924654073271</v>
      </c>
      <c r="S36" s="14">
        <f t="shared" si="0"/>
        <v>10</v>
      </c>
      <c r="T36" s="15">
        <v>1093963.0893003913</v>
      </c>
    </row>
    <row r="37" spans="2:20" x14ac:dyDescent="0.2">
      <c r="B37" s="2">
        <f t="shared" si="10"/>
        <v>32</v>
      </c>
      <c r="C37" s="38">
        <f t="shared" ca="1" si="11"/>
        <v>58761.749259019365</v>
      </c>
      <c r="D37" s="39">
        <f t="shared" ca="1" si="12"/>
        <v>2.3284678214007256E-2</v>
      </c>
      <c r="E37" s="13">
        <f t="shared" ca="1" si="1"/>
        <v>3525.7049555411618</v>
      </c>
      <c r="F37" s="13">
        <f t="shared" ca="1" si="2"/>
        <v>1762.8524777705809</v>
      </c>
      <c r="G37" s="39">
        <f t="shared" ca="1" si="3"/>
        <v>0.10316295450811498</v>
      </c>
      <c r="H37" s="13">
        <f t="shared" ca="1" si="4"/>
        <v>2644.2787166558714</v>
      </c>
      <c r="I37" s="13">
        <f t="shared" ca="1" si="13"/>
        <v>32087.009472078178</v>
      </c>
      <c r="J37" s="39">
        <f t="shared" ca="1" si="5"/>
        <v>0.15453840867567029</v>
      </c>
      <c r="K37" s="13">
        <f t="shared" ca="1" si="6"/>
        <v>1322.1393583279357</v>
      </c>
      <c r="L37" s="13">
        <f t="shared" ca="1" si="14"/>
        <v>12039.776324449582</v>
      </c>
      <c r="M37" s="39">
        <f t="shared" ca="1" si="7"/>
        <v>0.12142480372512481</v>
      </c>
      <c r="N37" s="13">
        <f t="shared" ca="1" si="8"/>
        <v>1322.1393583279357</v>
      </c>
      <c r="O37" s="13">
        <f t="shared" ca="1" si="15"/>
        <v>17449.249342626368</v>
      </c>
      <c r="P37" s="13">
        <f t="shared" ca="1" si="9"/>
        <v>61576.035139154126</v>
      </c>
      <c r="S37" s="14">
        <f t="shared" si="0"/>
        <v>11</v>
      </c>
      <c r="T37" s="15">
        <v>943290.06020627194</v>
      </c>
    </row>
    <row r="38" spans="2:20" x14ac:dyDescent="0.2">
      <c r="B38" s="2">
        <f t="shared" si="10"/>
        <v>33</v>
      </c>
      <c r="C38" s="38">
        <f t="shared" ca="1" si="11"/>
        <v>60400.484168096533</v>
      </c>
      <c r="D38" s="39">
        <f t="shared" ca="1" si="12"/>
        <v>2.7887782949647964E-2</v>
      </c>
      <c r="E38" s="13">
        <f t="shared" ca="1" si="1"/>
        <v>3624.0290500857918</v>
      </c>
      <c r="F38" s="13">
        <f t="shared" ca="1" si="2"/>
        <v>1812.0145250428959</v>
      </c>
      <c r="G38" s="39">
        <f t="shared" ca="1" si="3"/>
        <v>-1.7967802082675136E-2</v>
      </c>
      <c r="H38" s="13">
        <f t="shared" ca="1" si="4"/>
        <v>2718.0217875643439</v>
      </c>
      <c r="I38" s="13">
        <f t="shared" ca="1" si="13"/>
        <v>34179.661346487941</v>
      </c>
      <c r="J38" s="39">
        <f t="shared" ca="1" si="5"/>
        <v>0.13295127497302767</v>
      </c>
      <c r="K38" s="13">
        <f t="shared" ca="1" si="6"/>
        <v>1359.0108937821719</v>
      </c>
      <c r="L38" s="13">
        <f t="shared" ca="1" si="14"/>
        <v>15180.173061987973</v>
      </c>
      <c r="M38" s="39">
        <f t="shared" ca="1" si="7"/>
        <v>-7.1715725933022792E-2</v>
      </c>
      <c r="N38" s="13">
        <f t="shared" ca="1" si="8"/>
        <v>1359.0108937821719</v>
      </c>
      <c r="O38" s="13">
        <f t="shared" ca="1" si="15"/>
        <v>17459.412200017294</v>
      </c>
      <c r="P38" s="13">
        <f t="shared" ca="1" si="9"/>
        <v>66819.246608493209</v>
      </c>
      <c r="S38" s="14">
        <f t="shared" si="0"/>
        <v>12</v>
      </c>
      <c r="T38" s="15">
        <v>995449.45224290749</v>
      </c>
    </row>
    <row r="39" spans="2:20" x14ac:dyDescent="0.2">
      <c r="B39" s="2">
        <f t="shared" si="10"/>
        <v>34</v>
      </c>
      <c r="C39" s="38">
        <f t="shared" ca="1" si="11"/>
        <v>61837.234437887804</v>
      </c>
      <c r="D39" s="39">
        <f t="shared" ca="1" si="12"/>
        <v>2.3787065444587328E-2</v>
      </c>
      <c r="E39" s="13">
        <f t="shared" ca="1" si="1"/>
        <v>3710.2340662732681</v>
      </c>
      <c r="F39" s="13">
        <f t="shared" ca="1" si="2"/>
        <v>1855.1170331366341</v>
      </c>
      <c r="G39" s="39">
        <f t="shared" ca="1" si="3"/>
        <v>0.24292084898253458</v>
      </c>
      <c r="H39" s="13">
        <f t="shared" ca="1" si="4"/>
        <v>2782.6755497049512</v>
      </c>
      <c r="I39" s="13">
        <f t="shared" ca="1" si="13"/>
        <v>45941.259155394531</v>
      </c>
      <c r="J39" s="39">
        <f t="shared" ca="1" si="5"/>
        <v>-0.12874860726764042</v>
      </c>
      <c r="K39" s="13">
        <f t="shared" ca="1" si="6"/>
        <v>1391.3377748524756</v>
      </c>
      <c r="L39" s="13">
        <f t="shared" ca="1" si="14"/>
        <v>14437.951896276629</v>
      </c>
      <c r="M39" s="39">
        <f t="shared" ca="1" si="7"/>
        <v>-1.9473708357605979E-2</v>
      </c>
      <c r="N39" s="13">
        <f t="shared" ca="1" si="8"/>
        <v>1391.3377748524756</v>
      </c>
      <c r="O39" s="13">
        <f t="shared" ca="1" si="15"/>
        <v>18483.655967537008</v>
      </c>
      <c r="P39" s="13">
        <f t="shared" ca="1" si="9"/>
        <v>78862.867019208177</v>
      </c>
      <c r="S39" s="14">
        <f t="shared" si="0"/>
        <v>13</v>
      </c>
      <c r="T39" s="15">
        <v>1701907.5215064604</v>
      </c>
    </row>
    <row r="40" spans="2:20" x14ac:dyDescent="0.2">
      <c r="B40" s="2">
        <f t="shared" si="10"/>
        <v>35</v>
      </c>
      <c r="C40" s="38">
        <f t="shared" ca="1" si="11"/>
        <v>63513.472440480633</v>
      </c>
      <c r="D40" s="39">
        <f t="shared" ca="1" si="12"/>
        <v>2.7107260177951894E-2</v>
      </c>
      <c r="E40" s="13">
        <f t="shared" ca="1" si="1"/>
        <v>3810.8083464288379</v>
      </c>
      <c r="F40" s="13">
        <f t="shared" ca="1" si="2"/>
        <v>1905.404173214419</v>
      </c>
      <c r="G40" s="39">
        <f t="shared" ca="1" si="3"/>
        <v>2.7641867708344391E-2</v>
      </c>
      <c r="H40" s="13">
        <f t="shared" ca="1" si="4"/>
        <v>2858.1062598216286</v>
      </c>
      <c r="I40" s="13">
        <f t="shared" ca="1" si="13"/>
        <v>50148.271018274718</v>
      </c>
      <c r="J40" s="39">
        <f t="shared" ca="1" si="5"/>
        <v>0.24141055491205737</v>
      </c>
      <c r="K40" s="13">
        <f t="shared" ca="1" si="6"/>
        <v>1429.0531299108143</v>
      </c>
      <c r="L40" s="13">
        <f t="shared" ca="1" si="14"/>
        <v>19697.467514351756</v>
      </c>
      <c r="M40" s="39">
        <f t="shared" ca="1" si="7"/>
        <v>0.28910108391751843</v>
      </c>
      <c r="N40" s="13">
        <f t="shared" ca="1" si="8"/>
        <v>1429.0531299108143</v>
      </c>
      <c r="O40" s="13">
        <f t="shared" ca="1" si="15"/>
        <v>25669.494881254217</v>
      </c>
      <c r="P40" s="13">
        <f t="shared" ca="1" si="9"/>
        <v>95515.233413880691</v>
      </c>
      <c r="S40" s="14">
        <f t="shared" si="0"/>
        <v>14</v>
      </c>
      <c r="T40" s="15">
        <v>804872.39730654622</v>
      </c>
    </row>
    <row r="41" spans="2:20" x14ac:dyDescent="0.2">
      <c r="B41" s="2">
        <f t="shared" si="10"/>
        <v>36</v>
      </c>
      <c r="C41" s="38">
        <f t="shared" ca="1" si="11"/>
        <v>65223.545391099047</v>
      </c>
      <c r="D41" s="39">
        <f t="shared" ca="1" si="12"/>
        <v>2.6924570251153343E-2</v>
      </c>
      <c r="E41" s="13">
        <f t="shared" ca="1" si="1"/>
        <v>3913.4127234659427</v>
      </c>
      <c r="F41" s="13">
        <f t="shared" ca="1" si="2"/>
        <v>1956.7063617329713</v>
      </c>
      <c r="G41" s="39">
        <f t="shared" ca="1" si="3"/>
        <v>3.5337050828057798E-2</v>
      </c>
      <c r="H41" s="13">
        <f t="shared" ca="1" si="4"/>
        <v>2935.059542599457</v>
      </c>
      <c r="I41" s="13">
        <f t="shared" ca="1" si="13"/>
        <v>54959.13891102637</v>
      </c>
      <c r="J41" s="39">
        <f t="shared" ca="1" si="5"/>
        <v>0.30601364267361081</v>
      </c>
      <c r="K41" s="13">
        <f t="shared" ca="1" si="6"/>
        <v>1467.5297712997285</v>
      </c>
      <c r="L41" s="13">
        <f t="shared" ca="1" si="14"/>
        <v>27641.775202210782</v>
      </c>
      <c r="M41" s="39">
        <f t="shared" ca="1" si="7"/>
        <v>-3.7523043034405956E-2</v>
      </c>
      <c r="N41" s="13">
        <f t="shared" ca="1" si="8"/>
        <v>1467.5297712997285</v>
      </c>
      <c r="O41" s="13">
        <f t="shared" ca="1" si="15"/>
        <v>26118.760908690427</v>
      </c>
      <c r="P41" s="13">
        <f t="shared" ca="1" si="9"/>
        <v>108719.67502192757</v>
      </c>
      <c r="S41" s="14">
        <f t="shared" si="0"/>
        <v>15</v>
      </c>
      <c r="T41" s="15">
        <v>1819440.4131380846</v>
      </c>
    </row>
    <row r="42" spans="2:20" x14ac:dyDescent="0.2">
      <c r="B42" s="2">
        <f t="shared" si="10"/>
        <v>37</v>
      </c>
      <c r="C42" s="38">
        <f t="shared" ca="1" si="11"/>
        <v>67010.854969956155</v>
      </c>
      <c r="D42" s="39">
        <f t="shared" ca="1" si="12"/>
        <v>2.7402827738662299E-2</v>
      </c>
      <c r="E42" s="13">
        <f t="shared" ca="1" si="1"/>
        <v>4020.6512981973692</v>
      </c>
      <c r="F42" s="13">
        <f t="shared" ca="1" si="2"/>
        <v>2010.3256490986846</v>
      </c>
      <c r="G42" s="39">
        <f t="shared" ca="1" si="3"/>
        <v>0.1178433018076373</v>
      </c>
      <c r="H42" s="13">
        <f t="shared" ca="1" si="4"/>
        <v>3015.4884736480271</v>
      </c>
      <c r="I42" s="13">
        <f t="shared" ca="1" si="13"/>
        <v>64806.548896751898</v>
      </c>
      <c r="J42" s="39">
        <f t="shared" ca="1" si="5"/>
        <v>7.2931825883075979E-2</v>
      </c>
      <c r="K42" s="13">
        <f t="shared" ca="1" si="6"/>
        <v>1507.7442368240136</v>
      </c>
      <c r="L42" s="13">
        <f t="shared" ca="1" si="14"/>
        <v>31275.447115337822</v>
      </c>
      <c r="M42" s="39">
        <f t="shared" ca="1" si="7"/>
        <v>0.30227605399715546</v>
      </c>
      <c r="N42" s="13">
        <f t="shared" ca="1" si="8"/>
        <v>1507.7442368240136</v>
      </c>
      <c r="O42" s="13">
        <f t="shared" ca="1" si="15"/>
        <v>35977.336106632654</v>
      </c>
      <c r="P42" s="13">
        <f t="shared" ca="1" si="9"/>
        <v>132059.33211872238</v>
      </c>
      <c r="S42" s="14">
        <f t="shared" si="0"/>
        <v>16</v>
      </c>
      <c r="T42" s="15">
        <v>1030900.5080866439</v>
      </c>
    </row>
    <row r="43" spans="2:20" x14ac:dyDescent="0.2">
      <c r="B43" s="2">
        <f t="shared" si="10"/>
        <v>38</v>
      </c>
      <c r="C43" s="38">
        <f t="shared" ca="1" si="11"/>
        <v>68913.771535849635</v>
      </c>
      <c r="D43" s="39">
        <f t="shared" ca="1" si="12"/>
        <v>2.8397139041826065E-2</v>
      </c>
      <c r="E43" s="13">
        <f t="shared" ca="1" si="1"/>
        <v>4134.8262921509777</v>
      </c>
      <c r="F43" s="13">
        <f t="shared" ca="1" si="2"/>
        <v>2067.4131460754888</v>
      </c>
      <c r="G43" s="39">
        <f t="shared" ca="1" si="3"/>
        <v>0.15526496930548447</v>
      </c>
      <c r="H43" s="13">
        <f t="shared" ca="1" si="4"/>
        <v>3101.1197191132333</v>
      </c>
      <c r="I43" s="13">
        <f t="shared" ca="1" si="13"/>
        <v>78451.350699114439</v>
      </c>
      <c r="J43" s="39">
        <f t="shared" ca="1" si="5"/>
        <v>0.18345368542328372</v>
      </c>
      <c r="K43" s="13">
        <f t="shared" ca="1" si="6"/>
        <v>1550.5598595566166</v>
      </c>
      <c r="L43" s="13">
        <f t="shared" ca="1" si="14"/>
        <v>38848.058932169239</v>
      </c>
      <c r="M43" s="39">
        <f t="shared" ca="1" si="7"/>
        <v>5.0096615820498E-2</v>
      </c>
      <c r="N43" s="13">
        <f t="shared" ca="1" si="8"/>
        <v>1550.5598595566166</v>
      </c>
      <c r="O43" s="13">
        <f t="shared" ca="1" si="15"/>
        <v>39407.916552959075</v>
      </c>
      <c r="P43" s="13">
        <f t="shared" ca="1" si="9"/>
        <v>156707.32618424276</v>
      </c>
      <c r="S43" s="14">
        <f t="shared" si="0"/>
        <v>17</v>
      </c>
      <c r="T43" s="15">
        <v>1129842.6251426409</v>
      </c>
    </row>
    <row r="44" spans="2:20" x14ac:dyDescent="0.2">
      <c r="B44" s="2">
        <f t="shared" si="10"/>
        <v>39</v>
      </c>
      <c r="C44" s="38">
        <f t="shared" ca="1" si="11"/>
        <v>71478.255006960084</v>
      </c>
      <c r="D44" s="39">
        <f t="shared" ca="1" si="12"/>
        <v>3.7212931667459086E-2</v>
      </c>
      <c r="E44" s="13">
        <f t="shared" ca="1" si="1"/>
        <v>4288.6953004176048</v>
      </c>
      <c r="F44" s="13">
        <f t="shared" ca="1" si="2"/>
        <v>2144.3476502088024</v>
      </c>
      <c r="G44" s="39">
        <f t="shared" ca="1" si="3"/>
        <v>0.11547799563343805</v>
      </c>
      <c r="H44" s="13">
        <f t="shared" ca="1" si="4"/>
        <v>3216.5214753132036</v>
      </c>
      <c r="I44" s="13">
        <f t="shared" ca="1" si="13"/>
        <v>91098.714360778366</v>
      </c>
      <c r="J44" s="39">
        <f t="shared" ca="1" si="5"/>
        <v>0.30289800198322747</v>
      </c>
      <c r="K44" s="13">
        <f t="shared" ca="1" si="6"/>
        <v>1608.2607376566018</v>
      </c>
      <c r="L44" s="13">
        <f t="shared" ca="1" si="14"/>
        <v>52710.458065410829</v>
      </c>
      <c r="M44" s="39">
        <f t="shared" ca="1" si="7"/>
        <v>0.36321259656499805</v>
      </c>
      <c r="N44" s="13">
        <f t="shared" ca="1" si="8"/>
        <v>1608.2607376566018</v>
      </c>
      <c r="O44" s="13">
        <f t="shared" ca="1" si="15"/>
        <v>55913.769545510506</v>
      </c>
      <c r="P44" s="13">
        <f t="shared" ca="1" si="9"/>
        <v>199722.94197169968</v>
      </c>
      <c r="S44" s="14">
        <f t="shared" si="0"/>
        <v>18</v>
      </c>
      <c r="T44" s="15">
        <v>885611.93289294513</v>
      </c>
    </row>
    <row r="45" spans="2:20" x14ac:dyDescent="0.2">
      <c r="B45" s="2">
        <f t="shared" si="10"/>
        <v>40</v>
      </c>
      <c r="C45" s="38">
        <f t="shared" ca="1" si="11"/>
        <v>73109.637920980604</v>
      </c>
      <c r="D45" s="39">
        <f t="shared" ca="1" si="12"/>
        <v>2.2823485462280309E-2</v>
      </c>
      <c r="E45" s="13">
        <f t="shared" ca="1" si="1"/>
        <v>4386.5782752588357</v>
      </c>
      <c r="F45" s="13">
        <f ca="1">E45*$C$10</f>
        <v>2193.2891376294178</v>
      </c>
      <c r="G45" s="39">
        <f t="shared" ca="1" si="3"/>
        <v>0.13348231546654776</v>
      </c>
      <c r="H45" s="13">
        <f t="shared" ca="1" si="4"/>
        <v>3289.933706444127</v>
      </c>
      <c r="I45" s="13">
        <f t="shared" ca="1" si="13"/>
        <v>106987.86336499244</v>
      </c>
      <c r="J45" s="39">
        <f t="shared" ca="1" si="5"/>
        <v>-3.8095591350812794E-2</v>
      </c>
      <c r="K45" s="13">
        <f t="shared" ca="1" si="6"/>
        <v>1644.9668532220635</v>
      </c>
      <c r="L45" s="13">
        <f t="shared" ca="1" si="14"/>
        <v>52284.722863232862</v>
      </c>
      <c r="M45" s="39">
        <f t="shared" ca="1" si="7"/>
        <v>-5.6156024604839525E-2</v>
      </c>
      <c r="N45" s="13">
        <f t="shared" ca="1" si="8"/>
        <v>1644.9668532220635</v>
      </c>
      <c r="O45" s="13">
        <f t="shared" ca="1" si="15"/>
        <v>54326.466581301873</v>
      </c>
      <c r="P45" s="13">
        <f t="shared" ca="1" si="9"/>
        <v>213599.0528095272</v>
      </c>
      <c r="S45" s="14">
        <f t="shared" si="0"/>
        <v>19</v>
      </c>
      <c r="T45" s="15">
        <v>1116500.9525809321</v>
      </c>
    </row>
    <row r="46" spans="2:20" x14ac:dyDescent="0.2">
      <c r="B46" s="2">
        <f t="shared" si="10"/>
        <v>41</v>
      </c>
      <c r="C46" s="38">
        <f t="shared" ca="1" si="11"/>
        <v>75107.003880996461</v>
      </c>
      <c r="D46" s="39">
        <f t="shared" ca="1" si="12"/>
        <v>2.7320145699185089E-2</v>
      </c>
      <c r="E46" s="13">
        <f t="shared" ca="1" si="1"/>
        <v>4506.4202328597876</v>
      </c>
      <c r="F46" s="13">
        <f t="shared" ca="1" si="2"/>
        <v>2253.2101164298938</v>
      </c>
      <c r="G46" s="39">
        <f t="shared" ca="1" si="3"/>
        <v>0.332648688723306</v>
      </c>
      <c r="H46" s="13">
        <f t="shared" ca="1" si="4"/>
        <v>3379.8151746448407</v>
      </c>
      <c r="I46" s="13">
        <f t="shared" ca="1" si="13"/>
        <v>147081.342083283</v>
      </c>
      <c r="J46" s="39">
        <f t="shared" ca="1" si="5"/>
        <v>0.14910801738699628</v>
      </c>
      <c r="K46" s="13">
        <f t="shared" ca="1" si="6"/>
        <v>1689.9075873224203</v>
      </c>
      <c r="L46" s="13">
        <f t="shared" ca="1" si="14"/>
        <v>62022.680586233379</v>
      </c>
      <c r="M46" s="39">
        <f t="shared" ca="1" si="7"/>
        <v>0.29197278274110705</v>
      </c>
      <c r="N46" s="13">
        <f t="shared" ca="1" si="8"/>
        <v>1689.9075873224203</v>
      </c>
      <c r="O46" s="13">
        <f t="shared" ca="1" si="15"/>
        <v>72371.630813704585</v>
      </c>
      <c r="P46" s="13">
        <f t="shared" ca="1" si="9"/>
        <v>281475.65348322096</v>
      </c>
      <c r="S46" s="14">
        <f t="shared" si="0"/>
        <v>20</v>
      </c>
      <c r="T46" s="15">
        <v>986682.20804222312</v>
      </c>
    </row>
    <row r="47" spans="2:20" x14ac:dyDescent="0.2">
      <c r="B47" s="2">
        <f t="shared" si="10"/>
        <v>42</v>
      </c>
      <c r="C47" s="38">
        <f t="shared" ca="1" si="11"/>
        <v>76818.077161161113</v>
      </c>
      <c r="D47" s="39">
        <f t="shared" ca="1" si="12"/>
        <v>2.278180717840601E-2</v>
      </c>
      <c r="E47" s="13">
        <f t="shared" ca="1" si="1"/>
        <v>4609.0846296696664</v>
      </c>
      <c r="F47" s="13">
        <f t="shared" ca="1" si="2"/>
        <v>2304.5423148348332</v>
      </c>
      <c r="G47" s="39">
        <f t="shared" ca="1" si="3"/>
        <v>-0.11068870708308015</v>
      </c>
      <c r="H47" s="13">
        <f t="shared" ca="1" si="4"/>
        <v>3456.81347225225</v>
      </c>
      <c r="I47" s="13">
        <f t="shared" ca="1" si="13"/>
        <v>133875.28175042145</v>
      </c>
      <c r="J47" s="39">
        <f t="shared" ca="1" si="5"/>
        <v>-1.4724995079466799E-2</v>
      </c>
      <c r="K47" s="13">
        <f t="shared" ca="1" si="6"/>
        <v>1728.406736126125</v>
      </c>
      <c r="L47" s="13">
        <f t="shared" ca="1" si="14"/>
        <v>62812.352875227101</v>
      </c>
      <c r="M47" s="39">
        <f t="shared" ca="1" si="7"/>
        <v>4.5788073927820888E-2</v>
      </c>
      <c r="N47" s="13">
        <f t="shared" ca="1" si="8"/>
        <v>1728.406736126125</v>
      </c>
      <c r="O47" s="13">
        <f t="shared" ca="1" si="15"/>
        <v>77492.935547216664</v>
      </c>
      <c r="P47" s="13">
        <f t="shared" ca="1" si="9"/>
        <v>274180.57017286523</v>
      </c>
      <c r="S47" s="14">
        <f t="shared" si="0"/>
        <v>21</v>
      </c>
      <c r="T47" s="15">
        <v>808016.45017282595</v>
      </c>
    </row>
    <row r="48" spans="2:20" x14ac:dyDescent="0.2">
      <c r="B48" s="2">
        <f t="shared" si="10"/>
        <v>43</v>
      </c>
      <c r="C48" s="38">
        <f t="shared" ca="1" si="11"/>
        <v>78625.988532019401</v>
      </c>
      <c r="D48" s="39">
        <f t="shared" ca="1" si="12"/>
        <v>2.3534972986441409E-2</v>
      </c>
      <c r="E48" s="13">
        <f t="shared" ca="1" si="1"/>
        <v>4717.5593119211635</v>
      </c>
      <c r="F48" s="13">
        <f t="shared" ca="1" si="2"/>
        <v>2358.7796559605817</v>
      </c>
      <c r="G48" s="39">
        <f t="shared" ca="1" si="3"/>
        <v>-0.18022561249754793</v>
      </c>
      <c r="H48" s="13">
        <f t="shared" ca="1" si="4"/>
        <v>3538.1694839408729</v>
      </c>
      <c r="I48" s="13">
        <f t="shared" ca="1" si="13"/>
        <v>112648.02782024744</v>
      </c>
      <c r="J48" s="39">
        <f t="shared" ca="1" si="5"/>
        <v>1.3302857643162885E-2</v>
      </c>
      <c r="K48" s="13">
        <f t="shared" ca="1" si="6"/>
        <v>1769.0847419704364</v>
      </c>
      <c r="L48" s="13">
        <f t="shared" ca="1" si="14"/>
        <v>65440.555288209922</v>
      </c>
      <c r="M48" s="39">
        <f t="shared" ca="1" si="7"/>
        <v>4.5019190173157912E-2</v>
      </c>
      <c r="N48" s="13">
        <f t="shared" ca="1" si="8"/>
        <v>1769.0847419704364</v>
      </c>
      <c r="O48" s="13">
        <f t="shared" ca="1" si="15"/>
        <v>82830.332254094712</v>
      </c>
      <c r="P48" s="13">
        <f t="shared" ca="1" si="9"/>
        <v>260918.91536255207</v>
      </c>
      <c r="S48" s="14">
        <f t="shared" si="0"/>
        <v>22</v>
      </c>
      <c r="T48" s="15">
        <v>1584672.9351372612</v>
      </c>
    </row>
    <row r="49" spans="2:20" x14ac:dyDescent="0.2">
      <c r="B49" s="2">
        <f t="shared" si="10"/>
        <v>44</v>
      </c>
      <c r="C49" s="38">
        <f t="shared" ca="1" si="11"/>
        <v>80480.53103327837</v>
      </c>
      <c r="D49" s="39">
        <f t="shared" ca="1" si="12"/>
        <v>2.3586889473621558E-2</v>
      </c>
      <c r="E49" s="13">
        <f t="shared" ca="1" si="1"/>
        <v>4828.8318619967022</v>
      </c>
      <c r="F49" s="13">
        <f t="shared" ca="1" si="2"/>
        <v>2414.4159309983511</v>
      </c>
      <c r="G49" s="39">
        <f t="shared" ca="1" si="3"/>
        <v>2.9974880432574826E-2</v>
      </c>
      <c r="H49" s="13">
        <f t="shared" ca="1" si="4"/>
        <v>3621.6238964975264</v>
      </c>
      <c r="I49" s="13">
        <f t="shared" ca="1" si="13"/>
        <v>119754.82062489151</v>
      </c>
      <c r="J49" s="39">
        <f t="shared" ca="1" si="5"/>
        <v>0.22240130804313682</v>
      </c>
      <c r="K49" s="13">
        <f t="shared" ca="1" si="6"/>
        <v>1810.8119482487632</v>
      </c>
      <c r="L49" s="13">
        <f t="shared" ca="1" si="14"/>
        <v>82208.159277536455</v>
      </c>
      <c r="M49" s="39">
        <f t="shared" ca="1" si="7"/>
        <v>0.12002047517583661</v>
      </c>
      <c r="N49" s="13">
        <f t="shared" ca="1" si="8"/>
        <v>1810.8119482487632</v>
      </c>
      <c r="O49" s="13">
        <f t="shared" ca="1" si="15"/>
        <v>94799.814548935261</v>
      </c>
      <c r="P49" s="13">
        <f t="shared" ca="1" si="9"/>
        <v>296762.79445136321</v>
      </c>
      <c r="S49" s="14">
        <f t="shared" si="0"/>
        <v>23</v>
      </c>
      <c r="T49" s="15">
        <v>730194.34333028062</v>
      </c>
    </row>
    <row r="50" spans="2:20" x14ac:dyDescent="0.2">
      <c r="B50" s="2">
        <f t="shared" si="10"/>
        <v>45</v>
      </c>
      <c r="C50" s="38">
        <f t="shared" ca="1" si="11"/>
        <v>82877.02342453241</v>
      </c>
      <c r="D50" s="39">
        <f t="shared" ca="1" si="12"/>
        <v>2.9777293470679322E-2</v>
      </c>
      <c r="E50" s="13">
        <f t="shared" ca="1" si="1"/>
        <v>4972.6214054719449</v>
      </c>
      <c r="F50" s="13">
        <f t="shared" ca="1" si="2"/>
        <v>2486.3107027359724</v>
      </c>
      <c r="G50" s="39">
        <f t="shared" ca="1" si="3"/>
        <v>0.18558630928029107</v>
      </c>
      <c r="H50" s="13">
        <f t="shared" ca="1" si="4"/>
        <v>3729.4660541039584</v>
      </c>
      <c r="I50" s="13">
        <f t="shared" ca="1" si="13"/>
        <v>146401.27969785963</v>
      </c>
      <c r="J50" s="39">
        <f t="shared" ca="1" si="5"/>
        <v>0.24271108272622749</v>
      </c>
      <c r="K50" s="13">
        <f t="shared" ca="1" si="6"/>
        <v>1864.7330270519792</v>
      </c>
      <c r="L50" s="13">
        <f t="shared" ca="1" si="14"/>
        <v>104478.31502376062</v>
      </c>
      <c r="M50" s="39">
        <f t="shared" ca="1" si="7"/>
        <v>0.51396253409283232</v>
      </c>
      <c r="N50" s="13">
        <f t="shared" ca="1" si="8"/>
        <v>1864.7330270519792</v>
      </c>
      <c r="O50" s="13">
        <f t="shared" ca="1" si="15"/>
        <v>146346.50340507881</v>
      </c>
      <c r="P50" s="13">
        <f t="shared" ca="1" si="9"/>
        <v>397226.0981266991</v>
      </c>
      <c r="S50" s="14">
        <f t="shared" si="0"/>
        <v>24</v>
      </c>
      <c r="T50" s="15">
        <v>1073368.9031857606</v>
      </c>
    </row>
    <row r="51" spans="2:20" x14ac:dyDescent="0.2">
      <c r="B51" s="2">
        <f t="shared" si="10"/>
        <v>46</v>
      </c>
      <c r="C51" s="38">
        <f t="shared" ca="1" si="11"/>
        <v>84771.366414646487</v>
      </c>
      <c r="D51" s="39">
        <f t="shared" ca="1" si="12"/>
        <v>2.2857275899140585E-2</v>
      </c>
      <c r="E51" s="13">
        <f t="shared" ca="1" si="1"/>
        <v>5086.2819848787894</v>
      </c>
      <c r="F51" s="13">
        <f t="shared" ca="1" si="2"/>
        <v>2543.1409924393947</v>
      </c>
      <c r="G51" s="39">
        <f t="shared" ca="1" si="3"/>
        <v>2.749094761338302E-2</v>
      </c>
      <c r="H51" s="13">
        <f t="shared" ca="1" si="4"/>
        <v>3814.7114886590921</v>
      </c>
      <c r="I51" s="13">
        <f t="shared" ca="1" si="13"/>
        <v>154345.57113091974</v>
      </c>
      <c r="J51" s="39">
        <f t="shared" ca="1" si="5"/>
        <v>3.4921946860788186E-2</v>
      </c>
      <c r="K51" s="13">
        <f t="shared" ca="1" si="6"/>
        <v>1907.355744329546</v>
      </c>
      <c r="L51" s="13">
        <f t="shared" ca="1" si="14"/>
        <v>110100.86550940272</v>
      </c>
      <c r="M51" s="39">
        <f t="shared" ca="1" si="7"/>
        <v>0.27440633790959085</v>
      </c>
      <c r="N51" s="13">
        <f t="shared" ca="1" si="8"/>
        <v>1907.355744329546</v>
      </c>
      <c r="O51" s="13">
        <f t="shared" ca="1" si="15"/>
        <v>188935.6577195618</v>
      </c>
      <c r="P51" s="13">
        <f t="shared" ca="1" si="9"/>
        <v>453382.09435988427</v>
      </c>
      <c r="S51" s="14">
        <f t="shared" si="0"/>
        <v>25</v>
      </c>
      <c r="T51" s="15">
        <v>3009199.9216252905</v>
      </c>
    </row>
    <row r="52" spans="2:20" x14ac:dyDescent="0.2">
      <c r="B52" s="2">
        <f t="shared" si="10"/>
        <v>47</v>
      </c>
      <c r="C52" s="38">
        <f t="shared" ca="1" si="11"/>
        <v>86952.794849352285</v>
      </c>
      <c r="D52" s="39">
        <f t="shared" ca="1" si="12"/>
        <v>2.5733080956082007E-2</v>
      </c>
      <c r="E52" s="13">
        <f t="shared" ca="1" si="1"/>
        <v>5217.1676909611369</v>
      </c>
      <c r="F52" s="13">
        <f t="shared" ca="1" si="2"/>
        <v>2608.5838454805685</v>
      </c>
      <c r="G52" s="39">
        <f t="shared" ca="1" si="3"/>
        <v>0.24225349854556508</v>
      </c>
      <c r="H52" s="13">
        <f t="shared" ca="1" si="4"/>
        <v>3912.8757682208525</v>
      </c>
      <c r="I52" s="13">
        <f t="shared" ca="1" si="13"/>
        <v>196597.10933484495</v>
      </c>
      <c r="J52" s="39">
        <f t="shared" ca="1" si="5"/>
        <v>0.36633847577353507</v>
      </c>
      <c r="K52" s="13">
        <f t="shared" ca="1" si="6"/>
        <v>1956.4378841104262</v>
      </c>
      <c r="L52" s="13">
        <f t="shared" ca="1" si="14"/>
        <v>153108.20511798532</v>
      </c>
      <c r="M52" s="39">
        <f t="shared" ca="1" si="7"/>
        <v>-9.5471974915053062E-2</v>
      </c>
      <c r="N52" s="13">
        <f t="shared" ca="1" si="8"/>
        <v>1956.4378841104262</v>
      </c>
      <c r="O52" s="13">
        <f t="shared" ca="1" si="15"/>
        <v>172667.25024071653</v>
      </c>
      <c r="P52" s="13">
        <f t="shared" ca="1" si="9"/>
        <v>522372.56469354674</v>
      </c>
      <c r="S52" s="14">
        <f t="shared" si="0"/>
        <v>26</v>
      </c>
      <c r="T52" s="15">
        <v>466335.29770996346</v>
      </c>
    </row>
    <row r="53" spans="2:20" x14ac:dyDescent="0.2">
      <c r="B53" s="2">
        <f t="shared" si="10"/>
        <v>48</v>
      </c>
      <c r="C53" s="38">
        <f t="shared" ca="1" si="11"/>
        <v>89323.228546608821</v>
      </c>
      <c r="D53" s="39">
        <f t="shared" ca="1" si="12"/>
        <v>2.7261155910668029E-2</v>
      </c>
      <c r="E53" s="13">
        <f t="shared" ca="1" si="1"/>
        <v>5359.3937127965291</v>
      </c>
      <c r="F53" s="13">
        <f t="shared" ca="1" si="2"/>
        <v>2679.6968563982646</v>
      </c>
      <c r="G53" s="39">
        <f t="shared" ca="1" si="3"/>
        <v>-2.9162832788299509E-2</v>
      </c>
      <c r="H53" s="13">
        <f t="shared" ca="1" si="4"/>
        <v>4019.5452845973969</v>
      </c>
      <c r="I53" s="13">
        <f t="shared" ca="1" si="13"/>
        <v>194766.1046662275</v>
      </c>
      <c r="J53" s="39">
        <f t="shared" ca="1" si="5"/>
        <v>-0.29043785071770567</v>
      </c>
      <c r="K53" s="13">
        <f t="shared" ca="1" si="6"/>
        <v>2009.7726422986984</v>
      </c>
      <c r="L53" s="13">
        <f t="shared" ca="1" si="14"/>
        <v>110065.84569191025</v>
      </c>
      <c r="M53" s="39">
        <f t="shared" ca="1" si="7"/>
        <v>-0.10340092577610581</v>
      </c>
      <c r="N53" s="13">
        <f t="shared" ca="1" si="8"/>
        <v>2009.7726422986984</v>
      </c>
      <c r="O53" s="13">
        <f t="shared" ca="1" si="15"/>
        <v>156615.25700509743</v>
      </c>
      <c r="P53" s="13">
        <f t="shared" ca="1" si="9"/>
        <v>461447.20736323518</v>
      </c>
      <c r="S53" s="14">
        <f t="shared" si="0"/>
        <v>27</v>
      </c>
      <c r="T53" s="15">
        <v>723177.85427506454</v>
      </c>
    </row>
    <row r="54" spans="2:20" x14ac:dyDescent="0.2">
      <c r="B54" s="2">
        <f t="shared" si="10"/>
        <v>49</v>
      </c>
      <c r="C54" s="38">
        <f t="shared" ca="1" si="11"/>
        <v>91861.802900880648</v>
      </c>
      <c r="D54" s="39">
        <f t="shared" ca="1" si="12"/>
        <v>2.8420091789978237E-2</v>
      </c>
      <c r="E54" s="13">
        <f t="shared" ca="1" si="1"/>
        <v>5511.7081740528383</v>
      </c>
      <c r="F54" s="13">
        <f t="shared" ca="1" si="2"/>
        <v>2755.8540870264192</v>
      </c>
      <c r="G54" s="39">
        <f t="shared" ca="1" si="3"/>
        <v>8.8821131847385243E-2</v>
      </c>
      <c r="H54" s="13">
        <f t="shared" ca="1" si="4"/>
        <v>4133.781130539629</v>
      </c>
      <c r="I54" s="13">
        <f t="shared" ca="1" si="13"/>
        <v>216566.39877755166</v>
      </c>
      <c r="J54" s="39">
        <f t="shared" ca="1" si="5"/>
        <v>0.23399730361211835</v>
      </c>
      <c r="K54" s="13">
        <f t="shared" ca="1" si="6"/>
        <v>2066.8905652698145</v>
      </c>
      <c r="L54" s="13">
        <f t="shared" ca="1" si="14"/>
        <v>138371.494188009</v>
      </c>
      <c r="M54" s="39">
        <f t="shared" ca="1" si="7"/>
        <v>-3.9971383015140347E-2</v>
      </c>
      <c r="N54" s="13">
        <f t="shared" ca="1" si="8"/>
        <v>2066.8905652698145</v>
      </c>
      <c r="O54" s="13">
        <f t="shared" ca="1" si="15"/>
        <v>152339.40267216705</v>
      </c>
      <c r="P54" s="13">
        <f t="shared" ca="1" si="9"/>
        <v>507277.29563772772</v>
      </c>
      <c r="S54" s="14">
        <f t="shared" si="0"/>
        <v>28</v>
      </c>
      <c r="T54" s="15">
        <v>1148084.7799262209</v>
      </c>
    </row>
    <row r="55" spans="2:20" x14ac:dyDescent="0.2">
      <c r="B55" s="2">
        <f t="shared" si="10"/>
        <v>50</v>
      </c>
      <c r="C55" s="38">
        <f t="shared" ca="1" si="11"/>
        <v>94032.129026697279</v>
      </c>
      <c r="D55" s="39">
        <f t="shared" ca="1" si="12"/>
        <v>2.3625990969918388E-2</v>
      </c>
      <c r="E55" s="13">
        <f t="shared" ca="1" si="1"/>
        <v>5641.9277416018367</v>
      </c>
      <c r="F55" s="13">
        <f t="shared" ca="1" si="2"/>
        <v>2820.9638708009184</v>
      </c>
      <c r="G55" s="39">
        <f t="shared" ca="1" si="3"/>
        <v>8.2962654264298108E-2</v>
      </c>
      <c r="H55" s="13">
        <f t="shared" ca="1" si="4"/>
        <v>4231.4458062013773</v>
      </c>
      <c r="I55" s="13">
        <f t="shared" ca="1" si="13"/>
        <v>239115.81982625715</v>
      </c>
      <c r="J55" s="39">
        <f t="shared" ca="1" si="5"/>
        <v>-9.1090605814510742E-2</v>
      </c>
      <c r="K55" s="13">
        <f t="shared" ca="1" si="6"/>
        <v>2115.7229031006887</v>
      </c>
      <c r="L55" s="13">
        <f t="shared" ca="1" si="14"/>
        <v>127690.15137708581</v>
      </c>
      <c r="M55" s="39">
        <f t="shared" ca="1" si="7"/>
        <v>-0.23581407469518595</v>
      </c>
      <c r="N55" s="13">
        <f t="shared" ca="1" si="8"/>
        <v>2115.7229031006887</v>
      </c>
      <c r="O55" s="13">
        <f t="shared" ca="1" si="15"/>
        <v>118032.43305580723</v>
      </c>
      <c r="P55" s="13">
        <f t="shared" ca="1" si="9"/>
        <v>484838.40425915015</v>
      </c>
      <c r="S55" s="14">
        <f t="shared" si="0"/>
        <v>29</v>
      </c>
      <c r="T55" s="15">
        <v>2344275.7520659221</v>
      </c>
    </row>
    <row r="56" spans="2:20" x14ac:dyDescent="0.2">
      <c r="B56" s="2">
        <f t="shared" si="10"/>
        <v>51</v>
      </c>
      <c r="C56" s="38">
        <f t="shared" ca="1" si="11"/>
        <v>96202.462007267983</v>
      </c>
      <c r="D56" s="39">
        <f t="shared" ca="1" si="12"/>
        <v>2.3080759768339457E-2</v>
      </c>
      <c r="E56" s="13">
        <f t="shared" ca="1" si="1"/>
        <v>5772.147720436079</v>
      </c>
      <c r="F56" s="13">
        <f t="shared" ca="1" si="2"/>
        <v>2886.0738602180395</v>
      </c>
      <c r="G56" s="39">
        <f t="shared" ca="1" si="3"/>
        <v>-8.3266927857308937E-3</v>
      </c>
      <c r="H56" s="13">
        <f t="shared" ca="1" si="4"/>
        <v>4329.1107903270595</v>
      </c>
      <c r="I56" s="13">
        <f t="shared" ca="1" si="13"/>
        <v>241417.83946909633</v>
      </c>
      <c r="J56" s="39">
        <f t="shared" ca="1" si="5"/>
        <v>0.17687629850449704</v>
      </c>
      <c r="K56" s="13">
        <f t="shared" ca="1" si="6"/>
        <v>2164.5553951635297</v>
      </c>
      <c r="L56" s="13">
        <f t="shared" ca="1" si="14"/>
        <v>152822.92664951165</v>
      </c>
      <c r="M56" s="39">
        <f t="shared" ca="1" si="7"/>
        <v>0.1483556782012232</v>
      </c>
      <c r="N56" s="13">
        <f t="shared" ca="1" si="8"/>
        <v>2164.5553951635297</v>
      </c>
      <c r="O56" s="13">
        <f t="shared" ca="1" si="15"/>
        <v>138028.8941903591</v>
      </c>
      <c r="P56" s="13">
        <f t="shared" ca="1" si="9"/>
        <v>532269.66030896711</v>
      </c>
      <c r="S56" s="14">
        <f t="shared" si="0"/>
        <v>30</v>
      </c>
      <c r="T56" s="15">
        <v>1073102.6761770686</v>
      </c>
    </row>
    <row r="57" spans="2:20" x14ac:dyDescent="0.2">
      <c r="B57" s="2">
        <f t="shared" si="10"/>
        <v>52</v>
      </c>
      <c r="C57" s="38">
        <f t="shared" ca="1" si="11"/>
        <v>98169.972561484596</v>
      </c>
      <c r="D57" s="39">
        <f t="shared" ca="1" si="12"/>
        <v>2.0451769249605806E-2</v>
      </c>
      <c r="E57" s="13">
        <f t="shared" ca="1" si="1"/>
        <v>5890.1983536890757</v>
      </c>
      <c r="F57" s="13">
        <f t="shared" ca="1" si="2"/>
        <v>2945.0991768445379</v>
      </c>
      <c r="G57" s="39">
        <f t="shared" ca="1" si="3"/>
        <v>3.0836414861370801E-2</v>
      </c>
      <c r="H57" s="13">
        <f t="shared" ca="1" si="4"/>
        <v>4417.6487652668065</v>
      </c>
      <c r="I57" s="13">
        <f t="shared" ca="1" si="13"/>
        <v>253416.17333720563</v>
      </c>
      <c r="J57" s="39">
        <f t="shared" ca="1" si="5"/>
        <v>8.3068732813878013E-2</v>
      </c>
      <c r="K57" s="13">
        <f t="shared" ca="1" si="6"/>
        <v>2208.8243826334033</v>
      </c>
      <c r="L57" s="13">
        <f t="shared" ca="1" si="14"/>
        <v>167910.04213630196</v>
      </c>
      <c r="M57" s="39">
        <f t="shared" ca="1" si="7"/>
        <v>0.1255108983800296</v>
      </c>
      <c r="N57" s="13">
        <f t="shared" ca="1" si="8"/>
        <v>2208.8243826334033</v>
      </c>
      <c r="O57" s="13">
        <f t="shared" ca="1" si="15"/>
        <v>157839.08061785458</v>
      </c>
      <c r="P57" s="13">
        <f t="shared" ca="1" si="9"/>
        <v>579165.29609136214</v>
      </c>
      <c r="S57" s="14">
        <f t="shared" si="0"/>
        <v>31</v>
      </c>
      <c r="T57" s="15">
        <v>1429529.5385342706</v>
      </c>
    </row>
    <row r="58" spans="2:20" x14ac:dyDescent="0.2">
      <c r="B58" s="2">
        <f t="shared" si="10"/>
        <v>53</v>
      </c>
      <c r="C58" s="38">
        <f t="shared" ca="1" si="11"/>
        <v>100876.95727650706</v>
      </c>
      <c r="D58" s="39">
        <f t="shared" ca="1" si="12"/>
        <v>2.7574467470968006E-2</v>
      </c>
      <c r="E58" s="13">
        <f t="shared" ca="1" si="1"/>
        <v>6052.6174365904235</v>
      </c>
      <c r="F58" s="13">
        <f t="shared" ca="1" si="2"/>
        <v>3026.3087182952117</v>
      </c>
      <c r="G58" s="39">
        <f t="shared" ca="1" si="3"/>
        <v>0.29374486199839056</v>
      </c>
      <c r="H58" s="13">
        <f t="shared" ca="1" si="4"/>
        <v>4539.4630774428178</v>
      </c>
      <c r="I58" s="13">
        <f t="shared" ca="1" si="13"/>
        <v>333728.77923497639</v>
      </c>
      <c r="J58" s="39">
        <f t="shared" ca="1" si="5"/>
        <v>0.18960934531847701</v>
      </c>
      <c r="K58" s="13">
        <f t="shared" ca="1" si="6"/>
        <v>2269.7315387214089</v>
      </c>
      <c r="L58" s="13">
        <f t="shared" ca="1" si="14"/>
        <v>202447.44914799117</v>
      </c>
      <c r="M58" s="39">
        <f t="shared" ca="1" si="7"/>
        <v>-1.3135736962916186E-2</v>
      </c>
      <c r="N58" s="13">
        <f t="shared" ca="1" si="8"/>
        <v>2269.7315387214089</v>
      </c>
      <c r="O58" s="13">
        <f t="shared" ca="1" si="15"/>
        <v>158005.66491464226</v>
      </c>
      <c r="P58" s="13">
        <f t="shared" ca="1" si="9"/>
        <v>694181.89329760976</v>
      </c>
      <c r="S58" s="14">
        <f t="shared" si="0"/>
        <v>32</v>
      </c>
      <c r="T58" s="15">
        <v>1057115.8461375935</v>
      </c>
    </row>
    <row r="59" spans="2:20" x14ac:dyDescent="0.2">
      <c r="B59" s="2">
        <f t="shared" si="10"/>
        <v>54</v>
      </c>
      <c r="C59" s="38">
        <f t="shared" ca="1" si="11"/>
        <v>103279.84035456482</v>
      </c>
      <c r="D59" s="39">
        <f t="shared" ca="1" si="12"/>
        <v>2.3819940082762066E-2</v>
      </c>
      <c r="E59" s="13">
        <f t="shared" ca="1" si="1"/>
        <v>6196.7904212738886</v>
      </c>
      <c r="F59" s="13">
        <f t="shared" ca="1" si="2"/>
        <v>3098.3952106369443</v>
      </c>
      <c r="G59" s="39">
        <f t="shared" ca="1" si="3"/>
        <v>-0.10881977775548951</v>
      </c>
      <c r="H59" s="13">
        <f t="shared" ca="1" si="4"/>
        <v>4647.5928159554169</v>
      </c>
      <c r="I59" s="13">
        <f t="shared" ca="1" si="13"/>
        <v>301554.33044664055</v>
      </c>
      <c r="J59" s="39">
        <f t="shared" ca="1" si="5"/>
        <v>-3.4437846200199226E-2</v>
      </c>
      <c r="K59" s="13">
        <f t="shared" ca="1" si="6"/>
        <v>2323.7964079777084</v>
      </c>
      <c r="L59" s="13">
        <f t="shared" ca="1" si="14"/>
        <v>197719.36489528918</v>
      </c>
      <c r="M59" s="39">
        <f t="shared" ca="1" si="7"/>
        <v>0.18744195749862513</v>
      </c>
      <c r="N59" s="13">
        <f t="shared" ca="1" si="8"/>
        <v>2323.7964079777084</v>
      </c>
      <c r="O59" s="13">
        <f t="shared" ca="1" si="15"/>
        <v>190381.92939763193</v>
      </c>
      <c r="P59" s="13">
        <f t="shared" ca="1" si="9"/>
        <v>689655.6247395617</v>
      </c>
      <c r="S59" s="14">
        <f t="shared" si="0"/>
        <v>33</v>
      </c>
      <c r="T59" s="15">
        <v>1697037.688139319</v>
      </c>
    </row>
    <row r="60" spans="2:20" x14ac:dyDescent="0.2">
      <c r="B60" s="2">
        <f t="shared" si="10"/>
        <v>55</v>
      </c>
      <c r="C60" s="38">
        <f t="shared" ca="1" si="11"/>
        <v>106220.29525779054</v>
      </c>
      <c r="D60" s="39">
        <f t="shared" ca="1" si="12"/>
        <v>2.8470753761150176E-2</v>
      </c>
      <c r="E60" s="13">
        <f t="shared" ca="1" si="1"/>
        <v>6373.2177154674318</v>
      </c>
      <c r="F60" s="13">
        <f t="shared" ca="1" si="2"/>
        <v>3186.6088577337159</v>
      </c>
      <c r="G60" s="39">
        <f t="shared" ca="1" si="3"/>
        <v>0.22719720121982381</v>
      </c>
      <c r="H60" s="13">
        <f t="shared" ca="1" si="4"/>
        <v>4779.9132866005739</v>
      </c>
      <c r="I60" s="13">
        <f t="shared" ca="1" si="13"/>
        <v>375932.52654722484</v>
      </c>
      <c r="J60" s="39">
        <f t="shared" ca="1" si="5"/>
        <v>0.24475918138944081</v>
      </c>
      <c r="K60" s="13">
        <f t="shared" ca="1" si="6"/>
        <v>2389.9566433002869</v>
      </c>
      <c r="L60" s="13">
        <f t="shared" ca="1" si="14"/>
        <v>249087.91526677099</v>
      </c>
      <c r="M60" s="39">
        <f t="shared" ca="1" si="7"/>
        <v>2.09577159220765E-2</v>
      </c>
      <c r="N60" s="13">
        <f t="shared" ca="1" si="8"/>
        <v>2389.9566433002869</v>
      </c>
      <c r="O60" s="13">
        <f t="shared" ca="1" si="15"/>
        <v>196811.94446634094</v>
      </c>
      <c r="P60" s="13">
        <f t="shared" ca="1" si="9"/>
        <v>821832.38628033677</v>
      </c>
      <c r="S60" s="14">
        <f t="shared" si="0"/>
        <v>34</v>
      </c>
      <c r="T60" s="15">
        <v>1446402.1942602228</v>
      </c>
    </row>
    <row r="61" spans="2:20" x14ac:dyDescent="0.2">
      <c r="B61" s="2">
        <f t="shared" si="10"/>
        <v>56</v>
      </c>
      <c r="C61" s="38">
        <f t="shared" ca="1" si="11"/>
        <v>109336.01078438461</v>
      </c>
      <c r="D61" s="39">
        <f t="shared" ca="1" si="12"/>
        <v>2.933258205536339E-2</v>
      </c>
      <c r="E61" s="13">
        <f t="shared" ca="1" si="1"/>
        <v>6560.1606470630759</v>
      </c>
      <c r="F61" s="13">
        <f t="shared" ca="1" si="2"/>
        <v>3280.0803235315379</v>
      </c>
      <c r="G61" s="39">
        <f t="shared" ca="1" si="3"/>
        <v>0.32446853092695571</v>
      </c>
      <c r="H61" s="13">
        <f t="shared" ca="1" si="4"/>
        <v>4920.1204852973069</v>
      </c>
      <c r="I61" s="13">
        <f t="shared" ca="1" si="13"/>
        <v>504427.345914807</v>
      </c>
      <c r="J61" s="39">
        <f t="shared" ca="1" si="5"/>
        <v>4.8263017690746007E-3</v>
      </c>
      <c r="K61" s="13">
        <f t="shared" ca="1" si="6"/>
        <v>2460.0602426486535</v>
      </c>
      <c r="L61" s="13">
        <f t="shared" ca="1" si="14"/>
        <v>252762.02194862787</v>
      </c>
      <c r="M61" s="39">
        <f t="shared" ca="1" si="7"/>
        <v>-0.18833945566442123</v>
      </c>
      <c r="N61" s="13">
        <f t="shared" ca="1" si="8"/>
        <v>2460.0602426486535</v>
      </c>
      <c r="O61" s="13">
        <f t="shared" ca="1" si="15"/>
        <v>161741.2238129405</v>
      </c>
      <c r="P61" s="13">
        <f t="shared" ca="1" si="9"/>
        <v>918930.59167637536</v>
      </c>
      <c r="S61" s="14">
        <f t="shared" si="0"/>
        <v>35</v>
      </c>
      <c r="T61" s="15">
        <v>981535.86948884476</v>
      </c>
    </row>
    <row r="62" spans="2:20" x14ac:dyDescent="0.2">
      <c r="B62" s="2">
        <f t="shared" si="10"/>
        <v>57</v>
      </c>
      <c r="C62" s="38">
        <f t="shared" ca="1" si="11"/>
        <v>111756.37227283872</v>
      </c>
      <c r="D62" s="39">
        <f t="shared" ca="1" si="12"/>
        <v>2.2136910530119701E-2</v>
      </c>
      <c r="E62" s="13">
        <f t="shared" ca="1" si="1"/>
        <v>6705.3823363703232</v>
      </c>
      <c r="F62" s="13">
        <f t="shared" ca="1" si="2"/>
        <v>3352.6911681851616</v>
      </c>
      <c r="G62" s="39">
        <f t="shared" ca="1" si="3"/>
        <v>0.24399063086170139</v>
      </c>
      <c r="H62" s="13">
        <f t="shared" ca="1" si="4"/>
        <v>5029.0367522777424</v>
      </c>
      <c r="I62" s="13">
        <f t="shared" ca="1" si="13"/>
        <v>633758.96687054716</v>
      </c>
      <c r="J62" s="39">
        <f t="shared" ca="1" si="5"/>
        <v>0.25610461352212893</v>
      </c>
      <c r="K62" s="13">
        <f t="shared" ca="1" si="6"/>
        <v>2514.5183761388712</v>
      </c>
      <c r="L62" s="13">
        <f t="shared" ca="1" si="14"/>
        <v>320654.04002590728</v>
      </c>
      <c r="M62" s="39">
        <f t="shared" ca="1" si="7"/>
        <v>9.6649710893876181E-2</v>
      </c>
      <c r="N62" s="13">
        <f t="shared" ca="1" si="8"/>
        <v>2514.5183761388712</v>
      </c>
      <c r="O62" s="13">
        <f t="shared" ca="1" si="15"/>
        <v>180131.01218431297</v>
      </c>
      <c r="P62" s="13">
        <f t="shared" ca="1" si="9"/>
        <v>1134544.0190807674</v>
      </c>
      <c r="S62" s="14">
        <f t="shared" si="0"/>
        <v>36</v>
      </c>
      <c r="T62" s="15">
        <v>1437405.1509945998</v>
      </c>
    </row>
    <row r="63" spans="2:20" x14ac:dyDescent="0.2">
      <c r="B63" s="2">
        <f t="shared" si="10"/>
        <v>58</v>
      </c>
      <c r="C63" s="38">
        <f t="shared" ca="1" si="11"/>
        <v>114710.36852376592</v>
      </c>
      <c r="D63" s="39">
        <f t="shared" ca="1" si="12"/>
        <v>2.6432463678361051E-2</v>
      </c>
      <c r="E63" s="13">
        <f t="shared" ca="1" si="1"/>
        <v>6882.6221114259552</v>
      </c>
      <c r="F63" s="13">
        <f t="shared" ca="1" si="2"/>
        <v>3441.3110557129776</v>
      </c>
      <c r="G63" s="39">
        <f t="shared" ca="1" si="3"/>
        <v>0.23827346378075195</v>
      </c>
      <c r="H63" s="13">
        <f t="shared" ca="1" si="4"/>
        <v>5161.9665835694668</v>
      </c>
      <c r="I63" s="13">
        <f t="shared" ca="1" si="13"/>
        <v>791158.83735026023</v>
      </c>
      <c r="J63" s="39">
        <f t="shared" ca="1" si="5"/>
        <v>-1.0095585662271422E-2</v>
      </c>
      <c r="K63" s="13">
        <f t="shared" ca="1" si="6"/>
        <v>2580.9832917847334</v>
      </c>
      <c r="L63" s="13">
        <f t="shared" ca="1" si="14"/>
        <v>319971.77645074192</v>
      </c>
      <c r="M63" s="39">
        <f t="shared" ca="1" si="7"/>
        <v>0.33529202297517419</v>
      </c>
      <c r="N63" s="13">
        <f t="shared" ca="1" si="8"/>
        <v>2580.9832917847334</v>
      </c>
      <c r="O63" s="13">
        <f t="shared" ca="1" si="15"/>
        <v>243973.87006110937</v>
      </c>
      <c r="P63" s="13">
        <f t="shared" ca="1" si="9"/>
        <v>1355104.4838621113</v>
      </c>
      <c r="S63" s="14">
        <f t="shared" si="0"/>
        <v>37</v>
      </c>
      <c r="T63" s="15">
        <v>1016462.7751087195</v>
      </c>
    </row>
    <row r="64" spans="2:20" x14ac:dyDescent="0.2">
      <c r="B64" s="2">
        <f t="shared" si="10"/>
        <v>59</v>
      </c>
      <c r="C64" s="38">
        <f t="shared" ca="1" si="11"/>
        <v>117493.77286753005</v>
      </c>
      <c r="D64" s="39">
        <f t="shared" ca="1" si="12"/>
        <v>2.4264627335648749E-2</v>
      </c>
      <c r="E64" s="13">
        <f t="shared" ca="1" si="1"/>
        <v>7049.6263720518027</v>
      </c>
      <c r="F64" s="13">
        <f t="shared" ca="1" si="2"/>
        <v>3524.8131860259014</v>
      </c>
      <c r="G64" s="39">
        <f t="shared" ca="1" si="3"/>
        <v>8.5447425071662197E-2</v>
      </c>
      <c r="H64" s="13">
        <f t="shared" ca="1" si="4"/>
        <v>5287.2197790388518</v>
      </c>
      <c r="I64" s="13">
        <f t="shared" ca="1" si="13"/>
        <v>864500.32191947557</v>
      </c>
      <c r="J64" s="39">
        <f t="shared" ca="1" si="5"/>
        <v>-9.7423794075672532E-3</v>
      </c>
      <c r="K64" s="13">
        <f t="shared" ca="1" si="6"/>
        <v>2643.6098895194259</v>
      </c>
      <c r="L64" s="13">
        <f t="shared" ca="1" si="14"/>
        <v>319472.3448438156</v>
      </c>
      <c r="M64" s="39">
        <f t="shared" ca="1" si="7"/>
        <v>2.4378710791818387E-2</v>
      </c>
      <c r="N64" s="13">
        <f t="shared" ca="1" si="8"/>
        <v>2643.6098895194259</v>
      </c>
      <c r="O64" s="13">
        <f t="shared" ca="1" si="15"/>
        <v>252629.69617055223</v>
      </c>
      <c r="P64" s="13">
        <f t="shared" ca="1" si="9"/>
        <v>1436602.3629338434</v>
      </c>
      <c r="S64" s="14">
        <f t="shared" si="0"/>
        <v>38</v>
      </c>
      <c r="T64" s="15">
        <v>898249.40241695521</v>
      </c>
    </row>
    <row r="65" spans="2:20" x14ac:dyDescent="0.2">
      <c r="B65" s="2">
        <f t="shared" si="10"/>
        <v>60</v>
      </c>
      <c r="C65" s="38">
        <f t="shared" ca="1" si="11"/>
        <v>120533.59704648446</v>
      </c>
      <c r="D65" s="39">
        <f t="shared" ca="1" si="12"/>
        <v>2.5872215222688455E-2</v>
      </c>
      <c r="E65" s="13">
        <f t="shared" ca="1" si="1"/>
        <v>7232.015822789067</v>
      </c>
      <c r="F65" s="13">
        <f t="shared" ca="1" si="2"/>
        <v>3616.0079113945335</v>
      </c>
      <c r="G65" s="39">
        <f t="shared" ca="1" si="3"/>
        <v>0.33383033078681534</v>
      </c>
      <c r="H65" s="13">
        <f t="shared" ca="1" si="4"/>
        <v>5424.0118670918</v>
      </c>
      <c r="I65" s="13">
        <f t="shared" ca="1" si="13"/>
        <v>1160331.461894037</v>
      </c>
      <c r="J65" s="39">
        <f t="shared" ca="1" si="5"/>
        <v>0.19464273141152666</v>
      </c>
      <c r="K65" s="13">
        <f t="shared" ca="1" si="6"/>
        <v>2712.0059335459</v>
      </c>
      <c r="L65" s="13">
        <f t="shared" ca="1" si="14"/>
        <v>384895.19283071655</v>
      </c>
      <c r="M65" s="39">
        <f t="shared" ca="1" si="7"/>
        <v>0.11610633070254603</v>
      </c>
      <c r="N65" s="13">
        <f t="shared" ca="1" si="8"/>
        <v>2712.0059335459</v>
      </c>
      <c r="O65" s="13">
        <f t="shared" ca="1" si="15"/>
        <v>284988.49021074758</v>
      </c>
      <c r="P65" s="13">
        <f t="shared" ca="1" si="9"/>
        <v>1830215.144935501</v>
      </c>
      <c r="S65" s="14">
        <f t="shared" si="0"/>
        <v>39</v>
      </c>
      <c r="T65" s="15">
        <v>1257613.3279544075</v>
      </c>
    </row>
    <row r="66" spans="2:20" x14ac:dyDescent="0.2">
      <c r="S66" s="14">
        <f t="shared" si="0"/>
        <v>40</v>
      </c>
      <c r="T66" s="15">
        <v>1055523.5467176852</v>
      </c>
    </row>
    <row r="67" spans="2:20" x14ac:dyDescent="0.2">
      <c r="S67" s="14">
        <f t="shared" si="0"/>
        <v>41</v>
      </c>
      <c r="T67" s="15">
        <v>1461821.0965133521</v>
      </c>
    </row>
    <row r="68" spans="2:20" x14ac:dyDescent="0.2">
      <c r="S68" s="14">
        <f t="shared" si="0"/>
        <v>42</v>
      </c>
      <c r="T68" s="15">
        <v>854481.12567454134</v>
      </c>
    </row>
    <row r="69" spans="2:20" x14ac:dyDescent="0.2">
      <c r="S69" s="14">
        <f t="shared" si="0"/>
        <v>43</v>
      </c>
      <c r="T69" s="15">
        <v>1376679.4525138575</v>
      </c>
    </row>
    <row r="70" spans="2:20" x14ac:dyDescent="0.2">
      <c r="S70" s="14">
        <f t="shared" si="0"/>
        <v>44</v>
      </c>
      <c r="T70" s="15">
        <v>787778.7575176364</v>
      </c>
    </row>
    <row r="71" spans="2:20" x14ac:dyDescent="0.2">
      <c r="S71" s="14">
        <f t="shared" si="0"/>
        <v>45</v>
      </c>
      <c r="T71" s="15">
        <v>1011576.0841815486</v>
      </c>
    </row>
    <row r="72" spans="2:20" x14ac:dyDescent="0.2">
      <c r="S72" s="14">
        <f t="shared" si="0"/>
        <v>46</v>
      </c>
      <c r="T72" s="15">
        <v>1392036.202015291</v>
      </c>
    </row>
    <row r="73" spans="2:20" x14ac:dyDescent="0.2">
      <c r="S73" s="14">
        <f t="shared" si="0"/>
        <v>47</v>
      </c>
      <c r="T73" s="15">
        <v>1530847.5367236901</v>
      </c>
    </row>
    <row r="74" spans="2:20" x14ac:dyDescent="0.2">
      <c r="S74" s="14">
        <f t="shared" si="0"/>
        <v>48</v>
      </c>
      <c r="T74" s="15">
        <v>701686.37250905903</v>
      </c>
    </row>
    <row r="75" spans="2:20" x14ac:dyDescent="0.2">
      <c r="S75" s="14">
        <f t="shared" si="0"/>
        <v>49</v>
      </c>
      <c r="T75" s="15">
        <v>1169665.7657692903</v>
      </c>
    </row>
    <row r="76" spans="2:20" x14ac:dyDescent="0.2">
      <c r="S76" s="14">
        <f t="shared" si="0"/>
        <v>50</v>
      </c>
      <c r="T76" s="15">
        <v>1899434.4993959866</v>
      </c>
    </row>
    <row r="77" spans="2:20" x14ac:dyDescent="0.2">
      <c r="S77" s="14">
        <f t="shared" si="0"/>
        <v>51</v>
      </c>
      <c r="T77" s="15">
        <v>1822176.7745247488</v>
      </c>
    </row>
    <row r="78" spans="2:20" x14ac:dyDescent="0.2">
      <c r="S78" s="14">
        <f t="shared" si="0"/>
        <v>52</v>
      </c>
      <c r="T78" s="15">
        <v>859204.84653312084</v>
      </c>
    </row>
    <row r="79" spans="2:20" x14ac:dyDescent="0.2">
      <c r="S79" s="14">
        <f t="shared" si="0"/>
        <v>53</v>
      </c>
      <c r="T79" s="15">
        <v>1253518.7457695727</v>
      </c>
    </row>
    <row r="80" spans="2:20" x14ac:dyDescent="0.2">
      <c r="S80" s="14">
        <f t="shared" si="0"/>
        <v>54</v>
      </c>
      <c r="T80" s="15">
        <v>1127683.645977946</v>
      </c>
    </row>
    <row r="81" spans="19:20" x14ac:dyDescent="0.2">
      <c r="S81" s="14">
        <f t="shared" si="0"/>
        <v>55</v>
      </c>
      <c r="T81" s="15">
        <v>1021798.5022977096</v>
      </c>
    </row>
    <row r="82" spans="19:20" x14ac:dyDescent="0.2">
      <c r="S82" s="14">
        <f t="shared" si="0"/>
        <v>56</v>
      </c>
      <c r="T82" s="15">
        <v>703392.78977916599</v>
      </c>
    </row>
    <row r="83" spans="19:20" x14ac:dyDescent="0.2">
      <c r="S83" s="14">
        <f t="shared" si="0"/>
        <v>57</v>
      </c>
      <c r="T83" s="15">
        <v>1716715.074644475</v>
      </c>
    </row>
    <row r="84" spans="19:20" x14ac:dyDescent="0.2">
      <c r="S84" s="14">
        <f t="shared" si="0"/>
        <v>58</v>
      </c>
      <c r="T84" s="15">
        <v>2119621.8231936274</v>
      </c>
    </row>
    <row r="85" spans="19:20" x14ac:dyDescent="0.2">
      <c r="S85" s="14">
        <f t="shared" si="0"/>
        <v>59</v>
      </c>
      <c r="T85" s="15">
        <v>1160526.2728323424</v>
      </c>
    </row>
    <row r="86" spans="19:20" x14ac:dyDescent="0.2">
      <c r="S86" s="14">
        <f t="shared" si="0"/>
        <v>60</v>
      </c>
      <c r="T86" s="15">
        <v>582115.42170856206</v>
      </c>
    </row>
    <row r="87" spans="19:20" x14ac:dyDescent="0.2">
      <c r="S87" s="14">
        <f t="shared" si="0"/>
        <v>61</v>
      </c>
      <c r="T87" s="15">
        <v>1418486.455605862</v>
      </c>
    </row>
    <row r="88" spans="19:20" x14ac:dyDescent="0.2">
      <c r="S88" s="14">
        <f t="shared" si="0"/>
        <v>62</v>
      </c>
      <c r="T88" s="15">
        <v>951203.98943526391</v>
      </c>
    </row>
    <row r="89" spans="19:20" x14ac:dyDescent="0.2">
      <c r="S89" s="14">
        <f t="shared" si="0"/>
        <v>63</v>
      </c>
      <c r="T89" s="15">
        <v>1425649.5112615637</v>
      </c>
    </row>
    <row r="90" spans="19:20" x14ac:dyDescent="0.2">
      <c r="S90" s="14">
        <f t="shared" si="0"/>
        <v>64</v>
      </c>
      <c r="T90" s="15">
        <v>1244799.5977589854</v>
      </c>
    </row>
    <row r="91" spans="19:20" x14ac:dyDescent="0.2">
      <c r="S91" s="14">
        <f t="shared" si="0"/>
        <v>65</v>
      </c>
      <c r="T91" s="15">
        <v>437391.41636678018</v>
      </c>
    </row>
    <row r="92" spans="19:20" x14ac:dyDescent="0.2">
      <c r="S92" s="14">
        <f t="shared" si="0"/>
        <v>66</v>
      </c>
      <c r="T92" s="15">
        <v>867336.39467556542</v>
      </c>
    </row>
    <row r="93" spans="19:20" x14ac:dyDescent="0.2">
      <c r="S93" s="14">
        <f t="shared" ref="S93:S126" si="16">S92+1</f>
        <v>67</v>
      </c>
      <c r="T93" s="15">
        <v>1306784.7865966982</v>
      </c>
    </row>
    <row r="94" spans="19:20" x14ac:dyDescent="0.2">
      <c r="S94" s="14">
        <f t="shared" si="16"/>
        <v>68</v>
      </c>
      <c r="T94" s="15">
        <v>1784850.6254737386</v>
      </c>
    </row>
    <row r="95" spans="19:20" x14ac:dyDescent="0.2">
      <c r="S95" s="14">
        <f t="shared" si="16"/>
        <v>69</v>
      </c>
      <c r="T95" s="15">
        <v>1131234.4858448659</v>
      </c>
    </row>
    <row r="96" spans="19:20" x14ac:dyDescent="0.2">
      <c r="S96" s="14">
        <f t="shared" si="16"/>
        <v>70</v>
      </c>
      <c r="T96" s="15">
        <v>900251.96528407512</v>
      </c>
    </row>
    <row r="97" spans="19:20" x14ac:dyDescent="0.2">
      <c r="S97" s="14">
        <f t="shared" si="16"/>
        <v>71</v>
      </c>
      <c r="T97" s="15">
        <v>1612627.4901936844</v>
      </c>
    </row>
    <row r="98" spans="19:20" x14ac:dyDescent="0.2">
      <c r="S98" s="14">
        <f t="shared" si="16"/>
        <v>72</v>
      </c>
      <c r="T98" s="15">
        <v>2389239.36389885</v>
      </c>
    </row>
    <row r="99" spans="19:20" x14ac:dyDescent="0.2">
      <c r="S99" s="14">
        <f t="shared" si="16"/>
        <v>73</v>
      </c>
      <c r="T99" s="15">
        <v>949252.27263653872</v>
      </c>
    </row>
    <row r="100" spans="19:20" x14ac:dyDescent="0.2">
      <c r="S100" s="14">
        <f t="shared" si="16"/>
        <v>74</v>
      </c>
      <c r="T100" s="15">
        <v>420232.64147411194</v>
      </c>
    </row>
    <row r="101" spans="19:20" x14ac:dyDescent="0.2">
      <c r="S101" s="14">
        <f t="shared" si="16"/>
        <v>75</v>
      </c>
      <c r="T101" s="15">
        <v>1064925.795451283</v>
      </c>
    </row>
    <row r="102" spans="19:20" x14ac:dyDescent="0.2">
      <c r="S102" s="14">
        <f t="shared" si="16"/>
        <v>76</v>
      </c>
      <c r="T102" s="15">
        <v>1691264.7658099511</v>
      </c>
    </row>
    <row r="103" spans="19:20" x14ac:dyDescent="0.2">
      <c r="S103" s="14">
        <f t="shared" si="16"/>
        <v>77</v>
      </c>
      <c r="T103" s="15">
        <v>1032706.6936541322</v>
      </c>
    </row>
    <row r="104" spans="19:20" x14ac:dyDescent="0.2">
      <c r="S104" s="14">
        <f t="shared" si="16"/>
        <v>78</v>
      </c>
      <c r="T104" s="15">
        <v>1052097.3371225444</v>
      </c>
    </row>
    <row r="105" spans="19:20" x14ac:dyDescent="0.2">
      <c r="S105" s="14">
        <f t="shared" si="16"/>
        <v>79</v>
      </c>
      <c r="T105" s="15">
        <v>1225464.2480257326</v>
      </c>
    </row>
    <row r="106" spans="19:20" x14ac:dyDescent="0.2">
      <c r="S106" s="14">
        <f t="shared" si="16"/>
        <v>80</v>
      </c>
      <c r="T106" s="15">
        <v>1144940.3059830996</v>
      </c>
    </row>
    <row r="107" spans="19:20" x14ac:dyDescent="0.2">
      <c r="S107" s="14">
        <f t="shared" si="16"/>
        <v>81</v>
      </c>
      <c r="T107" s="15">
        <v>1366325.9290706739</v>
      </c>
    </row>
    <row r="108" spans="19:20" x14ac:dyDescent="0.2">
      <c r="S108" s="14">
        <f t="shared" si="16"/>
        <v>82</v>
      </c>
      <c r="T108" s="15">
        <v>1126127.9866857552</v>
      </c>
    </row>
    <row r="109" spans="19:20" x14ac:dyDescent="0.2">
      <c r="S109" s="14">
        <f t="shared" si="16"/>
        <v>83</v>
      </c>
      <c r="T109" s="15">
        <v>1266565.7813390074</v>
      </c>
    </row>
    <row r="110" spans="19:20" x14ac:dyDescent="0.2">
      <c r="S110" s="14">
        <f t="shared" si="16"/>
        <v>84</v>
      </c>
      <c r="T110" s="15">
        <v>944791.25613814394</v>
      </c>
    </row>
    <row r="111" spans="19:20" x14ac:dyDescent="0.2">
      <c r="S111" s="14">
        <f t="shared" si="16"/>
        <v>85</v>
      </c>
      <c r="T111" s="15">
        <v>1190284.2109720595</v>
      </c>
    </row>
    <row r="112" spans="19:20" x14ac:dyDescent="0.2">
      <c r="S112" s="14">
        <f t="shared" si="16"/>
        <v>86</v>
      </c>
      <c r="T112" s="15">
        <v>1312320.1212346696</v>
      </c>
    </row>
    <row r="113" spans="19:20" x14ac:dyDescent="0.2">
      <c r="S113" s="14">
        <f t="shared" si="16"/>
        <v>87</v>
      </c>
      <c r="T113" s="15">
        <v>835778.80818471196</v>
      </c>
    </row>
    <row r="114" spans="19:20" x14ac:dyDescent="0.2">
      <c r="S114" s="14">
        <f t="shared" si="16"/>
        <v>88</v>
      </c>
      <c r="T114" s="15">
        <v>1326414.3041626252</v>
      </c>
    </row>
    <row r="115" spans="19:20" x14ac:dyDescent="0.2">
      <c r="S115" s="14">
        <f t="shared" si="16"/>
        <v>89</v>
      </c>
      <c r="T115" s="15">
        <v>1146157.0345285425</v>
      </c>
    </row>
    <row r="116" spans="19:20" x14ac:dyDescent="0.2">
      <c r="S116" s="14">
        <f t="shared" si="16"/>
        <v>90</v>
      </c>
      <c r="T116" s="15">
        <v>2200666.6063999515</v>
      </c>
    </row>
    <row r="117" spans="19:20" x14ac:dyDescent="0.2">
      <c r="S117" s="14">
        <f t="shared" si="16"/>
        <v>91</v>
      </c>
      <c r="T117" s="15">
        <v>1149465.2213926183</v>
      </c>
    </row>
    <row r="118" spans="19:20" x14ac:dyDescent="0.2">
      <c r="S118" s="14">
        <f t="shared" si="16"/>
        <v>92</v>
      </c>
      <c r="T118" s="15">
        <v>734420.22118500387</v>
      </c>
    </row>
    <row r="119" spans="19:20" x14ac:dyDescent="0.2">
      <c r="S119" s="14">
        <f t="shared" si="16"/>
        <v>93</v>
      </c>
      <c r="T119" s="15">
        <v>960570.31689875363</v>
      </c>
    </row>
    <row r="120" spans="19:20" x14ac:dyDescent="0.2">
      <c r="S120" s="14">
        <f t="shared" si="16"/>
        <v>94</v>
      </c>
      <c r="T120" s="15">
        <v>805794.46702568606</v>
      </c>
    </row>
    <row r="121" spans="19:20" x14ac:dyDescent="0.2">
      <c r="S121" s="14">
        <f t="shared" si="16"/>
        <v>95</v>
      </c>
      <c r="T121" s="15">
        <v>920222.83161540458</v>
      </c>
    </row>
    <row r="122" spans="19:20" x14ac:dyDescent="0.2">
      <c r="S122" s="14">
        <f t="shared" si="16"/>
        <v>96</v>
      </c>
      <c r="T122" s="15">
        <v>1986345.4542277758</v>
      </c>
    </row>
    <row r="123" spans="19:20" x14ac:dyDescent="0.2">
      <c r="S123" s="14">
        <f t="shared" si="16"/>
        <v>97</v>
      </c>
      <c r="T123" s="15">
        <v>2305136.3124113814</v>
      </c>
    </row>
    <row r="124" spans="19:20" x14ac:dyDescent="0.2">
      <c r="S124" s="14">
        <f t="shared" si="16"/>
        <v>98</v>
      </c>
      <c r="T124" s="15">
        <v>714985.18068210699</v>
      </c>
    </row>
    <row r="125" spans="19:20" x14ac:dyDescent="0.2">
      <c r="S125" s="14">
        <f t="shared" si="16"/>
        <v>99</v>
      </c>
      <c r="T125" s="15">
        <v>1411337.6986955041</v>
      </c>
    </row>
    <row r="126" spans="19:20" ht="16" thickBot="1" x14ac:dyDescent="0.25">
      <c r="S126" s="16">
        <f t="shared" si="16"/>
        <v>100</v>
      </c>
      <c r="T126" s="18">
        <v>2921156.101040619</v>
      </c>
    </row>
  </sheetData>
  <mergeCells count="1">
    <mergeCell ref="I1:O10"/>
  </mergeCells>
  <conditionalFormatting sqref="G29:G65">
    <cfRule type="cellIs" dxfId="5" priority="7" operator="lessThan">
      <formula>0</formula>
    </cfRule>
    <cfRule type="cellIs" dxfId="4" priority="8" operator="greaterThan">
      <formula>0</formula>
    </cfRule>
    <cfRule type="colorScale" priority="9">
      <colorScale>
        <cfvo type="formula" val="&quot;&gt;0&quot;"/>
        <cfvo type="formula" val="&quot;&lt;0&quot;"/>
        <color theme="9"/>
        <color rgb="FFFF7E79"/>
      </colorScale>
    </cfRule>
  </conditionalFormatting>
  <conditionalFormatting sqref="J29:J65">
    <cfRule type="cellIs" dxfId="3" priority="4" operator="lessThan">
      <formula>0</formula>
    </cfRule>
    <cfRule type="cellIs" dxfId="2" priority="5" operator="greaterThan">
      <formula>0</formula>
    </cfRule>
    <cfRule type="colorScale" priority="6">
      <colorScale>
        <cfvo type="formula" val="&quot;&gt;0&quot;"/>
        <cfvo type="formula" val="&quot;&lt;0&quot;"/>
        <color theme="9"/>
        <color rgb="FFFF7E79"/>
      </colorScale>
    </cfRule>
  </conditionalFormatting>
  <conditionalFormatting sqref="M29:M65">
    <cfRule type="cellIs" dxfId="1" priority="1" operator="lessThan">
      <formula>0</formula>
    </cfRule>
    <cfRule type="cellIs" dxfId="0" priority="2" operator="greaterThan">
      <formula>0</formula>
    </cfRule>
    <cfRule type="colorScale" priority="3">
      <colorScale>
        <cfvo type="formula" val="&quot;&gt;0&quot;"/>
        <cfvo type="formula" val="&quot;&lt;0&quot;"/>
        <color theme="9"/>
        <color rgb="FFFF7E79"/>
      </colorScale>
    </cfRule>
  </conditionalFormatting>
  <pageMargins left="0.7" right="0.7" top="0.75" bottom="0.75" header="0.3" footer="0.3"/>
  <pageSetup scale="3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037FF-894F-BF41-B0C8-190C7F1966F6}">
  <sheetPr>
    <pageSetUpPr fitToPage="1"/>
  </sheetPr>
  <dimension ref="B1:W127"/>
  <sheetViews>
    <sheetView topLeftCell="A89" zoomScaleNormal="100" workbookViewId="0">
      <selection activeCell="C92" sqref="C92:C93"/>
    </sheetView>
  </sheetViews>
  <sheetFormatPr baseColWidth="10" defaultColWidth="8.83203125" defaultRowHeight="15" x14ac:dyDescent="0.2"/>
  <cols>
    <col min="1" max="1" width="8.83203125" style="2"/>
    <col min="2" max="2" width="23.5" style="2" bestFit="1" customWidth="1"/>
    <col min="3" max="3" width="11.6640625" style="2" bestFit="1" customWidth="1"/>
    <col min="4" max="4" width="11.5" style="2" bestFit="1" customWidth="1"/>
    <col min="5" max="5" width="20.6640625" style="2" bestFit="1" customWidth="1"/>
    <col min="6" max="6" width="11" style="2" bestFit="1" customWidth="1"/>
    <col min="7" max="7" width="12.33203125" style="2" bestFit="1" customWidth="1"/>
    <col min="8" max="8" width="10.5" style="2" bestFit="1" customWidth="1"/>
    <col min="9" max="9" width="12.33203125" style="2" bestFit="1" customWidth="1"/>
    <col min="10" max="10" width="11.1640625" style="2" bestFit="1" customWidth="1"/>
    <col min="11" max="11" width="12.5" style="2" bestFit="1" customWidth="1"/>
    <col min="12" max="12" width="13.5" style="2" customWidth="1"/>
    <col min="13" max="13" width="9.6640625" style="2" bestFit="1" customWidth="1"/>
    <col min="14" max="15" width="8.83203125" style="2"/>
    <col min="16" max="16" width="13.6640625" style="2" bestFit="1" customWidth="1"/>
    <col min="17" max="17" width="11.33203125" style="2" bestFit="1" customWidth="1"/>
    <col min="18" max="19" width="9.5" style="2" bestFit="1" customWidth="1"/>
    <col min="20" max="20" width="12.83203125" style="2" bestFit="1" customWidth="1"/>
    <col min="21" max="21" width="17.33203125" style="2" bestFit="1" customWidth="1"/>
    <col min="22" max="22" width="8.83203125" style="2"/>
    <col min="23" max="23" width="14.83203125" style="2" bestFit="1" customWidth="1"/>
    <col min="24" max="24" width="19.33203125" style="2" bestFit="1" customWidth="1"/>
    <col min="25" max="25" width="9.6640625" style="2" bestFit="1" customWidth="1"/>
    <col min="26" max="16384" width="8.83203125" style="2"/>
  </cols>
  <sheetData>
    <row r="1" spans="2:23" x14ac:dyDescent="0.2">
      <c r="B1" s="1"/>
      <c r="D1" s="1"/>
      <c r="E1" s="1"/>
      <c r="F1" s="1"/>
      <c r="G1" s="1"/>
      <c r="H1" s="3"/>
      <c r="I1" s="3"/>
      <c r="J1" s="3"/>
      <c r="K1" s="3"/>
      <c r="O1" s="1" t="s">
        <v>0</v>
      </c>
      <c r="P1" s="45" t="s">
        <v>42</v>
      </c>
      <c r="Q1" s="45"/>
      <c r="R1" s="45"/>
      <c r="S1" s="45"/>
      <c r="T1" s="45"/>
      <c r="U1" s="45"/>
      <c r="V1" s="45"/>
      <c r="W1" s="45"/>
    </row>
    <row r="2" spans="2:23" x14ac:dyDescent="0.2">
      <c r="D2" s="1"/>
      <c r="E2" s="1"/>
      <c r="F2" s="1"/>
      <c r="G2" s="1"/>
      <c r="P2" s="45"/>
      <c r="Q2" s="45"/>
      <c r="R2" s="45"/>
      <c r="S2" s="45"/>
      <c r="T2" s="45"/>
      <c r="U2" s="45"/>
      <c r="V2" s="45"/>
      <c r="W2" s="45"/>
    </row>
    <row r="3" spans="2:23" x14ac:dyDescent="0.2">
      <c r="D3" s="1"/>
      <c r="E3" s="1"/>
      <c r="F3" s="1"/>
      <c r="G3" s="1"/>
      <c r="P3" s="45"/>
      <c r="Q3" s="45"/>
      <c r="R3" s="45"/>
      <c r="S3" s="45"/>
      <c r="T3" s="45"/>
      <c r="U3" s="45"/>
      <c r="V3" s="45"/>
      <c r="W3" s="45"/>
    </row>
    <row r="4" spans="2:23" x14ac:dyDescent="0.2">
      <c r="D4" s="1"/>
      <c r="E4" s="1"/>
      <c r="F4" s="1"/>
      <c r="G4" s="1"/>
      <c r="P4" s="45"/>
      <c r="Q4" s="45"/>
      <c r="R4" s="45"/>
      <c r="S4" s="45"/>
      <c r="T4" s="45"/>
      <c r="U4" s="45"/>
      <c r="V4" s="45"/>
      <c r="W4" s="45"/>
    </row>
    <row r="5" spans="2:23" x14ac:dyDescent="0.2">
      <c r="D5" s="1"/>
      <c r="E5" s="1"/>
      <c r="F5" s="1"/>
      <c r="G5" s="1"/>
      <c r="P5" s="45"/>
      <c r="Q5" s="45"/>
      <c r="R5" s="45"/>
      <c r="S5" s="45"/>
      <c r="T5" s="45"/>
      <c r="U5" s="45"/>
      <c r="V5" s="45"/>
      <c r="W5" s="45"/>
    </row>
    <row r="6" spans="2:23" x14ac:dyDescent="0.2">
      <c r="B6" s="2" t="s">
        <v>1</v>
      </c>
      <c r="D6" s="1"/>
      <c r="E6" s="1"/>
      <c r="F6" s="1"/>
      <c r="G6" s="1"/>
      <c r="P6" s="45"/>
      <c r="Q6" s="45"/>
      <c r="R6" s="45"/>
      <c r="S6" s="45"/>
      <c r="T6" s="45"/>
      <c r="U6" s="45"/>
      <c r="V6" s="45"/>
      <c r="W6" s="45"/>
    </row>
    <row r="7" spans="2:23" x14ac:dyDescent="0.2">
      <c r="B7" s="58" t="s">
        <v>64</v>
      </c>
      <c r="D7" s="1"/>
      <c r="E7" s="1"/>
      <c r="F7" s="1"/>
      <c r="G7" s="1"/>
      <c r="P7" s="45"/>
      <c r="Q7" s="45"/>
      <c r="R7" s="45"/>
      <c r="S7" s="45"/>
      <c r="T7" s="45"/>
      <c r="U7" s="45"/>
      <c r="V7" s="45"/>
      <c r="W7" s="45"/>
    </row>
    <row r="8" spans="2:23" x14ac:dyDescent="0.2">
      <c r="E8" s="24" t="s">
        <v>39</v>
      </c>
      <c r="K8" s="1"/>
      <c r="L8" s="1"/>
      <c r="M8" s="1"/>
      <c r="P8" s="45"/>
      <c r="Q8" s="45"/>
      <c r="R8" s="45"/>
      <c r="S8" s="45"/>
      <c r="T8" s="45"/>
      <c r="U8" s="45"/>
      <c r="V8" s="45"/>
      <c r="W8" s="45"/>
    </row>
    <row r="9" spans="2:23" ht="16" thickBot="1" x14ac:dyDescent="0.25">
      <c r="B9" s="2" t="s">
        <v>2</v>
      </c>
      <c r="E9" s="24" t="s">
        <v>40</v>
      </c>
      <c r="F9" s="24" t="s">
        <v>41</v>
      </c>
      <c r="H9" s="19" t="s">
        <v>65</v>
      </c>
      <c r="L9" s="1"/>
      <c r="M9" s="1"/>
      <c r="P9" s="45"/>
      <c r="Q9" s="45"/>
      <c r="R9" s="45"/>
      <c r="S9" s="45"/>
      <c r="T9" s="45"/>
      <c r="U9" s="45"/>
      <c r="V9" s="45"/>
      <c r="W9" s="45"/>
    </row>
    <row r="10" spans="2:23" x14ac:dyDescent="0.2">
      <c r="B10" s="47" t="s">
        <v>63</v>
      </c>
      <c r="C10" s="20">
        <v>0.6</v>
      </c>
      <c r="E10" s="24">
        <v>4</v>
      </c>
      <c r="F10" s="24">
        <v>0.6</v>
      </c>
      <c r="G10" s="2">
        <v>0.6</v>
      </c>
      <c r="H10" s="2" cm="1">
        <f t="array" aca="1" ref="H10" ca="1">INDEX(E$10:E$14,COUNTIF(G$10:G$14,"&lt;="&amp;RAND())+1)</f>
        <v>4</v>
      </c>
      <c r="L10" s="1"/>
      <c r="M10" s="1"/>
      <c r="P10" s="45"/>
      <c r="Q10" s="45"/>
      <c r="R10" s="45"/>
      <c r="S10" s="45"/>
      <c r="T10" s="45"/>
      <c r="U10" s="45"/>
      <c r="V10" s="45"/>
      <c r="W10" s="45"/>
    </row>
    <row r="11" spans="2:23" x14ac:dyDescent="0.2">
      <c r="B11" s="48" t="s">
        <v>44</v>
      </c>
      <c r="C11" s="22">
        <v>0.4</v>
      </c>
      <c r="E11" s="24">
        <v>5</v>
      </c>
      <c r="F11" s="24">
        <v>0.14000000000000001</v>
      </c>
      <c r="G11" s="2">
        <f>SUM(F10:F11)</f>
        <v>0.74</v>
      </c>
      <c r="P11" s="45"/>
      <c r="Q11" s="45"/>
      <c r="R11" s="45"/>
      <c r="S11" s="45"/>
      <c r="T11" s="45"/>
      <c r="U11" s="45"/>
      <c r="V11" s="45"/>
      <c r="W11" s="45"/>
    </row>
    <row r="12" spans="2:23" x14ac:dyDescent="0.2">
      <c r="B12" s="48" t="s">
        <v>45</v>
      </c>
      <c r="C12" s="22">
        <v>0.14000000000000001</v>
      </c>
      <c r="E12" s="24">
        <v>6</v>
      </c>
      <c r="F12" s="24">
        <v>0.18</v>
      </c>
      <c r="G12" s="2">
        <f>SUM(F10:F12)</f>
        <v>0.91999999999999993</v>
      </c>
      <c r="P12" s="49"/>
      <c r="Q12" s="49"/>
      <c r="R12" s="49"/>
      <c r="S12" s="49"/>
      <c r="T12" s="49"/>
      <c r="U12" s="49"/>
      <c r="V12" s="49"/>
      <c r="W12" s="49"/>
    </row>
    <row r="13" spans="2:23" x14ac:dyDescent="0.2">
      <c r="B13" s="48" t="s">
        <v>46</v>
      </c>
      <c r="C13" s="22">
        <v>0.18</v>
      </c>
      <c r="E13" s="24">
        <v>7</v>
      </c>
      <c r="F13" s="24">
        <v>0.06</v>
      </c>
      <c r="G13" s="2">
        <f>SUM(F10:F12)</f>
        <v>0.91999999999999993</v>
      </c>
      <c r="P13" s="49"/>
      <c r="Q13" s="49"/>
      <c r="R13" s="49"/>
      <c r="S13" s="49"/>
      <c r="T13" s="49"/>
      <c r="U13" s="49"/>
      <c r="V13" s="49"/>
      <c r="W13" s="49"/>
    </row>
    <row r="14" spans="2:23" x14ac:dyDescent="0.2">
      <c r="B14" s="48" t="s">
        <v>47</v>
      </c>
      <c r="C14" s="22">
        <v>0.06</v>
      </c>
      <c r="E14" s="24">
        <v>8</v>
      </c>
      <c r="F14" s="24">
        <v>0.02</v>
      </c>
      <c r="G14" s="2">
        <f>SUM(F10:F14)</f>
        <v>1</v>
      </c>
      <c r="P14" s="49"/>
      <c r="Q14" s="49"/>
      <c r="R14" s="49"/>
      <c r="S14" s="49"/>
      <c r="T14" s="49"/>
      <c r="U14" s="49"/>
      <c r="V14" s="49"/>
      <c r="W14" s="49"/>
    </row>
    <row r="15" spans="2:23" x14ac:dyDescent="0.2">
      <c r="B15" s="48" t="s">
        <v>48</v>
      </c>
      <c r="C15" s="22">
        <v>0.02</v>
      </c>
      <c r="P15" s="49"/>
      <c r="Q15" s="49"/>
      <c r="R15" s="49"/>
      <c r="S15" s="49"/>
      <c r="T15" s="49"/>
      <c r="U15" s="49"/>
      <c r="V15" s="49"/>
      <c r="W15" s="49"/>
    </row>
    <row r="16" spans="2:23" x14ac:dyDescent="0.2">
      <c r="B16" s="48" t="s">
        <v>49</v>
      </c>
      <c r="C16" s="50">
        <v>10</v>
      </c>
      <c r="P16" s="49"/>
      <c r="Q16" s="49"/>
      <c r="R16" s="49"/>
      <c r="S16" s="49"/>
      <c r="T16" s="49"/>
      <c r="U16" s="49"/>
      <c r="V16" s="49"/>
      <c r="W16" s="49"/>
    </row>
    <row r="17" spans="2:23" x14ac:dyDescent="0.2">
      <c r="B17" s="48" t="s">
        <v>50</v>
      </c>
      <c r="C17" s="22">
        <v>0.4</v>
      </c>
      <c r="P17" s="49"/>
      <c r="Q17" s="49"/>
      <c r="R17" s="49"/>
      <c r="S17" s="49"/>
      <c r="T17" s="49"/>
      <c r="U17" s="49"/>
      <c r="V17" s="49"/>
      <c r="W17" s="49"/>
    </row>
    <row r="18" spans="2:23" x14ac:dyDescent="0.2">
      <c r="B18" s="48" t="s">
        <v>51</v>
      </c>
      <c r="C18" s="50">
        <v>15</v>
      </c>
      <c r="P18" s="49"/>
      <c r="Q18" s="49"/>
      <c r="R18" s="49"/>
      <c r="S18" s="49"/>
      <c r="T18" s="49"/>
      <c r="U18" s="49"/>
      <c r="V18" s="49"/>
      <c r="W18" s="49"/>
    </row>
    <row r="19" spans="2:23" x14ac:dyDescent="0.2">
      <c r="B19" s="48" t="s">
        <v>52</v>
      </c>
      <c r="C19" s="22">
        <v>0.35</v>
      </c>
      <c r="Q19" s="49"/>
      <c r="R19" s="49"/>
      <c r="S19" s="49"/>
      <c r="T19" s="49"/>
      <c r="U19" s="49"/>
      <c r="V19" s="49"/>
      <c r="W19" s="49"/>
    </row>
    <row r="20" spans="2:23" x14ac:dyDescent="0.2">
      <c r="B20" s="51" t="s">
        <v>53</v>
      </c>
      <c r="C20" s="52">
        <v>20</v>
      </c>
    </row>
    <row r="21" spans="2:23" x14ac:dyDescent="0.2">
      <c r="B21" s="51" t="s">
        <v>54</v>
      </c>
      <c r="C21" s="53">
        <v>0.2</v>
      </c>
      <c r="P21" s="9" t="s">
        <v>70</v>
      </c>
      <c r="Q21" s="61">
        <f>AVERAGE(R28:R127)</f>
        <v>4.7699999999999996</v>
      </c>
    </row>
    <row r="22" spans="2:23" x14ac:dyDescent="0.2">
      <c r="B22" s="51" t="s">
        <v>55</v>
      </c>
      <c r="C22" s="52">
        <v>25</v>
      </c>
      <c r="P22" s="9" t="s">
        <v>68</v>
      </c>
      <c r="Q22" s="10">
        <f>AVERAGE(Q28:Q127)</f>
        <v>33.784999999999997</v>
      </c>
    </row>
    <row r="23" spans="2:23" ht="16" thickBot="1" x14ac:dyDescent="0.25">
      <c r="B23" s="54" t="s">
        <v>56</v>
      </c>
      <c r="C23" s="55">
        <v>0.05</v>
      </c>
      <c r="P23" s="9" t="s">
        <v>69</v>
      </c>
      <c r="Q23" s="10">
        <f>_xlfn.STDEV.S(Q28:Q127)</f>
        <v>43.380467081884035</v>
      </c>
    </row>
    <row r="24" spans="2:23" ht="16" thickBot="1" x14ac:dyDescent="0.25">
      <c r="B24" s="2" t="s">
        <v>3</v>
      </c>
      <c r="P24" s="9" t="s">
        <v>66</v>
      </c>
      <c r="Q24" s="10">
        <f>MAX(Q28:Q127)</f>
        <v>116</v>
      </c>
    </row>
    <row r="25" spans="2:23" ht="16" thickBot="1" x14ac:dyDescent="0.25">
      <c r="B25" s="46" t="s">
        <v>43</v>
      </c>
      <c r="C25" s="30">
        <f ca="1">L29</f>
        <v>0</v>
      </c>
      <c r="P25" s="9" t="s">
        <v>67</v>
      </c>
      <c r="Q25" s="10">
        <f>MIN(Q28:Q127)</f>
        <v>0</v>
      </c>
    </row>
    <row r="27" spans="2:23" ht="16" thickBot="1" x14ac:dyDescent="0.25">
      <c r="B27" s="2" t="s">
        <v>4</v>
      </c>
      <c r="P27" s="2" t="s">
        <v>5</v>
      </c>
      <c r="Q27" s="44">
        <f ca="1">C25</f>
        <v>0</v>
      </c>
      <c r="R27" s="2">
        <f ca="1">H10</f>
        <v>4</v>
      </c>
    </row>
    <row r="28" spans="2:23" x14ac:dyDescent="0.2">
      <c r="C28" s="56" t="s">
        <v>57</v>
      </c>
      <c r="D28" s="56" t="s">
        <v>58</v>
      </c>
      <c r="E28" s="56" t="s">
        <v>49</v>
      </c>
      <c r="F28" s="56" t="s">
        <v>59</v>
      </c>
      <c r="G28" s="56" t="s">
        <v>51</v>
      </c>
      <c r="H28" s="56" t="s">
        <v>60</v>
      </c>
      <c r="I28" s="56" t="s">
        <v>53</v>
      </c>
      <c r="J28" s="56" t="s">
        <v>61</v>
      </c>
      <c r="K28" s="56" t="s">
        <v>55</v>
      </c>
      <c r="L28" s="56" t="s">
        <v>62</v>
      </c>
      <c r="P28" s="59">
        <v>1</v>
      </c>
      <c r="Q28" s="12">
        <f t="dataTable" ref="Q28:R127" dt2D="0" dtr="0" r1="N26" ca="1"/>
        <v>87</v>
      </c>
      <c r="R28" s="43">
        <v>6</v>
      </c>
    </row>
    <row r="29" spans="2:23" x14ac:dyDescent="0.2">
      <c r="B29" s="2">
        <v>1</v>
      </c>
      <c r="C29" s="11">
        <f ca="1">H10</f>
        <v>4</v>
      </c>
      <c r="D29" s="57">
        <f ca="1">C29*$C$17</f>
        <v>1.6</v>
      </c>
      <c r="E29" s="38">
        <f ca="1">C16*D29</f>
        <v>16</v>
      </c>
      <c r="F29" s="57">
        <f ca="1">C29*$C$19</f>
        <v>1.4</v>
      </c>
      <c r="G29" s="38">
        <f ca="1">F29*C18</f>
        <v>21</v>
      </c>
      <c r="H29" s="57">
        <f ca="1">C29*$C$21</f>
        <v>0.8</v>
      </c>
      <c r="I29" s="38">
        <f ca="1">H29*C20</f>
        <v>16</v>
      </c>
      <c r="J29" s="57">
        <f ca="1">C29*$C$23</f>
        <v>0.2</v>
      </c>
      <c r="K29" s="38">
        <f ca="1">J29*C22</f>
        <v>5</v>
      </c>
      <c r="L29" s="13">
        <f ca="1">IF( C29&gt;E10,E29+G29+I29+K29,0)</f>
        <v>0</v>
      </c>
      <c r="P29" s="14">
        <f>P28+1</f>
        <v>2</v>
      </c>
      <c r="Q29" s="60">
        <v>0</v>
      </c>
      <c r="R29" s="15">
        <v>4</v>
      </c>
    </row>
    <row r="30" spans="2:23" x14ac:dyDescent="0.2">
      <c r="B30" s="2">
        <v>2</v>
      </c>
      <c r="C30" s="11"/>
      <c r="D30" s="13"/>
      <c r="E30" s="13"/>
      <c r="F30" s="11"/>
      <c r="G30" s="11"/>
      <c r="H30" s="13"/>
      <c r="I30" s="13"/>
      <c r="J30" s="13"/>
      <c r="K30" s="13"/>
      <c r="L30" s="13"/>
      <c r="P30" s="14">
        <f t="shared" ref="P30:P93" si="0">P29+1</f>
        <v>3</v>
      </c>
      <c r="Q30" s="60">
        <v>72.5</v>
      </c>
      <c r="R30" s="15">
        <v>5</v>
      </c>
    </row>
    <row r="31" spans="2:23" x14ac:dyDescent="0.2">
      <c r="B31" s="2">
        <v>3</v>
      </c>
      <c r="C31" s="11"/>
      <c r="D31" s="13"/>
      <c r="E31" s="13"/>
      <c r="F31" s="11"/>
      <c r="G31" s="11"/>
      <c r="H31" s="13"/>
      <c r="I31" s="13"/>
      <c r="J31" s="13"/>
      <c r="K31" s="13"/>
      <c r="L31" s="13"/>
      <c r="P31" s="14">
        <f t="shared" si="0"/>
        <v>4</v>
      </c>
      <c r="Q31" s="60">
        <v>72.5</v>
      </c>
      <c r="R31" s="15">
        <v>5</v>
      </c>
    </row>
    <row r="32" spans="2:23" x14ac:dyDescent="0.2">
      <c r="B32" s="2">
        <v>4</v>
      </c>
      <c r="C32" s="11"/>
      <c r="D32" s="13"/>
      <c r="E32" s="13"/>
      <c r="F32" s="11"/>
      <c r="G32" s="11"/>
      <c r="H32" s="13"/>
      <c r="I32" s="13"/>
      <c r="J32" s="13"/>
      <c r="K32" s="13"/>
      <c r="L32" s="13"/>
      <c r="P32" s="14">
        <f t="shared" si="0"/>
        <v>5</v>
      </c>
      <c r="Q32" s="60">
        <v>72.5</v>
      </c>
      <c r="R32" s="15">
        <v>5</v>
      </c>
    </row>
    <row r="33" spans="2:18" x14ac:dyDescent="0.2">
      <c r="B33" s="2">
        <v>5</v>
      </c>
      <c r="C33" s="11"/>
      <c r="D33" s="13"/>
      <c r="E33" s="13"/>
      <c r="F33" s="11"/>
      <c r="G33" s="11"/>
      <c r="H33" s="13"/>
      <c r="I33" s="13"/>
      <c r="J33" s="13"/>
      <c r="K33" s="13"/>
      <c r="L33" s="13"/>
      <c r="P33" s="14">
        <f t="shared" si="0"/>
        <v>6</v>
      </c>
      <c r="Q33" s="60">
        <v>0</v>
      </c>
      <c r="R33" s="15">
        <v>4</v>
      </c>
    </row>
    <row r="34" spans="2:18" x14ac:dyDescent="0.2">
      <c r="B34" s="2">
        <v>6</v>
      </c>
      <c r="C34" s="11"/>
      <c r="D34" s="13"/>
      <c r="E34" s="13"/>
      <c r="F34" s="11"/>
      <c r="G34" s="11"/>
      <c r="H34" s="13"/>
      <c r="I34" s="13"/>
      <c r="J34" s="13"/>
      <c r="K34" s="13"/>
      <c r="L34" s="13"/>
      <c r="P34" s="14">
        <f t="shared" si="0"/>
        <v>7</v>
      </c>
      <c r="Q34" s="60">
        <v>0</v>
      </c>
      <c r="R34" s="15">
        <v>4</v>
      </c>
    </row>
    <row r="35" spans="2:18" x14ac:dyDescent="0.2">
      <c r="B35" s="2">
        <v>7</v>
      </c>
      <c r="C35" s="11"/>
      <c r="D35" s="13"/>
      <c r="E35" s="13"/>
      <c r="F35" s="11"/>
      <c r="G35" s="11"/>
      <c r="H35" s="13"/>
      <c r="I35" s="13"/>
      <c r="J35" s="13"/>
      <c r="K35" s="13"/>
      <c r="L35" s="13"/>
      <c r="P35" s="14">
        <f t="shared" si="0"/>
        <v>8</v>
      </c>
      <c r="Q35" s="60">
        <v>0</v>
      </c>
      <c r="R35" s="15">
        <v>4</v>
      </c>
    </row>
    <row r="36" spans="2:18" x14ac:dyDescent="0.2">
      <c r="B36" s="2">
        <v>8</v>
      </c>
      <c r="C36" s="11"/>
      <c r="D36" s="13"/>
      <c r="E36" s="13"/>
      <c r="F36" s="11"/>
      <c r="G36" s="11"/>
      <c r="H36" s="13"/>
      <c r="I36" s="13"/>
      <c r="J36" s="13"/>
      <c r="K36" s="13"/>
      <c r="L36" s="13"/>
      <c r="P36" s="14">
        <f t="shared" si="0"/>
        <v>9</v>
      </c>
      <c r="Q36" s="60">
        <v>0</v>
      </c>
      <c r="R36" s="15">
        <v>4</v>
      </c>
    </row>
    <row r="37" spans="2:18" x14ac:dyDescent="0.2">
      <c r="B37" s="2">
        <v>9</v>
      </c>
      <c r="C37" s="11"/>
      <c r="D37" s="13"/>
      <c r="E37" s="13"/>
      <c r="F37" s="11"/>
      <c r="G37" s="11"/>
      <c r="H37" s="13"/>
      <c r="I37" s="13"/>
      <c r="J37" s="13"/>
      <c r="K37" s="13"/>
      <c r="L37" s="13"/>
      <c r="P37" s="14">
        <f t="shared" si="0"/>
        <v>10</v>
      </c>
      <c r="Q37" s="60">
        <v>87</v>
      </c>
      <c r="R37" s="15">
        <v>6</v>
      </c>
    </row>
    <row r="38" spans="2:18" x14ac:dyDescent="0.2">
      <c r="B38" s="2">
        <v>10</v>
      </c>
      <c r="C38" s="11"/>
      <c r="D38" s="13"/>
      <c r="E38" s="13"/>
      <c r="F38" s="11"/>
      <c r="G38" s="11"/>
      <c r="H38" s="13"/>
      <c r="I38" s="13"/>
      <c r="J38" s="13"/>
      <c r="K38" s="13"/>
      <c r="L38" s="13"/>
      <c r="P38" s="14">
        <f t="shared" si="0"/>
        <v>11</v>
      </c>
      <c r="Q38" s="60">
        <v>0</v>
      </c>
      <c r="R38" s="15">
        <v>4</v>
      </c>
    </row>
    <row r="39" spans="2:18" x14ac:dyDescent="0.2">
      <c r="B39" s="2">
        <v>11</v>
      </c>
      <c r="C39" s="11"/>
      <c r="D39" s="13"/>
      <c r="E39" s="13"/>
      <c r="F39" s="11"/>
      <c r="G39" s="11"/>
      <c r="H39" s="13"/>
      <c r="I39" s="13"/>
      <c r="J39" s="13"/>
      <c r="K39" s="13"/>
      <c r="L39" s="13"/>
      <c r="P39" s="14">
        <f t="shared" si="0"/>
        <v>12</v>
      </c>
      <c r="Q39" s="60">
        <v>72.5</v>
      </c>
      <c r="R39" s="15">
        <v>5</v>
      </c>
    </row>
    <row r="40" spans="2:18" x14ac:dyDescent="0.2">
      <c r="B40" s="2">
        <v>12</v>
      </c>
      <c r="C40" s="11"/>
      <c r="D40" s="13"/>
      <c r="E40" s="13"/>
      <c r="F40" s="11"/>
      <c r="G40" s="11"/>
      <c r="H40" s="13"/>
      <c r="I40" s="13"/>
      <c r="J40" s="13"/>
      <c r="K40" s="13"/>
      <c r="L40" s="13"/>
      <c r="P40" s="14">
        <f t="shared" si="0"/>
        <v>13</v>
      </c>
      <c r="Q40" s="60">
        <v>116</v>
      </c>
      <c r="R40" s="15">
        <v>8</v>
      </c>
    </row>
    <row r="41" spans="2:18" x14ac:dyDescent="0.2">
      <c r="B41" s="2">
        <v>13</v>
      </c>
      <c r="C41" s="11"/>
      <c r="D41" s="13"/>
      <c r="E41" s="13"/>
      <c r="F41" s="11"/>
      <c r="G41" s="11"/>
      <c r="H41" s="13"/>
      <c r="I41" s="13"/>
      <c r="J41" s="13"/>
      <c r="K41" s="13"/>
      <c r="L41" s="13"/>
      <c r="P41" s="14">
        <f t="shared" si="0"/>
        <v>14</v>
      </c>
      <c r="Q41" s="60">
        <v>0</v>
      </c>
      <c r="R41" s="15">
        <v>4</v>
      </c>
    </row>
    <row r="42" spans="2:18" x14ac:dyDescent="0.2">
      <c r="B42" s="2">
        <v>14</v>
      </c>
      <c r="C42" s="11"/>
      <c r="D42" s="13"/>
      <c r="E42" s="13"/>
      <c r="F42" s="11"/>
      <c r="G42" s="11"/>
      <c r="H42" s="13"/>
      <c r="I42" s="13"/>
      <c r="J42" s="13"/>
      <c r="K42" s="13"/>
      <c r="L42" s="13"/>
      <c r="P42" s="14">
        <f t="shared" si="0"/>
        <v>15</v>
      </c>
      <c r="Q42" s="60">
        <v>0</v>
      </c>
      <c r="R42" s="15">
        <v>4</v>
      </c>
    </row>
    <row r="43" spans="2:18" x14ac:dyDescent="0.2">
      <c r="B43" s="2">
        <v>15</v>
      </c>
      <c r="C43" s="11"/>
      <c r="D43" s="13"/>
      <c r="E43" s="13"/>
      <c r="F43" s="11"/>
      <c r="G43" s="11"/>
      <c r="H43" s="13"/>
      <c r="I43" s="13"/>
      <c r="J43" s="13"/>
      <c r="K43" s="13"/>
      <c r="L43" s="13"/>
      <c r="P43" s="14">
        <f t="shared" si="0"/>
        <v>16</v>
      </c>
      <c r="Q43" s="60">
        <v>0</v>
      </c>
      <c r="R43" s="15">
        <v>4</v>
      </c>
    </row>
    <row r="44" spans="2:18" x14ac:dyDescent="0.2">
      <c r="B44" s="2">
        <v>16</v>
      </c>
      <c r="C44" s="11"/>
      <c r="D44" s="13"/>
      <c r="E44" s="13"/>
      <c r="F44" s="11"/>
      <c r="G44" s="11"/>
      <c r="H44" s="13"/>
      <c r="I44" s="13"/>
      <c r="J44" s="13"/>
      <c r="K44" s="13"/>
      <c r="L44" s="13"/>
      <c r="P44" s="14">
        <f t="shared" si="0"/>
        <v>17</v>
      </c>
      <c r="Q44" s="60">
        <v>116</v>
      </c>
      <c r="R44" s="15">
        <v>8</v>
      </c>
    </row>
    <row r="45" spans="2:18" x14ac:dyDescent="0.2">
      <c r="B45" s="2">
        <v>17</v>
      </c>
      <c r="C45" s="11"/>
      <c r="D45" s="13"/>
      <c r="E45" s="13"/>
      <c r="F45" s="11"/>
      <c r="G45" s="11"/>
      <c r="H45" s="13"/>
      <c r="I45" s="13"/>
      <c r="J45" s="13"/>
      <c r="K45" s="13"/>
      <c r="L45" s="13"/>
      <c r="P45" s="14">
        <f t="shared" si="0"/>
        <v>18</v>
      </c>
      <c r="Q45" s="60">
        <v>0</v>
      </c>
      <c r="R45" s="15">
        <v>4</v>
      </c>
    </row>
    <row r="46" spans="2:18" x14ac:dyDescent="0.2">
      <c r="B46" s="2">
        <v>18</v>
      </c>
      <c r="C46" s="11"/>
      <c r="D46" s="13"/>
      <c r="E46" s="13"/>
      <c r="F46" s="11"/>
      <c r="G46" s="11"/>
      <c r="H46" s="13"/>
      <c r="I46" s="13"/>
      <c r="J46" s="13"/>
      <c r="K46" s="13"/>
      <c r="L46" s="13"/>
      <c r="P46" s="14">
        <f t="shared" si="0"/>
        <v>19</v>
      </c>
      <c r="Q46" s="60">
        <v>0</v>
      </c>
      <c r="R46" s="15">
        <v>4</v>
      </c>
    </row>
    <row r="47" spans="2:18" x14ac:dyDescent="0.2">
      <c r="B47" s="2">
        <v>19</v>
      </c>
      <c r="C47" s="11"/>
      <c r="D47" s="13"/>
      <c r="E47" s="13"/>
      <c r="F47" s="11"/>
      <c r="G47" s="11"/>
      <c r="H47" s="13"/>
      <c r="I47" s="13"/>
      <c r="J47" s="13"/>
      <c r="K47" s="13"/>
      <c r="L47" s="13"/>
      <c r="P47" s="14">
        <f t="shared" si="0"/>
        <v>20</v>
      </c>
      <c r="Q47" s="60">
        <v>0</v>
      </c>
      <c r="R47" s="15">
        <v>4</v>
      </c>
    </row>
    <row r="48" spans="2:18" x14ac:dyDescent="0.2">
      <c r="B48" s="2">
        <v>20</v>
      </c>
      <c r="C48" s="11"/>
      <c r="D48" s="13"/>
      <c r="E48" s="13"/>
      <c r="F48" s="11"/>
      <c r="G48" s="11"/>
      <c r="H48" s="13"/>
      <c r="I48" s="13"/>
      <c r="J48" s="13"/>
      <c r="K48" s="13"/>
      <c r="L48" s="13"/>
      <c r="P48" s="14">
        <f t="shared" si="0"/>
        <v>21</v>
      </c>
      <c r="Q48" s="60">
        <v>87</v>
      </c>
      <c r="R48" s="15">
        <v>6</v>
      </c>
    </row>
    <row r="49" spans="2:18" x14ac:dyDescent="0.2">
      <c r="B49" s="2">
        <v>21</v>
      </c>
      <c r="C49" s="11"/>
      <c r="D49" s="13"/>
      <c r="E49" s="13"/>
      <c r="F49" s="11"/>
      <c r="G49" s="11"/>
      <c r="H49" s="13"/>
      <c r="I49" s="13"/>
      <c r="J49" s="13"/>
      <c r="K49" s="13"/>
      <c r="L49" s="13"/>
      <c r="P49" s="14">
        <f t="shared" si="0"/>
        <v>22</v>
      </c>
      <c r="Q49" s="60">
        <v>0</v>
      </c>
      <c r="R49" s="15">
        <v>4</v>
      </c>
    </row>
    <row r="50" spans="2:18" x14ac:dyDescent="0.2">
      <c r="B50" s="2">
        <v>22</v>
      </c>
      <c r="C50" s="11"/>
      <c r="D50" s="13"/>
      <c r="E50" s="13"/>
      <c r="F50" s="11"/>
      <c r="G50" s="11"/>
      <c r="H50" s="13"/>
      <c r="I50" s="13"/>
      <c r="J50" s="13"/>
      <c r="K50" s="13"/>
      <c r="L50" s="13"/>
      <c r="P50" s="14">
        <f t="shared" si="0"/>
        <v>23</v>
      </c>
      <c r="Q50" s="60">
        <v>0</v>
      </c>
      <c r="R50" s="15">
        <v>4</v>
      </c>
    </row>
    <row r="51" spans="2:18" x14ac:dyDescent="0.2">
      <c r="B51" s="2">
        <v>23</v>
      </c>
      <c r="C51" s="11"/>
      <c r="D51" s="13"/>
      <c r="E51" s="13"/>
      <c r="F51" s="11"/>
      <c r="G51" s="11"/>
      <c r="H51" s="13"/>
      <c r="I51" s="13"/>
      <c r="J51" s="13"/>
      <c r="K51" s="13"/>
      <c r="L51" s="13"/>
      <c r="P51" s="14">
        <f t="shared" si="0"/>
        <v>24</v>
      </c>
      <c r="Q51" s="60">
        <v>0</v>
      </c>
      <c r="R51" s="15">
        <v>4</v>
      </c>
    </row>
    <row r="52" spans="2:18" x14ac:dyDescent="0.2">
      <c r="B52" s="2">
        <v>24</v>
      </c>
      <c r="C52" s="11"/>
      <c r="D52" s="13"/>
      <c r="E52" s="13"/>
      <c r="F52" s="11"/>
      <c r="G52" s="11"/>
      <c r="H52" s="13"/>
      <c r="I52" s="13"/>
      <c r="J52" s="13"/>
      <c r="K52" s="13"/>
      <c r="L52" s="13"/>
      <c r="P52" s="14">
        <f t="shared" si="0"/>
        <v>25</v>
      </c>
      <c r="Q52" s="60">
        <v>72.5</v>
      </c>
      <c r="R52" s="15">
        <v>5</v>
      </c>
    </row>
    <row r="53" spans="2:18" x14ac:dyDescent="0.2">
      <c r="B53" s="2">
        <v>25</v>
      </c>
      <c r="C53" s="11"/>
      <c r="D53" s="13"/>
      <c r="E53" s="13"/>
      <c r="F53" s="11"/>
      <c r="G53" s="11"/>
      <c r="H53" s="13"/>
      <c r="I53" s="13"/>
      <c r="J53" s="13"/>
      <c r="K53" s="13"/>
      <c r="L53" s="13"/>
      <c r="P53" s="14">
        <f t="shared" si="0"/>
        <v>26</v>
      </c>
      <c r="Q53" s="60">
        <v>0</v>
      </c>
      <c r="R53" s="15">
        <v>4</v>
      </c>
    </row>
    <row r="54" spans="2:18" x14ac:dyDescent="0.2">
      <c r="P54" s="14">
        <f t="shared" si="0"/>
        <v>27</v>
      </c>
      <c r="Q54" s="60">
        <v>0</v>
      </c>
      <c r="R54" s="15">
        <v>4</v>
      </c>
    </row>
    <row r="55" spans="2:18" x14ac:dyDescent="0.2">
      <c r="P55" s="14">
        <f t="shared" si="0"/>
        <v>28</v>
      </c>
      <c r="Q55" s="60">
        <v>0</v>
      </c>
      <c r="R55" s="15">
        <v>4</v>
      </c>
    </row>
    <row r="56" spans="2:18" x14ac:dyDescent="0.2">
      <c r="P56" s="14">
        <f t="shared" si="0"/>
        <v>29</v>
      </c>
      <c r="Q56" s="60">
        <v>72.5</v>
      </c>
      <c r="R56" s="15">
        <v>5</v>
      </c>
    </row>
    <row r="57" spans="2:18" x14ac:dyDescent="0.2">
      <c r="P57" s="14">
        <f t="shared" si="0"/>
        <v>30</v>
      </c>
      <c r="Q57" s="60">
        <v>0</v>
      </c>
      <c r="R57" s="15">
        <v>4</v>
      </c>
    </row>
    <row r="58" spans="2:18" x14ac:dyDescent="0.2">
      <c r="P58" s="14">
        <f t="shared" si="0"/>
        <v>31</v>
      </c>
      <c r="Q58" s="60">
        <v>0</v>
      </c>
      <c r="R58" s="15">
        <v>4</v>
      </c>
    </row>
    <row r="59" spans="2:18" x14ac:dyDescent="0.2">
      <c r="P59" s="14">
        <f t="shared" si="0"/>
        <v>32</v>
      </c>
      <c r="Q59" s="60">
        <v>0</v>
      </c>
      <c r="R59" s="15">
        <v>4</v>
      </c>
    </row>
    <row r="60" spans="2:18" x14ac:dyDescent="0.2">
      <c r="P60" s="14">
        <f t="shared" si="0"/>
        <v>33</v>
      </c>
      <c r="Q60" s="60">
        <v>0</v>
      </c>
      <c r="R60" s="15">
        <v>4</v>
      </c>
    </row>
    <row r="61" spans="2:18" x14ac:dyDescent="0.2">
      <c r="P61" s="14">
        <f t="shared" si="0"/>
        <v>34</v>
      </c>
      <c r="Q61" s="60">
        <v>0</v>
      </c>
      <c r="R61" s="15">
        <v>4</v>
      </c>
    </row>
    <row r="62" spans="2:18" x14ac:dyDescent="0.2">
      <c r="P62" s="14">
        <f t="shared" si="0"/>
        <v>35</v>
      </c>
      <c r="Q62" s="60">
        <v>0</v>
      </c>
      <c r="R62" s="15">
        <v>4</v>
      </c>
    </row>
    <row r="63" spans="2:18" x14ac:dyDescent="0.2">
      <c r="P63" s="14">
        <f t="shared" si="0"/>
        <v>36</v>
      </c>
      <c r="Q63" s="60">
        <v>116</v>
      </c>
      <c r="R63" s="15">
        <v>8</v>
      </c>
    </row>
    <row r="64" spans="2:18" x14ac:dyDescent="0.2">
      <c r="P64" s="14">
        <f t="shared" si="0"/>
        <v>37</v>
      </c>
      <c r="Q64" s="60">
        <v>0</v>
      </c>
      <c r="R64" s="15">
        <v>4</v>
      </c>
    </row>
    <row r="65" spans="16:18" x14ac:dyDescent="0.2">
      <c r="P65" s="14">
        <f t="shared" si="0"/>
        <v>38</v>
      </c>
      <c r="Q65" s="60">
        <v>87</v>
      </c>
      <c r="R65" s="15">
        <v>6</v>
      </c>
    </row>
    <row r="66" spans="16:18" x14ac:dyDescent="0.2">
      <c r="P66" s="14">
        <f t="shared" si="0"/>
        <v>39</v>
      </c>
      <c r="Q66" s="60">
        <v>87</v>
      </c>
      <c r="R66" s="15">
        <v>6</v>
      </c>
    </row>
    <row r="67" spans="16:18" x14ac:dyDescent="0.2">
      <c r="P67" s="14">
        <f t="shared" si="0"/>
        <v>40</v>
      </c>
      <c r="Q67" s="60">
        <v>0</v>
      </c>
      <c r="R67" s="15">
        <v>4</v>
      </c>
    </row>
    <row r="68" spans="16:18" x14ac:dyDescent="0.2">
      <c r="P68" s="14">
        <f t="shared" si="0"/>
        <v>41</v>
      </c>
      <c r="Q68" s="60">
        <v>0</v>
      </c>
      <c r="R68" s="15">
        <v>4</v>
      </c>
    </row>
    <row r="69" spans="16:18" x14ac:dyDescent="0.2">
      <c r="P69" s="14">
        <f t="shared" si="0"/>
        <v>42</v>
      </c>
      <c r="Q69" s="60">
        <v>72.5</v>
      </c>
      <c r="R69" s="15">
        <v>5</v>
      </c>
    </row>
    <row r="70" spans="16:18" x14ac:dyDescent="0.2">
      <c r="P70" s="14">
        <f t="shared" si="0"/>
        <v>43</v>
      </c>
      <c r="Q70" s="60">
        <v>87</v>
      </c>
      <c r="R70" s="15">
        <v>6</v>
      </c>
    </row>
    <row r="71" spans="16:18" x14ac:dyDescent="0.2">
      <c r="P71" s="14">
        <f t="shared" si="0"/>
        <v>44</v>
      </c>
      <c r="Q71" s="60">
        <v>72.5</v>
      </c>
      <c r="R71" s="15">
        <v>5</v>
      </c>
    </row>
    <row r="72" spans="16:18" x14ac:dyDescent="0.2">
      <c r="P72" s="14">
        <f t="shared" si="0"/>
        <v>45</v>
      </c>
      <c r="Q72" s="60">
        <v>87</v>
      </c>
      <c r="R72" s="15">
        <v>6</v>
      </c>
    </row>
    <row r="73" spans="16:18" x14ac:dyDescent="0.2">
      <c r="P73" s="14">
        <f t="shared" si="0"/>
        <v>46</v>
      </c>
      <c r="Q73" s="60">
        <v>0</v>
      </c>
      <c r="R73" s="15">
        <v>4</v>
      </c>
    </row>
    <row r="74" spans="16:18" x14ac:dyDescent="0.2">
      <c r="P74" s="14">
        <f t="shared" si="0"/>
        <v>47</v>
      </c>
      <c r="Q74" s="60">
        <v>0</v>
      </c>
      <c r="R74" s="15">
        <v>4</v>
      </c>
    </row>
    <row r="75" spans="16:18" x14ac:dyDescent="0.2">
      <c r="P75" s="14">
        <f t="shared" si="0"/>
        <v>48</v>
      </c>
      <c r="Q75" s="60">
        <v>0</v>
      </c>
      <c r="R75" s="15">
        <v>4</v>
      </c>
    </row>
    <row r="76" spans="16:18" x14ac:dyDescent="0.2">
      <c r="P76" s="14">
        <f t="shared" si="0"/>
        <v>49</v>
      </c>
      <c r="Q76" s="60">
        <v>0</v>
      </c>
      <c r="R76" s="15">
        <v>4</v>
      </c>
    </row>
    <row r="77" spans="16:18" x14ac:dyDescent="0.2">
      <c r="P77" s="14">
        <f t="shared" si="0"/>
        <v>50</v>
      </c>
      <c r="Q77" s="60">
        <v>0</v>
      </c>
      <c r="R77" s="15">
        <v>4</v>
      </c>
    </row>
    <row r="78" spans="16:18" x14ac:dyDescent="0.2">
      <c r="P78" s="14">
        <f t="shared" si="0"/>
        <v>51</v>
      </c>
      <c r="Q78" s="60">
        <v>87</v>
      </c>
      <c r="R78" s="15">
        <v>6</v>
      </c>
    </row>
    <row r="79" spans="16:18" x14ac:dyDescent="0.2">
      <c r="P79" s="14">
        <f t="shared" si="0"/>
        <v>52</v>
      </c>
      <c r="Q79" s="60">
        <v>0</v>
      </c>
      <c r="R79" s="15">
        <v>4</v>
      </c>
    </row>
    <row r="80" spans="16:18" x14ac:dyDescent="0.2">
      <c r="P80" s="14">
        <f t="shared" si="0"/>
        <v>53</v>
      </c>
      <c r="Q80" s="60">
        <v>0</v>
      </c>
      <c r="R80" s="15">
        <v>4</v>
      </c>
    </row>
    <row r="81" spans="16:18" x14ac:dyDescent="0.2">
      <c r="P81" s="14">
        <f t="shared" si="0"/>
        <v>54</v>
      </c>
      <c r="Q81" s="60">
        <v>116</v>
      </c>
      <c r="R81" s="15">
        <v>8</v>
      </c>
    </row>
    <row r="82" spans="16:18" x14ac:dyDescent="0.2">
      <c r="P82" s="14">
        <f t="shared" si="0"/>
        <v>55</v>
      </c>
      <c r="Q82" s="60">
        <v>87</v>
      </c>
      <c r="R82" s="15">
        <v>6</v>
      </c>
    </row>
    <row r="83" spans="16:18" x14ac:dyDescent="0.2">
      <c r="P83" s="14">
        <f t="shared" si="0"/>
        <v>56</v>
      </c>
      <c r="Q83" s="60">
        <v>72.5</v>
      </c>
      <c r="R83" s="15">
        <v>5</v>
      </c>
    </row>
    <row r="84" spans="16:18" x14ac:dyDescent="0.2">
      <c r="P84" s="14">
        <f t="shared" si="0"/>
        <v>57</v>
      </c>
      <c r="Q84" s="60">
        <v>87</v>
      </c>
      <c r="R84" s="15">
        <v>6</v>
      </c>
    </row>
    <row r="85" spans="16:18" x14ac:dyDescent="0.2">
      <c r="P85" s="14">
        <f t="shared" si="0"/>
        <v>58</v>
      </c>
      <c r="Q85" s="60">
        <v>0</v>
      </c>
      <c r="R85" s="15">
        <v>4</v>
      </c>
    </row>
    <row r="86" spans="16:18" x14ac:dyDescent="0.2">
      <c r="P86" s="14">
        <f t="shared" si="0"/>
        <v>59</v>
      </c>
      <c r="Q86" s="60">
        <v>87</v>
      </c>
      <c r="R86" s="15">
        <v>6</v>
      </c>
    </row>
    <row r="87" spans="16:18" x14ac:dyDescent="0.2">
      <c r="P87" s="14">
        <f t="shared" si="0"/>
        <v>60</v>
      </c>
      <c r="Q87" s="60">
        <v>0</v>
      </c>
      <c r="R87" s="15">
        <v>4</v>
      </c>
    </row>
    <row r="88" spans="16:18" x14ac:dyDescent="0.2">
      <c r="P88" s="14">
        <f t="shared" si="0"/>
        <v>61</v>
      </c>
      <c r="Q88" s="60">
        <v>72.5</v>
      </c>
      <c r="R88" s="15">
        <v>5</v>
      </c>
    </row>
    <row r="89" spans="16:18" x14ac:dyDescent="0.2">
      <c r="P89" s="14">
        <f t="shared" si="0"/>
        <v>62</v>
      </c>
      <c r="Q89" s="60">
        <v>87</v>
      </c>
      <c r="R89" s="15">
        <v>6</v>
      </c>
    </row>
    <row r="90" spans="16:18" x14ac:dyDescent="0.2">
      <c r="P90" s="14">
        <f t="shared" si="0"/>
        <v>63</v>
      </c>
      <c r="Q90" s="60">
        <v>72.5</v>
      </c>
      <c r="R90" s="15">
        <v>5</v>
      </c>
    </row>
    <row r="91" spans="16:18" x14ac:dyDescent="0.2">
      <c r="P91" s="14">
        <f t="shared" si="0"/>
        <v>64</v>
      </c>
      <c r="Q91" s="60">
        <v>0</v>
      </c>
      <c r="R91" s="15">
        <v>4</v>
      </c>
    </row>
    <row r="92" spans="16:18" x14ac:dyDescent="0.2">
      <c r="P92" s="14">
        <f t="shared" si="0"/>
        <v>65</v>
      </c>
      <c r="Q92" s="60">
        <v>0</v>
      </c>
      <c r="R92" s="15">
        <v>4</v>
      </c>
    </row>
    <row r="93" spans="16:18" x14ac:dyDescent="0.2">
      <c r="P93" s="14">
        <f t="shared" si="0"/>
        <v>66</v>
      </c>
      <c r="Q93" s="60">
        <v>0</v>
      </c>
      <c r="R93" s="15">
        <v>4</v>
      </c>
    </row>
    <row r="94" spans="16:18" x14ac:dyDescent="0.2">
      <c r="P94" s="14">
        <f t="shared" ref="P94:P127" si="1">P93+1</f>
        <v>67</v>
      </c>
      <c r="Q94" s="60">
        <v>87</v>
      </c>
      <c r="R94" s="15">
        <v>6</v>
      </c>
    </row>
    <row r="95" spans="16:18" x14ac:dyDescent="0.2">
      <c r="P95" s="14">
        <f t="shared" si="1"/>
        <v>68</v>
      </c>
      <c r="Q95" s="60">
        <v>0</v>
      </c>
      <c r="R95" s="15">
        <v>4</v>
      </c>
    </row>
    <row r="96" spans="16:18" x14ac:dyDescent="0.2">
      <c r="P96" s="14">
        <f t="shared" si="1"/>
        <v>69</v>
      </c>
      <c r="Q96" s="60">
        <v>87</v>
      </c>
      <c r="R96" s="15">
        <v>6</v>
      </c>
    </row>
    <row r="97" spans="16:18" x14ac:dyDescent="0.2">
      <c r="P97" s="14">
        <f t="shared" si="1"/>
        <v>70</v>
      </c>
      <c r="Q97" s="60">
        <v>87</v>
      </c>
      <c r="R97" s="15">
        <v>6</v>
      </c>
    </row>
    <row r="98" spans="16:18" x14ac:dyDescent="0.2">
      <c r="P98" s="14">
        <f t="shared" si="1"/>
        <v>71</v>
      </c>
      <c r="Q98" s="60">
        <v>0</v>
      </c>
      <c r="R98" s="15">
        <v>4</v>
      </c>
    </row>
    <row r="99" spans="16:18" x14ac:dyDescent="0.2">
      <c r="P99" s="14">
        <f t="shared" si="1"/>
        <v>72</v>
      </c>
      <c r="Q99" s="60">
        <v>87</v>
      </c>
      <c r="R99" s="15">
        <v>6</v>
      </c>
    </row>
    <row r="100" spans="16:18" x14ac:dyDescent="0.2">
      <c r="P100" s="14">
        <f t="shared" si="1"/>
        <v>73</v>
      </c>
      <c r="Q100" s="60">
        <v>0</v>
      </c>
      <c r="R100" s="15">
        <v>4</v>
      </c>
    </row>
    <row r="101" spans="16:18" x14ac:dyDescent="0.2">
      <c r="P101" s="14">
        <f t="shared" si="1"/>
        <v>74</v>
      </c>
      <c r="Q101" s="60">
        <v>0</v>
      </c>
      <c r="R101" s="15">
        <v>4</v>
      </c>
    </row>
    <row r="102" spans="16:18" x14ac:dyDescent="0.2">
      <c r="P102" s="14">
        <f t="shared" si="1"/>
        <v>75</v>
      </c>
      <c r="Q102" s="60">
        <v>0</v>
      </c>
      <c r="R102" s="15">
        <v>4</v>
      </c>
    </row>
    <row r="103" spans="16:18" x14ac:dyDescent="0.2">
      <c r="P103" s="14">
        <f t="shared" si="1"/>
        <v>76</v>
      </c>
      <c r="Q103" s="60">
        <v>0</v>
      </c>
      <c r="R103" s="15">
        <v>4</v>
      </c>
    </row>
    <row r="104" spans="16:18" x14ac:dyDescent="0.2">
      <c r="P104" s="14">
        <f t="shared" si="1"/>
        <v>77</v>
      </c>
      <c r="Q104" s="60">
        <v>87</v>
      </c>
      <c r="R104" s="15">
        <v>6</v>
      </c>
    </row>
    <row r="105" spans="16:18" x14ac:dyDescent="0.2">
      <c r="P105" s="14">
        <f t="shared" si="1"/>
        <v>78</v>
      </c>
      <c r="Q105" s="60">
        <v>0</v>
      </c>
      <c r="R105" s="15">
        <v>4</v>
      </c>
    </row>
    <row r="106" spans="16:18" x14ac:dyDescent="0.2">
      <c r="P106" s="14">
        <f t="shared" si="1"/>
        <v>79</v>
      </c>
      <c r="Q106" s="60">
        <v>0</v>
      </c>
      <c r="R106" s="15">
        <v>4</v>
      </c>
    </row>
    <row r="107" spans="16:18" x14ac:dyDescent="0.2">
      <c r="P107" s="14">
        <f t="shared" si="1"/>
        <v>80</v>
      </c>
      <c r="Q107" s="60">
        <v>87</v>
      </c>
      <c r="R107" s="15">
        <v>6</v>
      </c>
    </row>
    <row r="108" spans="16:18" x14ac:dyDescent="0.2">
      <c r="P108" s="14">
        <f t="shared" si="1"/>
        <v>81</v>
      </c>
      <c r="Q108" s="60">
        <v>87</v>
      </c>
      <c r="R108" s="15">
        <v>6</v>
      </c>
    </row>
    <row r="109" spans="16:18" x14ac:dyDescent="0.2">
      <c r="P109" s="14">
        <f t="shared" si="1"/>
        <v>82</v>
      </c>
      <c r="Q109" s="60">
        <v>87</v>
      </c>
      <c r="R109" s="15">
        <v>6</v>
      </c>
    </row>
    <row r="110" spans="16:18" x14ac:dyDescent="0.2">
      <c r="P110" s="14">
        <f t="shared" si="1"/>
        <v>83</v>
      </c>
      <c r="Q110" s="60">
        <v>0</v>
      </c>
      <c r="R110" s="15">
        <v>4</v>
      </c>
    </row>
    <row r="111" spans="16:18" x14ac:dyDescent="0.2">
      <c r="P111" s="14">
        <f t="shared" si="1"/>
        <v>84</v>
      </c>
      <c r="Q111" s="60">
        <v>0</v>
      </c>
      <c r="R111" s="15">
        <v>4</v>
      </c>
    </row>
    <row r="112" spans="16:18" x14ac:dyDescent="0.2">
      <c r="P112" s="14">
        <f t="shared" si="1"/>
        <v>85</v>
      </c>
      <c r="Q112" s="60">
        <v>0</v>
      </c>
      <c r="R112" s="15">
        <v>4</v>
      </c>
    </row>
    <row r="113" spans="16:18" x14ac:dyDescent="0.2">
      <c r="P113" s="14">
        <f t="shared" si="1"/>
        <v>86</v>
      </c>
      <c r="Q113" s="60">
        <v>0</v>
      </c>
      <c r="R113" s="15">
        <v>4</v>
      </c>
    </row>
    <row r="114" spans="16:18" x14ac:dyDescent="0.2">
      <c r="P114" s="14">
        <f t="shared" si="1"/>
        <v>87</v>
      </c>
      <c r="Q114" s="60">
        <v>116</v>
      </c>
      <c r="R114" s="15">
        <v>8</v>
      </c>
    </row>
    <row r="115" spans="16:18" x14ac:dyDescent="0.2">
      <c r="P115" s="14">
        <f t="shared" si="1"/>
        <v>88</v>
      </c>
      <c r="Q115" s="60">
        <v>0</v>
      </c>
      <c r="R115" s="15">
        <v>4</v>
      </c>
    </row>
    <row r="116" spans="16:18" x14ac:dyDescent="0.2">
      <c r="P116" s="14">
        <f t="shared" si="1"/>
        <v>89</v>
      </c>
      <c r="Q116" s="60">
        <v>72.5</v>
      </c>
      <c r="R116" s="15">
        <v>5</v>
      </c>
    </row>
    <row r="117" spans="16:18" x14ac:dyDescent="0.2">
      <c r="P117" s="14">
        <f t="shared" si="1"/>
        <v>90</v>
      </c>
      <c r="Q117" s="60">
        <v>0</v>
      </c>
      <c r="R117" s="15">
        <v>4</v>
      </c>
    </row>
    <row r="118" spans="16:18" x14ac:dyDescent="0.2">
      <c r="P118" s="14">
        <f t="shared" si="1"/>
        <v>91</v>
      </c>
      <c r="Q118" s="60">
        <v>0</v>
      </c>
      <c r="R118" s="15">
        <v>4</v>
      </c>
    </row>
    <row r="119" spans="16:18" x14ac:dyDescent="0.2">
      <c r="P119" s="14">
        <f t="shared" si="1"/>
        <v>92</v>
      </c>
      <c r="Q119" s="60">
        <v>0</v>
      </c>
      <c r="R119" s="15">
        <v>4</v>
      </c>
    </row>
    <row r="120" spans="16:18" x14ac:dyDescent="0.2">
      <c r="P120" s="14">
        <f t="shared" si="1"/>
        <v>93</v>
      </c>
      <c r="Q120" s="60">
        <v>72.5</v>
      </c>
      <c r="R120" s="15">
        <v>5</v>
      </c>
    </row>
    <row r="121" spans="16:18" x14ac:dyDescent="0.2">
      <c r="P121" s="14">
        <f t="shared" si="1"/>
        <v>94</v>
      </c>
      <c r="Q121" s="60">
        <v>0</v>
      </c>
      <c r="R121" s="15">
        <v>4</v>
      </c>
    </row>
    <row r="122" spans="16:18" x14ac:dyDescent="0.2">
      <c r="P122" s="14">
        <f t="shared" si="1"/>
        <v>95</v>
      </c>
      <c r="Q122" s="60">
        <v>0</v>
      </c>
      <c r="R122" s="15">
        <v>4</v>
      </c>
    </row>
    <row r="123" spans="16:18" x14ac:dyDescent="0.2">
      <c r="P123" s="14">
        <f t="shared" si="1"/>
        <v>96</v>
      </c>
      <c r="Q123" s="60">
        <v>0</v>
      </c>
      <c r="R123" s="15">
        <v>4</v>
      </c>
    </row>
    <row r="124" spans="16:18" x14ac:dyDescent="0.2">
      <c r="P124" s="14">
        <f t="shared" si="1"/>
        <v>97</v>
      </c>
      <c r="Q124" s="60">
        <v>0</v>
      </c>
      <c r="R124" s="15">
        <v>4</v>
      </c>
    </row>
    <row r="125" spans="16:18" x14ac:dyDescent="0.2">
      <c r="P125" s="14">
        <f t="shared" si="1"/>
        <v>98</v>
      </c>
      <c r="Q125" s="60">
        <v>116</v>
      </c>
      <c r="R125" s="15">
        <v>8</v>
      </c>
    </row>
    <row r="126" spans="16:18" x14ac:dyDescent="0.2">
      <c r="P126" s="14">
        <f t="shared" si="1"/>
        <v>99</v>
      </c>
      <c r="Q126" s="60">
        <v>0</v>
      </c>
      <c r="R126" s="15">
        <v>4</v>
      </c>
    </row>
    <row r="127" spans="16:18" ht="16" thickBot="1" x14ac:dyDescent="0.25">
      <c r="P127" s="16">
        <f t="shared" si="1"/>
        <v>100</v>
      </c>
      <c r="Q127" s="17">
        <v>0</v>
      </c>
      <c r="R127" s="18">
        <v>4</v>
      </c>
    </row>
  </sheetData>
  <mergeCells count="1">
    <mergeCell ref="P1:W11"/>
  </mergeCells>
  <pageMargins left="0.7" right="0.7" top="0.75" bottom="0.75" header="0.3" footer="0.3"/>
  <pageSetup scale="29" orientation="portrait" r:id="rId1"/>
  <ignoredErrors>
    <ignoredError sqref="Q51" evalErro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401K</vt:lpstr>
      <vt:lpstr>Bicycle 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2022-11-14T02:53:46Z</cp:lastPrinted>
  <dcterms:created xsi:type="dcterms:W3CDTF">2016-11-18T14:41:53Z</dcterms:created>
  <dcterms:modified xsi:type="dcterms:W3CDTF">2022-11-14T04:27:56Z</dcterms:modified>
</cp:coreProperties>
</file>