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Data Analysis Weekdays JK 10Mar23\Excel Assignment Questions Completed\"/>
    </mc:Choice>
  </mc:AlternateContent>
  <xr:revisionPtr revIDLastSave="0" documentId="13_ncr:1_{745018AA-6308-46AD-8886-0CA2245F30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nested'!$A$10:$Q$48</definedName>
    <definedName name="_xlnm._FilterDatabase" localSheetId="2" hidden="1">'Master Emp sheet'!$C$6:$L$44</definedName>
    <definedName name="_xlnm._FilterDatabase" localSheetId="3" hidden="1">Source!$C$5:$F$40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6" l="1"/>
  <c r="J8" i="6"/>
  <c r="K8" i="6"/>
  <c r="I9" i="6"/>
  <c r="J9" i="6"/>
  <c r="K9" i="6"/>
  <c r="I10" i="6"/>
  <c r="J10" i="6"/>
  <c r="K10" i="6"/>
  <c r="I11" i="6"/>
  <c r="J11" i="6"/>
  <c r="K11" i="6"/>
  <c r="I12" i="6"/>
  <c r="J12" i="6"/>
  <c r="K12" i="6"/>
  <c r="I13" i="6"/>
  <c r="J13" i="6"/>
  <c r="K13" i="6"/>
  <c r="I14" i="6"/>
  <c r="J14" i="6"/>
  <c r="K14" i="6"/>
  <c r="I15" i="6"/>
  <c r="J15" i="6"/>
  <c r="K15" i="6"/>
  <c r="I16" i="6"/>
  <c r="J16" i="6"/>
  <c r="K16" i="6"/>
  <c r="I17" i="6"/>
  <c r="J17" i="6"/>
  <c r="K17" i="6"/>
  <c r="I18" i="6"/>
  <c r="J18" i="6"/>
  <c r="K18" i="6"/>
  <c r="I19" i="6"/>
  <c r="J19" i="6"/>
  <c r="K19" i="6"/>
  <c r="I20" i="6"/>
  <c r="J20" i="6"/>
  <c r="K20" i="6"/>
  <c r="I21" i="6"/>
  <c r="J21" i="6"/>
  <c r="K21" i="6"/>
  <c r="I22" i="6"/>
  <c r="J22" i="6"/>
  <c r="K22" i="6"/>
  <c r="I23" i="6"/>
  <c r="J23" i="6"/>
  <c r="K23" i="6"/>
  <c r="I24" i="6"/>
  <c r="J24" i="6"/>
  <c r="K24" i="6"/>
  <c r="I25" i="6"/>
  <c r="J25" i="6"/>
  <c r="K25" i="6"/>
  <c r="I26" i="6"/>
  <c r="J26" i="6"/>
  <c r="K26" i="6"/>
  <c r="I27" i="6"/>
  <c r="J27" i="6"/>
  <c r="K27" i="6"/>
  <c r="I28" i="6"/>
  <c r="J28" i="6"/>
  <c r="K28" i="6"/>
  <c r="I29" i="6"/>
  <c r="J29" i="6"/>
  <c r="K29" i="6"/>
  <c r="I30" i="6"/>
  <c r="J30" i="6"/>
  <c r="K30" i="6"/>
  <c r="I31" i="6"/>
  <c r="J31" i="6"/>
  <c r="K31" i="6"/>
  <c r="I32" i="6"/>
  <c r="J32" i="6"/>
  <c r="K32" i="6"/>
  <c r="I33" i="6"/>
  <c r="J33" i="6"/>
  <c r="K33" i="6"/>
  <c r="I34" i="6"/>
  <c r="J34" i="6"/>
  <c r="K34" i="6"/>
  <c r="I35" i="6"/>
  <c r="J35" i="6"/>
  <c r="K35" i="6"/>
  <c r="I36" i="6"/>
  <c r="J36" i="6"/>
  <c r="K36" i="6"/>
  <c r="I37" i="6"/>
  <c r="J37" i="6"/>
  <c r="K37" i="6"/>
  <c r="I38" i="6"/>
  <c r="J38" i="6"/>
  <c r="K38" i="6"/>
  <c r="I39" i="6"/>
  <c r="J39" i="6"/>
  <c r="K39" i="6"/>
  <c r="I40" i="6"/>
  <c r="J40" i="6"/>
  <c r="K40" i="6"/>
  <c r="I41" i="6"/>
  <c r="J41" i="6"/>
  <c r="K41" i="6"/>
  <c r="I42" i="6"/>
  <c r="J42" i="6"/>
  <c r="K42" i="6"/>
  <c r="I43" i="6"/>
  <c r="J43" i="6"/>
  <c r="K43" i="6"/>
  <c r="I44" i="6"/>
  <c r="J44" i="6"/>
  <c r="K44" i="6"/>
  <c r="J7" i="6"/>
  <c r="K7" i="6"/>
  <c r="I7" i="6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N11" i="5"/>
  <c r="N10" i="5"/>
  <c r="O11" i="5"/>
  <c r="O10" i="5"/>
  <c r="Q12" i="4" a="1"/>
  <c r="Q12" i="4" s="1"/>
  <c r="Q13" i="4" a="1"/>
  <c r="Q13" i="4" s="1"/>
  <c r="Q14" i="4" a="1"/>
  <c r="Q14" i="4" s="1"/>
  <c r="Q15" i="4" a="1"/>
  <c r="Q15" i="4" s="1"/>
  <c r="Q16" i="4" a="1"/>
  <c r="Q16" i="4" s="1"/>
  <c r="Q17" i="4" a="1"/>
  <c r="Q17" i="4" s="1"/>
  <c r="Q18" i="4" a="1"/>
  <c r="Q18" i="4" s="1"/>
  <c r="Q19" i="4" a="1"/>
  <c r="Q19" i="4" s="1"/>
  <c r="Q20" i="4" a="1"/>
  <c r="Q20" i="4" s="1"/>
  <c r="Q21" i="4" a="1"/>
  <c r="Q21" i="4" s="1"/>
  <c r="Q22" i="4" a="1"/>
  <c r="Q22" i="4" s="1"/>
  <c r="Q23" i="4" a="1"/>
  <c r="Q23" i="4" s="1"/>
  <c r="Q24" i="4" a="1"/>
  <c r="Q24" i="4" s="1"/>
  <c r="Q25" i="4" a="1"/>
  <c r="Q25" i="4" s="1"/>
  <c r="Q26" i="4" a="1"/>
  <c r="Q26" i="4" s="1"/>
  <c r="Q27" i="4" a="1"/>
  <c r="Q27" i="4" s="1"/>
  <c r="Q28" i="4" a="1"/>
  <c r="Q28" i="4" s="1"/>
  <c r="Q29" i="4" a="1"/>
  <c r="Q29" i="4" s="1"/>
  <c r="Q30" i="4" a="1"/>
  <c r="Q30" i="4" s="1"/>
  <c r="Q31" i="4" a="1"/>
  <c r="Q31" i="4" s="1"/>
  <c r="Q32" i="4" a="1"/>
  <c r="Q32" i="4" s="1"/>
  <c r="Q33" i="4" a="1"/>
  <c r="Q33" i="4" s="1"/>
  <c r="Q34" i="4" a="1"/>
  <c r="Q34" i="4" s="1"/>
  <c r="Q35" i="4" a="1"/>
  <c r="Q35" i="4" s="1"/>
  <c r="Q36" i="4" a="1"/>
  <c r="Q36" i="4" s="1"/>
  <c r="Q37" i="4" a="1"/>
  <c r="Q37" i="4" s="1"/>
  <c r="Q38" i="4" a="1"/>
  <c r="Q38" i="4" s="1"/>
  <c r="Q39" i="4" a="1"/>
  <c r="Q39" i="4" s="1"/>
  <c r="Q40" i="4" a="1"/>
  <c r="Q40" i="4" s="1"/>
  <c r="Q41" i="4" a="1"/>
  <c r="Q41" i="4" s="1"/>
  <c r="Q42" i="4" a="1"/>
  <c r="Q42" i="4" s="1"/>
  <c r="Q43" i="4" a="1"/>
  <c r="Q43" i="4" s="1"/>
  <c r="Q44" i="4" a="1"/>
  <c r="Q44" i="4" s="1"/>
  <c r="Q45" i="4" a="1"/>
  <c r="Q45" i="4" s="1"/>
  <c r="Q46" i="4" a="1"/>
  <c r="Q46" i="4" s="1"/>
  <c r="Q47" i="4" a="1"/>
  <c r="Q47" i="4" s="1"/>
  <c r="Q48" i="4" a="1"/>
  <c r="Q48" i="4" s="1"/>
  <c r="Q11" i="4" a="1"/>
  <c r="Q11" i="4" s="1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11" i="4"/>
  <c r="F12" i="4" l="1"/>
  <c r="F13" i="4"/>
  <c r="M13" i="4" s="1"/>
  <c r="F14" i="4"/>
  <c r="F15" i="4"/>
  <c r="F16" i="4"/>
  <c r="M16" i="4" s="1"/>
  <c r="F17" i="4"/>
  <c r="F18" i="4"/>
  <c r="M18" i="4" s="1"/>
  <c r="F19" i="4"/>
  <c r="F20" i="4"/>
  <c r="M20" i="4" s="1"/>
  <c r="F21" i="4"/>
  <c r="M21" i="4" s="1"/>
  <c r="F22" i="4"/>
  <c r="F23" i="4"/>
  <c r="F24" i="4"/>
  <c r="M24" i="4" s="1"/>
  <c r="F25" i="4"/>
  <c r="M25" i="4" s="1"/>
  <c r="F26" i="4"/>
  <c r="F27" i="4"/>
  <c r="F28" i="4"/>
  <c r="M28" i="4" s="1"/>
  <c r="F29" i="4"/>
  <c r="F30" i="4"/>
  <c r="M30" i="4" s="1"/>
  <c r="F31" i="4"/>
  <c r="F32" i="4"/>
  <c r="M32" i="4" s="1"/>
  <c r="F33" i="4"/>
  <c r="F34" i="4"/>
  <c r="F35" i="4"/>
  <c r="F36" i="4"/>
  <c r="M36" i="4" s="1"/>
  <c r="F37" i="4"/>
  <c r="M37" i="4" s="1"/>
  <c r="F38" i="4"/>
  <c r="F39" i="4"/>
  <c r="F40" i="4"/>
  <c r="M40" i="4" s="1"/>
  <c r="F41" i="4"/>
  <c r="F42" i="4"/>
  <c r="M42" i="4" s="1"/>
  <c r="F43" i="4"/>
  <c r="F44" i="4"/>
  <c r="M44" i="4" s="1"/>
  <c r="F45" i="4"/>
  <c r="M45" i="4" s="1"/>
  <c r="F46" i="4"/>
  <c r="F47" i="4"/>
  <c r="F48" i="4"/>
  <c r="M48" i="4" s="1"/>
  <c r="F11" i="4"/>
  <c r="L18" i="4"/>
  <c r="L12" i="4"/>
  <c r="L13" i="4"/>
  <c r="L14" i="4"/>
  <c r="L15" i="4"/>
  <c r="L16" i="4"/>
  <c r="L17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M12" i="4" l="1"/>
  <c r="M11" i="4"/>
  <c r="M46" i="4"/>
  <c r="M34" i="4"/>
  <c r="M22" i="4"/>
  <c r="M23" i="4"/>
  <c r="M33" i="4"/>
  <c r="M35" i="4"/>
  <c r="M43" i="4"/>
  <c r="M31" i="4"/>
  <c r="M19" i="4"/>
  <c r="M41" i="4"/>
  <c r="M29" i="4"/>
  <c r="M17" i="4"/>
  <c r="M47" i="4"/>
  <c r="M39" i="4"/>
  <c r="M27" i="4"/>
  <c r="M15" i="4"/>
  <c r="M38" i="4"/>
  <c r="M26" i="4"/>
  <c r="M1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<sst xmlns="http://schemas.openxmlformats.org/spreadsheetml/2006/main" count="724" uniqueCount="112">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</sst>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0" xfId="0" applyFont="1"/>
    <xf numFmtId="0" fontId="6" fillId="4" borderId="2" xfId="0" applyFont="1" applyFill="1" applyBorder="1" applyAlignment="1">
      <alignment horizontal="left"/>
    </xf>
    <xf numFmtId="14" fontId="0" fillId="0" borderId="0" xfId="0" applyNumberFormat="1"/>
    <xf numFmtId="0" fontId="0" fillId="0" borderId="1" xfId="0" applyBorder="1" applyAlignment="1">
      <alignment horizontal="center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R49"/>
  <sheetViews>
    <sheetView tabSelected="1" zoomScaleNormal="100" workbookViewId="0">
      <selection activeCell="T16" sqref="T16"/>
    </sheetView>
  </sheetViews>
  <sheetFormatPr defaultRowHeight="15" x14ac:dyDescent="0.25"/>
  <cols>
    <col min="3" max="3" width="14.42578125" customWidth="1"/>
    <col min="4" max="4" width="10.42578125" bestFit="1" customWidth="1"/>
    <col min="5" max="5" width="10.42578125" customWidth="1"/>
    <col min="7" max="7" width="10.85546875" bestFit="1" customWidth="1"/>
    <col min="8" max="8" width="23.42578125" bestFit="1" customWidth="1"/>
    <col min="9" max="9" width="11.140625" bestFit="1" customWidth="1"/>
    <col min="11" max="11" width="18.28515625" bestFit="1" customWidth="1"/>
    <col min="13" max="13" width="12.5703125" customWidth="1"/>
    <col min="14" max="14" width="8.42578125" bestFit="1" customWidth="1"/>
    <col min="18" max="18" width="10.7109375" bestFit="1" customWidth="1"/>
  </cols>
  <sheetData>
    <row r="1" spans="1:18" ht="15.75" x14ac:dyDescent="0.25">
      <c r="C1" s="5" t="s">
        <v>79</v>
      </c>
    </row>
    <row r="2" spans="1:18" x14ac:dyDescent="0.25">
      <c r="B2" s="11">
        <v>1</v>
      </c>
      <c r="C2" s="11" t="s">
        <v>108</v>
      </c>
    </row>
    <row r="3" spans="1:18" x14ac:dyDescent="0.25">
      <c r="B3" s="11">
        <v>2</v>
      </c>
      <c r="C3" s="11" t="s">
        <v>109</v>
      </c>
    </row>
    <row r="4" spans="1:18" x14ac:dyDescent="0.25">
      <c r="B4" s="11">
        <v>3</v>
      </c>
      <c r="C4" s="11" t="s">
        <v>110</v>
      </c>
      <c r="R4" s="15"/>
    </row>
    <row r="5" spans="1:18" x14ac:dyDescent="0.25">
      <c r="B5" s="11">
        <v>4</v>
      </c>
      <c r="C5" s="11" t="s">
        <v>111</v>
      </c>
    </row>
    <row r="6" spans="1:18" x14ac:dyDescent="0.25">
      <c r="B6" s="11">
        <v>5</v>
      </c>
      <c r="C6" s="11" t="s">
        <v>89</v>
      </c>
    </row>
    <row r="7" spans="1:18" x14ac:dyDescent="0.25">
      <c r="B7" s="11">
        <v>6</v>
      </c>
      <c r="C7" s="11" t="s">
        <v>93</v>
      </c>
    </row>
    <row r="8" spans="1:18" x14ac:dyDescent="0.25">
      <c r="B8" s="11"/>
      <c r="C8" s="11"/>
    </row>
    <row r="10" spans="1:18" s="1" customFormat="1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/>
      <c r="G10" s="2" t="s">
        <v>5</v>
      </c>
      <c r="H10" s="2" t="s">
        <v>80</v>
      </c>
      <c r="I10" s="2" t="s">
        <v>78</v>
      </c>
      <c r="J10" s="2" t="s">
        <v>94</v>
      </c>
      <c r="K10" s="9">
        <v>1</v>
      </c>
      <c r="L10" s="9">
        <v>2</v>
      </c>
      <c r="M10" s="9">
        <v>3</v>
      </c>
      <c r="N10" s="9">
        <v>4</v>
      </c>
      <c r="O10" s="10">
        <v>5</v>
      </c>
      <c r="P10" s="10">
        <v>6</v>
      </c>
      <c r="Q10" s="9"/>
    </row>
    <row r="11" spans="1:18" x14ac:dyDescent="0.25">
      <c r="A11" s="6">
        <v>150773</v>
      </c>
      <c r="B11" s="7" t="s">
        <v>6</v>
      </c>
      <c r="C11" s="7" t="s">
        <v>7</v>
      </c>
      <c r="D11" s="8">
        <v>26860</v>
      </c>
      <c r="E11" s="8" t="s">
        <v>8</v>
      </c>
      <c r="F11" s="6">
        <f>YEAR(D11)</f>
        <v>1973</v>
      </c>
      <c r="G11" s="7" t="s">
        <v>9</v>
      </c>
      <c r="H11" s="7" t="s">
        <v>81</v>
      </c>
      <c r="I11" s="3">
        <v>85000</v>
      </c>
      <c r="J11" s="7" t="s">
        <v>95</v>
      </c>
      <c r="K11" s="10" t="str">
        <f>IF(AND(I11&lt;50000,E11="Female"),"Eligible for Gift","Not Eligible for Gift")</f>
        <v>Not Eligible for Gift</v>
      </c>
      <c r="L11" s="10">
        <f>IF(AND(I11&lt;30000,H11="CCD"),9000,0)</f>
        <v>0</v>
      </c>
      <c r="M11" s="10" t="str">
        <f>IF(F11&lt;1980,"Retiered","Not Retierd")</f>
        <v>Retiered</v>
      </c>
      <c r="N11" s="10">
        <f>IF(AND(OR(H11="Sales",H11="Marketing"),I11&lt;45000),25000,10000)</f>
        <v>10000</v>
      </c>
      <c r="O11" s="10">
        <f>IF(OR(H11="director",H11="CEO"),0,1500)</f>
        <v>1500</v>
      </c>
      <c r="P11" s="10">
        <f>IF(J11="North",5000,IF(J11="South",4000,IF(J11="East",4200,3800)))</f>
        <v>5000</v>
      </c>
      <c r="Q11" cm="1">
        <f t="array" ref="Q11">_xlfn.IFS(J11="North",5000,J11="South",4000,J11="East",4200,J11="Mid West",3800)</f>
        <v>5000</v>
      </c>
    </row>
    <row r="12" spans="1:18" x14ac:dyDescent="0.25">
      <c r="A12" s="6">
        <v>150777</v>
      </c>
      <c r="B12" s="7" t="s">
        <v>10</v>
      </c>
      <c r="C12" s="7" t="s">
        <v>11</v>
      </c>
      <c r="D12" s="8">
        <v>21123</v>
      </c>
      <c r="E12" s="8" t="s">
        <v>8</v>
      </c>
      <c r="F12" s="6">
        <f t="shared" ref="F12:F48" si="0">YEAR(D12)</f>
        <v>1957</v>
      </c>
      <c r="G12" s="7" t="s">
        <v>9</v>
      </c>
      <c r="H12" s="7" t="s">
        <v>82</v>
      </c>
      <c r="I12" s="3">
        <v>22000</v>
      </c>
      <c r="J12" s="7" t="s">
        <v>95</v>
      </c>
      <c r="K12" s="10" t="str">
        <f t="shared" ref="K12:K48" si="1">IF(AND(I12&lt;50000,E12="Female"),"Eligible for Gift","Not Eligible for Gift")</f>
        <v>Not Eligible for Gift</v>
      </c>
      <c r="L12" s="10">
        <f t="shared" ref="L12:L48" si="2">IF(AND(I12&lt;30000,H12="CCD"),9000,0)</f>
        <v>0</v>
      </c>
      <c r="M12" s="10" t="str">
        <f t="shared" ref="M12:M48" si="3">IF(F12&lt;1980,"Retiered","Not Retierd")</f>
        <v>Retiered</v>
      </c>
      <c r="N12" s="10">
        <f t="shared" ref="N12:N48" si="4">IF(AND(OR(H12="Sales",H12="Marketing"),I12&lt;45000),25000,10000)</f>
        <v>25000</v>
      </c>
      <c r="O12" s="10">
        <f t="shared" ref="O12:O48" si="5">IF(OR(H12="director",H12="CEO"),0,1500)</f>
        <v>1500</v>
      </c>
      <c r="P12" s="10">
        <f t="shared" ref="P12:P48" si="6">IF(J12="North",5000,IF(J12="South",4000,IF(J12="East",4200,3800)))</f>
        <v>5000</v>
      </c>
      <c r="Q12" cm="1">
        <f t="array" ref="Q12">_xlfn.IFS(J12="North",5000,J12="South",4000,J12="East",4200,J12="Mid West",3800)</f>
        <v>5000</v>
      </c>
    </row>
    <row r="13" spans="1:18" x14ac:dyDescent="0.25">
      <c r="A13" s="6">
        <v>150784</v>
      </c>
      <c r="B13" s="7" t="s">
        <v>12</v>
      </c>
      <c r="C13" s="7" t="s">
        <v>13</v>
      </c>
      <c r="D13" s="8">
        <v>28365</v>
      </c>
      <c r="E13" s="8" t="s">
        <v>38</v>
      </c>
      <c r="F13" s="6">
        <f t="shared" si="0"/>
        <v>1977</v>
      </c>
      <c r="G13" s="7" t="s">
        <v>14</v>
      </c>
      <c r="H13" s="7" t="s">
        <v>83</v>
      </c>
      <c r="I13" s="3">
        <v>35000</v>
      </c>
      <c r="J13" s="7" t="s">
        <v>95</v>
      </c>
      <c r="K13" s="10" t="str">
        <f t="shared" si="1"/>
        <v>Eligible for Gift</v>
      </c>
      <c r="L13" s="10">
        <f t="shared" si="2"/>
        <v>0</v>
      </c>
      <c r="M13" s="10" t="str">
        <f t="shared" si="3"/>
        <v>Retiered</v>
      </c>
      <c r="N13" s="10">
        <f t="shared" si="4"/>
        <v>10000</v>
      </c>
      <c r="O13" s="10">
        <f t="shared" si="5"/>
        <v>1500</v>
      </c>
      <c r="P13" s="10">
        <f t="shared" si="6"/>
        <v>5000</v>
      </c>
      <c r="Q13" s="10" cm="1">
        <f t="array" ref="Q13">_xlfn.IFS(J13="North",5000,J13="South",4000,J13="East",4200,J13="Mid West",3800)</f>
        <v>5000</v>
      </c>
    </row>
    <row r="14" spans="1:18" x14ac:dyDescent="0.25">
      <c r="A14" s="6">
        <v>150791</v>
      </c>
      <c r="B14" s="7" t="s">
        <v>15</v>
      </c>
      <c r="C14" s="7" t="s">
        <v>16</v>
      </c>
      <c r="D14" s="8">
        <v>23346</v>
      </c>
      <c r="E14" s="8" t="s">
        <v>38</v>
      </c>
      <c r="F14" s="6">
        <f t="shared" si="0"/>
        <v>1963</v>
      </c>
      <c r="G14" s="7" t="s">
        <v>9</v>
      </c>
      <c r="H14" s="7" t="s">
        <v>83</v>
      </c>
      <c r="I14" s="3">
        <v>67000</v>
      </c>
      <c r="J14" s="7" t="s">
        <v>96</v>
      </c>
      <c r="K14" s="10" t="str">
        <f t="shared" si="1"/>
        <v>Not Eligible for Gift</v>
      </c>
      <c r="L14" s="10">
        <f t="shared" si="2"/>
        <v>0</v>
      </c>
      <c r="M14" s="10" t="str">
        <f t="shared" si="3"/>
        <v>Retiered</v>
      </c>
      <c r="N14" s="10">
        <f t="shared" si="4"/>
        <v>10000</v>
      </c>
      <c r="O14" s="10">
        <f t="shared" si="5"/>
        <v>1500</v>
      </c>
      <c r="P14" s="10">
        <f t="shared" si="6"/>
        <v>4000</v>
      </c>
      <c r="Q14" s="10" cm="1">
        <f t="array" ref="Q14">_xlfn.IFS(J14="North",5000,J14="South",4000,J14="East",4200,J14="Mid West",3800)</f>
        <v>4000</v>
      </c>
    </row>
    <row r="15" spans="1:18" x14ac:dyDescent="0.25">
      <c r="A15" s="6">
        <v>150798</v>
      </c>
      <c r="B15" s="7" t="s">
        <v>17</v>
      </c>
      <c r="C15" s="7" t="s">
        <v>18</v>
      </c>
      <c r="D15" s="8">
        <v>28276</v>
      </c>
      <c r="E15" s="8" t="s">
        <v>38</v>
      </c>
      <c r="F15" s="6">
        <f t="shared" si="0"/>
        <v>1977</v>
      </c>
      <c r="G15" s="7" t="s">
        <v>9</v>
      </c>
      <c r="H15" s="7" t="s">
        <v>83</v>
      </c>
      <c r="I15" s="3">
        <v>81000</v>
      </c>
      <c r="J15" s="7" t="s">
        <v>95</v>
      </c>
      <c r="K15" s="10" t="str">
        <f t="shared" si="1"/>
        <v>Not Eligible for Gift</v>
      </c>
      <c r="L15" s="10">
        <f t="shared" si="2"/>
        <v>0</v>
      </c>
      <c r="M15" s="10" t="str">
        <f t="shared" si="3"/>
        <v>Retiered</v>
      </c>
      <c r="N15" s="10">
        <f t="shared" si="4"/>
        <v>10000</v>
      </c>
      <c r="O15" s="10">
        <f t="shared" si="5"/>
        <v>1500</v>
      </c>
      <c r="P15" s="10">
        <f t="shared" si="6"/>
        <v>5000</v>
      </c>
      <c r="Q15" s="10" cm="1">
        <f t="array" ref="Q15">_xlfn.IFS(J15="North",5000,J15="South",4000,J15="East",4200,J15="Mid West",3800)</f>
        <v>5000</v>
      </c>
    </row>
    <row r="16" spans="1:18" x14ac:dyDescent="0.25">
      <c r="A16" s="6">
        <v>150805</v>
      </c>
      <c r="B16" s="7" t="s">
        <v>15</v>
      </c>
      <c r="C16" s="7" t="s">
        <v>19</v>
      </c>
      <c r="D16" s="8">
        <v>26172</v>
      </c>
      <c r="E16" s="8" t="s">
        <v>8</v>
      </c>
      <c r="F16" s="6">
        <f t="shared" si="0"/>
        <v>1971</v>
      </c>
      <c r="G16" s="7" t="s">
        <v>9</v>
      </c>
      <c r="H16" s="7" t="s">
        <v>91</v>
      </c>
      <c r="I16" s="3">
        <v>91000</v>
      </c>
      <c r="J16" s="7" t="s">
        <v>95</v>
      </c>
      <c r="K16" s="10" t="str">
        <f t="shared" si="1"/>
        <v>Not Eligible for Gift</v>
      </c>
      <c r="L16" s="10">
        <f t="shared" si="2"/>
        <v>0</v>
      </c>
      <c r="M16" s="10" t="str">
        <f t="shared" si="3"/>
        <v>Retiered</v>
      </c>
      <c r="N16" s="10">
        <f t="shared" si="4"/>
        <v>10000</v>
      </c>
      <c r="O16" s="10">
        <f t="shared" si="5"/>
        <v>0</v>
      </c>
      <c r="P16" s="10">
        <f t="shared" si="6"/>
        <v>5000</v>
      </c>
      <c r="Q16" cm="1">
        <f t="array" ref="Q16">_xlfn.IFS(J16="North",5000,J16="South",4000,J16="East",4200,J16="Mid West",3800)</f>
        <v>5000</v>
      </c>
    </row>
    <row r="17" spans="1:17" x14ac:dyDescent="0.25">
      <c r="A17" s="6">
        <v>150814</v>
      </c>
      <c r="B17" s="7" t="s">
        <v>20</v>
      </c>
      <c r="C17" s="7" t="s">
        <v>21</v>
      </c>
      <c r="D17" s="8">
        <v>26246</v>
      </c>
      <c r="E17" s="8" t="s">
        <v>8</v>
      </c>
      <c r="F17" s="6">
        <f t="shared" si="0"/>
        <v>1971</v>
      </c>
      <c r="G17" s="7" t="s">
        <v>9</v>
      </c>
      <c r="H17" s="7" t="s">
        <v>85</v>
      </c>
      <c r="I17" s="3">
        <v>50000</v>
      </c>
      <c r="J17" s="7" t="s">
        <v>97</v>
      </c>
      <c r="K17" s="10" t="str">
        <f t="shared" si="1"/>
        <v>Not Eligible for Gift</v>
      </c>
      <c r="L17" s="10">
        <f t="shared" si="2"/>
        <v>0</v>
      </c>
      <c r="M17" s="10" t="str">
        <f t="shared" si="3"/>
        <v>Retiered</v>
      </c>
      <c r="N17" s="10">
        <f t="shared" si="4"/>
        <v>10000</v>
      </c>
      <c r="O17" s="10">
        <f t="shared" si="5"/>
        <v>1500</v>
      </c>
      <c r="P17" s="10">
        <f t="shared" si="6"/>
        <v>3800</v>
      </c>
      <c r="Q17" cm="1">
        <f t="array" ref="Q17">_xlfn.IFS(J17="North",5000,J17="South",4000,J17="East",4200,J17="Mid West",3800)</f>
        <v>3800</v>
      </c>
    </row>
    <row r="18" spans="1:17" x14ac:dyDescent="0.25">
      <c r="A18" s="6">
        <v>150821</v>
      </c>
      <c r="B18" s="7" t="s">
        <v>22</v>
      </c>
      <c r="C18" s="7" t="s">
        <v>23</v>
      </c>
      <c r="D18" s="8">
        <v>29966</v>
      </c>
      <c r="E18" s="8" t="s">
        <v>8</v>
      </c>
      <c r="F18" s="6">
        <f t="shared" si="0"/>
        <v>1982</v>
      </c>
      <c r="G18" s="7" t="s">
        <v>14</v>
      </c>
      <c r="H18" s="7" t="s">
        <v>86</v>
      </c>
      <c r="I18" s="3">
        <v>26000</v>
      </c>
      <c r="J18" s="7" t="s">
        <v>97</v>
      </c>
      <c r="K18" s="10" t="str">
        <f t="shared" si="1"/>
        <v>Not Eligible for Gift</v>
      </c>
      <c r="L18" s="10">
        <f>IF(AND(I18&lt;30000,H18="CCD"),9000,0)</f>
        <v>9000</v>
      </c>
      <c r="M18" s="10" t="str">
        <f t="shared" si="3"/>
        <v>Not Retierd</v>
      </c>
      <c r="N18" s="10">
        <f t="shared" si="4"/>
        <v>10000</v>
      </c>
      <c r="O18" s="10">
        <f t="shared" si="5"/>
        <v>1500</v>
      </c>
      <c r="P18" s="10">
        <f t="shared" si="6"/>
        <v>3800</v>
      </c>
      <c r="Q18" cm="1">
        <f t="array" ref="Q18">_xlfn.IFS(J18="North",5000,J18="South",4000,J18="East",4200,J18="Mid West",3800)</f>
        <v>3800</v>
      </c>
    </row>
    <row r="19" spans="1:17" x14ac:dyDescent="0.25">
      <c r="A19" s="6">
        <v>150830</v>
      </c>
      <c r="B19" s="7" t="s">
        <v>24</v>
      </c>
      <c r="C19" s="7" t="s">
        <v>25</v>
      </c>
      <c r="D19" s="8">
        <v>29037</v>
      </c>
      <c r="E19" s="8" t="s">
        <v>38</v>
      </c>
      <c r="F19" s="6">
        <f t="shared" si="0"/>
        <v>1979</v>
      </c>
      <c r="G19" s="7" t="s">
        <v>9</v>
      </c>
      <c r="H19" s="7" t="s">
        <v>0</v>
      </c>
      <c r="I19" s="3">
        <v>52000</v>
      </c>
      <c r="J19" s="7" t="s">
        <v>98</v>
      </c>
      <c r="K19" s="10" t="str">
        <f t="shared" si="1"/>
        <v>Not Eligible for Gift</v>
      </c>
      <c r="L19" s="10">
        <f t="shared" si="2"/>
        <v>0</v>
      </c>
      <c r="M19" s="10" t="str">
        <f t="shared" si="3"/>
        <v>Retiered</v>
      </c>
      <c r="N19" s="10">
        <f t="shared" si="4"/>
        <v>10000</v>
      </c>
      <c r="O19" s="10">
        <f t="shared" si="5"/>
        <v>1500</v>
      </c>
      <c r="P19" s="10">
        <f t="shared" si="6"/>
        <v>4200</v>
      </c>
      <c r="Q19" s="10" cm="1">
        <f t="array" ref="Q19">_xlfn.IFS(J19="North",5000,J19="South",4000,J19="East",4200,J19="Mid West",3800)</f>
        <v>4200</v>
      </c>
    </row>
    <row r="20" spans="1:17" x14ac:dyDescent="0.25">
      <c r="A20" s="6">
        <v>150834</v>
      </c>
      <c r="B20" s="7" t="s">
        <v>26</v>
      </c>
      <c r="C20" s="7" t="s">
        <v>27</v>
      </c>
      <c r="D20" s="8">
        <v>31199</v>
      </c>
      <c r="E20" s="8" t="s">
        <v>38</v>
      </c>
      <c r="F20" s="6">
        <f t="shared" si="0"/>
        <v>1985</v>
      </c>
      <c r="G20" s="7" t="s">
        <v>9</v>
      </c>
      <c r="H20" s="7" t="s">
        <v>87</v>
      </c>
      <c r="I20" s="3">
        <v>48000</v>
      </c>
      <c r="J20" s="7" t="s">
        <v>95</v>
      </c>
      <c r="K20" s="10" t="str">
        <f t="shared" si="1"/>
        <v>Eligible for Gift</v>
      </c>
      <c r="L20" s="10">
        <f t="shared" si="2"/>
        <v>0</v>
      </c>
      <c r="M20" s="10" t="str">
        <f t="shared" si="3"/>
        <v>Not Retierd</v>
      </c>
      <c r="N20" s="10">
        <f t="shared" si="4"/>
        <v>10000</v>
      </c>
      <c r="O20" s="10">
        <f t="shared" si="5"/>
        <v>1500</v>
      </c>
      <c r="P20" s="10">
        <f t="shared" si="6"/>
        <v>5000</v>
      </c>
      <c r="Q20" s="10" cm="1">
        <f t="array" ref="Q20">_xlfn.IFS(J20="North",5000,J20="South",4000,J20="East",4200,J20="Mid West",3800)</f>
        <v>5000</v>
      </c>
    </row>
    <row r="21" spans="1:17" x14ac:dyDescent="0.25">
      <c r="A21" s="6">
        <v>150840</v>
      </c>
      <c r="B21" s="7" t="s">
        <v>28</v>
      </c>
      <c r="C21" s="7" t="s">
        <v>29</v>
      </c>
      <c r="D21" s="8">
        <v>23136</v>
      </c>
      <c r="E21" s="8" t="s">
        <v>38</v>
      </c>
      <c r="F21" s="6">
        <f t="shared" si="0"/>
        <v>1963</v>
      </c>
      <c r="G21" s="7" t="s">
        <v>9</v>
      </c>
      <c r="H21" s="7" t="s">
        <v>85</v>
      </c>
      <c r="I21" s="3">
        <v>20000</v>
      </c>
      <c r="J21" s="7" t="s">
        <v>96</v>
      </c>
      <c r="K21" s="10" t="str">
        <f t="shared" si="1"/>
        <v>Eligible for Gift</v>
      </c>
      <c r="L21" s="10">
        <f t="shared" si="2"/>
        <v>0</v>
      </c>
      <c r="M21" s="10" t="str">
        <f t="shared" si="3"/>
        <v>Retiered</v>
      </c>
      <c r="N21" s="10">
        <f t="shared" si="4"/>
        <v>10000</v>
      </c>
      <c r="O21" s="10">
        <f t="shared" si="5"/>
        <v>1500</v>
      </c>
      <c r="P21" s="10">
        <f t="shared" si="6"/>
        <v>4000</v>
      </c>
      <c r="Q21" s="10" cm="1">
        <f t="array" ref="Q21">_xlfn.IFS(J21="North",5000,J21="South",4000,J21="East",4200,J21="Mid West",3800)</f>
        <v>4000</v>
      </c>
    </row>
    <row r="22" spans="1:17" x14ac:dyDescent="0.25">
      <c r="A22" s="6">
        <v>150850</v>
      </c>
      <c r="B22" s="7" t="s">
        <v>30</v>
      </c>
      <c r="C22" s="7" t="s">
        <v>31</v>
      </c>
      <c r="D22" s="8">
        <v>32027</v>
      </c>
      <c r="E22" s="8" t="s">
        <v>8</v>
      </c>
      <c r="F22" s="6">
        <f t="shared" si="0"/>
        <v>1987</v>
      </c>
      <c r="G22" s="7" t="s">
        <v>9</v>
      </c>
      <c r="H22" s="7" t="s">
        <v>86</v>
      </c>
      <c r="I22" s="3">
        <v>47000</v>
      </c>
      <c r="J22" s="7" t="s">
        <v>98</v>
      </c>
      <c r="K22" s="10" t="str">
        <f t="shared" si="1"/>
        <v>Not Eligible for Gift</v>
      </c>
      <c r="L22" s="10">
        <f t="shared" si="2"/>
        <v>0</v>
      </c>
      <c r="M22" s="10" t="str">
        <f t="shared" si="3"/>
        <v>Not Retierd</v>
      </c>
      <c r="N22" s="10">
        <f t="shared" si="4"/>
        <v>10000</v>
      </c>
      <c r="O22" s="10">
        <f t="shared" si="5"/>
        <v>1500</v>
      </c>
      <c r="P22" s="10">
        <f t="shared" si="6"/>
        <v>4200</v>
      </c>
      <c r="Q22" cm="1">
        <f t="array" ref="Q22">_xlfn.IFS(J22="North",5000,J22="South",4000,J22="East",4200,J22="Mid West",3800)</f>
        <v>4200</v>
      </c>
    </row>
    <row r="23" spans="1:17" x14ac:dyDescent="0.25">
      <c r="A23" s="6">
        <v>150851</v>
      </c>
      <c r="B23" s="7" t="s">
        <v>32</v>
      </c>
      <c r="C23" s="7" t="s">
        <v>33</v>
      </c>
      <c r="D23" s="8">
        <v>29368</v>
      </c>
      <c r="E23" s="8" t="s">
        <v>8</v>
      </c>
      <c r="F23" s="6">
        <f t="shared" si="0"/>
        <v>1980</v>
      </c>
      <c r="G23" s="7" t="s">
        <v>14</v>
      </c>
      <c r="H23" s="7" t="s">
        <v>85</v>
      </c>
      <c r="I23" s="3">
        <v>75000</v>
      </c>
      <c r="J23" s="7" t="s">
        <v>98</v>
      </c>
      <c r="K23" s="10" t="str">
        <f t="shared" si="1"/>
        <v>Not Eligible for Gift</v>
      </c>
      <c r="L23" s="10">
        <f t="shared" si="2"/>
        <v>0</v>
      </c>
      <c r="M23" s="10" t="str">
        <f t="shared" si="3"/>
        <v>Not Retierd</v>
      </c>
      <c r="N23" s="10">
        <f t="shared" si="4"/>
        <v>10000</v>
      </c>
      <c r="O23" s="10">
        <f t="shared" si="5"/>
        <v>1500</v>
      </c>
      <c r="P23" s="10">
        <f t="shared" si="6"/>
        <v>4200</v>
      </c>
      <c r="Q23" cm="1">
        <f t="array" ref="Q23">_xlfn.IFS(J23="North",5000,J23="South",4000,J23="East",4200,J23="Mid West",3800)</f>
        <v>4200</v>
      </c>
    </row>
    <row r="24" spans="1:17" x14ac:dyDescent="0.25">
      <c r="A24" s="6">
        <v>150858</v>
      </c>
      <c r="B24" s="7" t="s">
        <v>34</v>
      </c>
      <c r="C24" s="7" t="s">
        <v>35</v>
      </c>
      <c r="D24" s="8">
        <v>34846</v>
      </c>
      <c r="E24" s="8" t="s">
        <v>8</v>
      </c>
      <c r="F24" s="6">
        <f t="shared" si="0"/>
        <v>1995</v>
      </c>
      <c r="G24" s="7" t="s">
        <v>9</v>
      </c>
      <c r="H24" s="7" t="s">
        <v>86</v>
      </c>
      <c r="I24" s="3">
        <v>34000</v>
      </c>
      <c r="J24" s="7" t="s">
        <v>98</v>
      </c>
      <c r="K24" s="10" t="str">
        <f t="shared" si="1"/>
        <v>Not Eligible for Gift</v>
      </c>
      <c r="L24" s="10">
        <f t="shared" si="2"/>
        <v>0</v>
      </c>
      <c r="M24" s="10" t="str">
        <f t="shared" si="3"/>
        <v>Not Retierd</v>
      </c>
      <c r="N24" s="10">
        <f t="shared" si="4"/>
        <v>10000</v>
      </c>
      <c r="O24" s="10">
        <f t="shared" si="5"/>
        <v>1500</v>
      </c>
      <c r="P24" s="10">
        <f t="shared" si="6"/>
        <v>4200</v>
      </c>
      <c r="Q24" cm="1">
        <f t="array" ref="Q24">_xlfn.IFS(J24="North",5000,J24="South",4000,J24="East",4200,J24="Mid West",3800)</f>
        <v>4200</v>
      </c>
    </row>
    <row r="25" spans="1:17" x14ac:dyDescent="0.25">
      <c r="A25" s="6">
        <v>150865</v>
      </c>
      <c r="B25" s="7" t="s">
        <v>36</v>
      </c>
      <c r="C25" s="7" t="s">
        <v>37</v>
      </c>
      <c r="D25" s="8">
        <v>31279</v>
      </c>
      <c r="E25" s="8" t="s">
        <v>38</v>
      </c>
      <c r="F25" s="6">
        <f t="shared" si="0"/>
        <v>1985</v>
      </c>
      <c r="G25" s="7" t="s">
        <v>9</v>
      </c>
      <c r="H25" s="7" t="s">
        <v>90</v>
      </c>
      <c r="I25" s="3">
        <v>90000</v>
      </c>
      <c r="J25" s="7" t="s">
        <v>96</v>
      </c>
      <c r="K25" s="10" t="str">
        <f t="shared" si="1"/>
        <v>Not Eligible for Gift</v>
      </c>
      <c r="L25" s="10">
        <f t="shared" si="2"/>
        <v>0</v>
      </c>
      <c r="M25" s="10" t="str">
        <f t="shared" si="3"/>
        <v>Not Retierd</v>
      </c>
      <c r="N25" s="10">
        <f t="shared" si="4"/>
        <v>10000</v>
      </c>
      <c r="O25" s="10">
        <f t="shared" si="5"/>
        <v>0</v>
      </c>
      <c r="P25" s="10">
        <f t="shared" si="6"/>
        <v>4000</v>
      </c>
      <c r="Q25" s="10" cm="1">
        <f t="array" ref="Q25">_xlfn.IFS(J25="North",5000,J25="South",4000,J25="East",4200,J25="Mid West",3800)</f>
        <v>4000</v>
      </c>
    </row>
    <row r="26" spans="1:17" x14ac:dyDescent="0.25">
      <c r="A26" s="6">
        <v>150867</v>
      </c>
      <c r="B26" s="7" t="s">
        <v>39</v>
      </c>
      <c r="C26" s="7" t="s">
        <v>40</v>
      </c>
      <c r="D26" s="8">
        <v>29028</v>
      </c>
      <c r="E26" s="8" t="s">
        <v>38</v>
      </c>
      <c r="F26" s="6">
        <f t="shared" si="0"/>
        <v>1979</v>
      </c>
      <c r="G26" s="7" t="s">
        <v>14</v>
      </c>
      <c r="H26" s="7" t="s">
        <v>81</v>
      </c>
      <c r="I26" s="3">
        <v>49000</v>
      </c>
      <c r="J26" s="7" t="s">
        <v>96</v>
      </c>
      <c r="K26" s="10" t="str">
        <f t="shared" si="1"/>
        <v>Eligible for Gift</v>
      </c>
      <c r="L26" s="10">
        <f t="shared" si="2"/>
        <v>0</v>
      </c>
      <c r="M26" s="10" t="str">
        <f t="shared" si="3"/>
        <v>Retiered</v>
      </c>
      <c r="N26" s="10">
        <f t="shared" si="4"/>
        <v>10000</v>
      </c>
      <c r="O26" s="10">
        <f t="shared" si="5"/>
        <v>1500</v>
      </c>
      <c r="P26" s="10">
        <f t="shared" si="6"/>
        <v>4000</v>
      </c>
      <c r="Q26" s="10" cm="1">
        <f t="array" ref="Q26">_xlfn.IFS(J26="North",5000,J26="South",4000,J26="East",4200,J26="Mid West",3800)</f>
        <v>4000</v>
      </c>
    </row>
    <row r="27" spans="1:17" x14ac:dyDescent="0.25">
      <c r="A27" s="6">
        <v>150874</v>
      </c>
      <c r="B27" s="7" t="s">
        <v>41</v>
      </c>
      <c r="C27" s="7" t="s">
        <v>18</v>
      </c>
      <c r="D27" s="8">
        <v>37890</v>
      </c>
      <c r="E27" s="8" t="s">
        <v>38</v>
      </c>
      <c r="F27" s="6">
        <f t="shared" si="0"/>
        <v>2003</v>
      </c>
      <c r="G27" s="7" t="s">
        <v>9</v>
      </c>
      <c r="H27" s="7" t="s">
        <v>82</v>
      </c>
      <c r="I27" s="3">
        <v>27000</v>
      </c>
      <c r="J27" s="7" t="s">
        <v>96</v>
      </c>
      <c r="K27" s="10" t="str">
        <f t="shared" si="1"/>
        <v>Eligible for Gift</v>
      </c>
      <c r="L27" s="10">
        <f t="shared" si="2"/>
        <v>0</v>
      </c>
      <c r="M27" s="10" t="str">
        <f t="shared" si="3"/>
        <v>Not Retierd</v>
      </c>
      <c r="N27" s="10">
        <f t="shared" si="4"/>
        <v>25000</v>
      </c>
      <c r="O27" s="10">
        <f t="shared" si="5"/>
        <v>1500</v>
      </c>
      <c r="P27" s="10">
        <f t="shared" si="6"/>
        <v>4000</v>
      </c>
      <c r="Q27" s="10" cm="1">
        <f t="array" ref="Q27">_xlfn.IFS(J27="North",5000,J27="South",4000,J27="East",4200,J27="Mid West",3800)</f>
        <v>4000</v>
      </c>
    </row>
    <row r="28" spans="1:17" x14ac:dyDescent="0.25">
      <c r="A28" s="6">
        <v>150881</v>
      </c>
      <c r="B28" s="7" t="s">
        <v>42</v>
      </c>
      <c r="C28" s="7" t="s">
        <v>43</v>
      </c>
      <c r="D28" s="8">
        <v>30337</v>
      </c>
      <c r="E28" s="8" t="s">
        <v>8</v>
      </c>
      <c r="F28" s="6">
        <f t="shared" si="0"/>
        <v>1983</v>
      </c>
      <c r="G28" s="7" t="s">
        <v>14</v>
      </c>
      <c r="H28" s="7" t="s">
        <v>83</v>
      </c>
      <c r="I28" s="3">
        <v>92000</v>
      </c>
      <c r="J28" s="7" t="s">
        <v>96</v>
      </c>
      <c r="K28" s="10" t="str">
        <f t="shared" si="1"/>
        <v>Not Eligible for Gift</v>
      </c>
      <c r="L28" s="10">
        <f t="shared" si="2"/>
        <v>0</v>
      </c>
      <c r="M28" s="10" t="str">
        <f t="shared" si="3"/>
        <v>Not Retierd</v>
      </c>
      <c r="N28" s="10">
        <f t="shared" si="4"/>
        <v>10000</v>
      </c>
      <c r="O28" s="10">
        <f t="shared" si="5"/>
        <v>1500</v>
      </c>
      <c r="P28" s="10">
        <f t="shared" si="6"/>
        <v>4000</v>
      </c>
      <c r="Q28" cm="1">
        <f t="array" ref="Q28">_xlfn.IFS(J28="North",5000,J28="South",4000,J28="East",4200,J28="Mid West",3800)</f>
        <v>4000</v>
      </c>
    </row>
    <row r="29" spans="1:17" x14ac:dyDescent="0.25">
      <c r="A29" s="6">
        <v>150888</v>
      </c>
      <c r="B29" s="7" t="s">
        <v>44</v>
      </c>
      <c r="C29" s="7" t="s">
        <v>37</v>
      </c>
      <c r="D29" s="8">
        <v>29221</v>
      </c>
      <c r="E29" s="8" t="s">
        <v>8</v>
      </c>
      <c r="F29" s="6">
        <f t="shared" si="0"/>
        <v>1980</v>
      </c>
      <c r="G29" s="7" t="s">
        <v>9</v>
      </c>
      <c r="H29" s="7" t="s">
        <v>84</v>
      </c>
      <c r="I29" s="3">
        <v>43000</v>
      </c>
      <c r="J29" s="7" t="s">
        <v>97</v>
      </c>
      <c r="K29" s="10" t="str">
        <f t="shared" si="1"/>
        <v>Not Eligible for Gift</v>
      </c>
      <c r="L29" s="10">
        <f t="shared" si="2"/>
        <v>0</v>
      </c>
      <c r="M29" s="10" t="str">
        <f t="shared" si="3"/>
        <v>Not Retierd</v>
      </c>
      <c r="N29" s="10">
        <f t="shared" si="4"/>
        <v>10000</v>
      </c>
      <c r="O29" s="10">
        <f t="shared" si="5"/>
        <v>1500</v>
      </c>
      <c r="P29" s="10">
        <f t="shared" si="6"/>
        <v>3800</v>
      </c>
      <c r="Q29" cm="1">
        <f t="array" ref="Q29">_xlfn.IFS(J29="North",5000,J29="South",4000,J29="East",4200,J29="Mid West",3800)</f>
        <v>3800</v>
      </c>
    </row>
    <row r="30" spans="1:17" x14ac:dyDescent="0.25">
      <c r="A30" s="6">
        <v>150894</v>
      </c>
      <c r="B30" s="7" t="s">
        <v>45</v>
      </c>
      <c r="C30" s="7" t="s">
        <v>46</v>
      </c>
      <c r="D30" s="8">
        <v>37124</v>
      </c>
      <c r="E30" s="8" t="s">
        <v>8</v>
      </c>
      <c r="F30" s="6">
        <f t="shared" si="0"/>
        <v>2001</v>
      </c>
      <c r="G30" s="7" t="s">
        <v>9</v>
      </c>
      <c r="H30" s="7" t="s">
        <v>85</v>
      </c>
      <c r="I30" s="3">
        <v>67000</v>
      </c>
      <c r="J30" s="7" t="s">
        <v>96</v>
      </c>
      <c r="K30" s="10" t="str">
        <f t="shared" si="1"/>
        <v>Not Eligible for Gift</v>
      </c>
      <c r="L30" s="10">
        <f t="shared" si="2"/>
        <v>0</v>
      </c>
      <c r="M30" s="10" t="str">
        <f t="shared" si="3"/>
        <v>Not Retierd</v>
      </c>
      <c r="N30" s="10">
        <f t="shared" si="4"/>
        <v>10000</v>
      </c>
      <c r="O30" s="10">
        <f t="shared" si="5"/>
        <v>1500</v>
      </c>
      <c r="P30" s="10">
        <f t="shared" si="6"/>
        <v>4000</v>
      </c>
      <c r="Q30" cm="1">
        <f t="array" ref="Q30">_xlfn.IFS(J30="North",5000,J30="South",4000,J30="East",4200,J30="Mid West",3800)</f>
        <v>4000</v>
      </c>
    </row>
    <row r="31" spans="1:17" x14ac:dyDescent="0.25">
      <c r="A31" s="6">
        <v>150899</v>
      </c>
      <c r="B31" s="7" t="s">
        <v>47</v>
      </c>
      <c r="C31" s="7" t="s">
        <v>48</v>
      </c>
      <c r="D31" s="8">
        <v>37400</v>
      </c>
      <c r="E31" s="8" t="s">
        <v>8</v>
      </c>
      <c r="F31" s="6">
        <f t="shared" si="0"/>
        <v>2002</v>
      </c>
      <c r="G31" s="7" t="s">
        <v>9</v>
      </c>
      <c r="H31" s="7" t="s">
        <v>86</v>
      </c>
      <c r="I31" s="3">
        <v>50000</v>
      </c>
      <c r="J31" s="7" t="s">
        <v>96</v>
      </c>
      <c r="K31" s="10" t="str">
        <f t="shared" si="1"/>
        <v>Not Eligible for Gift</v>
      </c>
      <c r="L31" s="10">
        <f t="shared" si="2"/>
        <v>0</v>
      </c>
      <c r="M31" s="10" t="str">
        <f t="shared" si="3"/>
        <v>Not Retierd</v>
      </c>
      <c r="N31" s="10">
        <f t="shared" si="4"/>
        <v>10000</v>
      </c>
      <c r="O31" s="10">
        <f t="shared" si="5"/>
        <v>1500</v>
      </c>
      <c r="P31" s="10">
        <f t="shared" si="6"/>
        <v>4000</v>
      </c>
      <c r="Q31" cm="1">
        <f t="array" ref="Q31">_xlfn.IFS(J31="North",5000,J31="South",4000,J31="East",4200,J31="Mid West",3800)</f>
        <v>4000</v>
      </c>
    </row>
    <row r="32" spans="1:17" x14ac:dyDescent="0.25">
      <c r="A32" s="6">
        <v>150901</v>
      </c>
      <c r="B32" s="7" t="s">
        <v>49</v>
      </c>
      <c r="C32" s="7" t="s">
        <v>50</v>
      </c>
      <c r="D32" s="8">
        <v>32946</v>
      </c>
      <c r="E32" s="8" t="s">
        <v>38</v>
      </c>
      <c r="F32" s="6">
        <f t="shared" si="0"/>
        <v>1990</v>
      </c>
      <c r="G32" s="7" t="s">
        <v>9</v>
      </c>
      <c r="H32" s="7" t="s">
        <v>0</v>
      </c>
      <c r="I32" s="3">
        <v>53000</v>
      </c>
      <c r="J32" s="7" t="s">
        <v>98</v>
      </c>
      <c r="K32" s="10" t="str">
        <f t="shared" si="1"/>
        <v>Not Eligible for Gift</v>
      </c>
      <c r="L32" s="10">
        <f t="shared" si="2"/>
        <v>0</v>
      </c>
      <c r="M32" s="10" t="str">
        <f t="shared" si="3"/>
        <v>Not Retierd</v>
      </c>
      <c r="N32" s="10">
        <f t="shared" si="4"/>
        <v>10000</v>
      </c>
      <c r="O32" s="10">
        <f t="shared" si="5"/>
        <v>1500</v>
      </c>
      <c r="P32" s="10">
        <f t="shared" si="6"/>
        <v>4200</v>
      </c>
      <c r="Q32" s="10" cm="1">
        <f t="array" ref="Q32">_xlfn.IFS(J32="North",5000,J32="South",4000,J32="East",4200,J32="Mid West",3800)</f>
        <v>4200</v>
      </c>
    </row>
    <row r="33" spans="1:17" x14ac:dyDescent="0.25">
      <c r="A33" s="6">
        <v>150905</v>
      </c>
      <c r="B33" s="7" t="s">
        <v>51</v>
      </c>
      <c r="C33" s="7" t="s">
        <v>52</v>
      </c>
      <c r="D33" s="8">
        <v>30819</v>
      </c>
      <c r="E33" s="8" t="s">
        <v>38</v>
      </c>
      <c r="F33" s="6">
        <f t="shared" si="0"/>
        <v>1984</v>
      </c>
      <c r="G33" s="7" t="s">
        <v>14</v>
      </c>
      <c r="H33" s="7" t="s">
        <v>87</v>
      </c>
      <c r="I33" s="3">
        <v>62000</v>
      </c>
      <c r="J33" s="7" t="s">
        <v>98</v>
      </c>
      <c r="K33" s="10" t="str">
        <f t="shared" si="1"/>
        <v>Not Eligible for Gift</v>
      </c>
      <c r="L33" s="10">
        <f t="shared" si="2"/>
        <v>0</v>
      </c>
      <c r="M33" s="10" t="str">
        <f t="shared" si="3"/>
        <v>Not Retierd</v>
      </c>
      <c r="N33" s="10">
        <f t="shared" si="4"/>
        <v>10000</v>
      </c>
      <c r="O33" s="10">
        <f t="shared" si="5"/>
        <v>1500</v>
      </c>
      <c r="P33" s="10">
        <f t="shared" si="6"/>
        <v>4200</v>
      </c>
      <c r="Q33" s="10" cm="1">
        <f t="array" ref="Q33">_xlfn.IFS(J33="North",5000,J33="South",4000,J33="East",4200,J33="Mid West",3800)</f>
        <v>4200</v>
      </c>
    </row>
    <row r="34" spans="1:17" x14ac:dyDescent="0.25">
      <c r="A34" s="6">
        <v>150912</v>
      </c>
      <c r="B34" s="7" t="s">
        <v>53</v>
      </c>
      <c r="C34" s="7" t="s">
        <v>54</v>
      </c>
      <c r="D34" s="8">
        <v>37629</v>
      </c>
      <c r="E34" s="8" t="s">
        <v>38</v>
      </c>
      <c r="F34" s="6">
        <f t="shared" si="0"/>
        <v>2003</v>
      </c>
      <c r="G34" s="7" t="s">
        <v>9</v>
      </c>
      <c r="H34" s="7" t="s">
        <v>88</v>
      </c>
      <c r="I34" s="3">
        <v>81000</v>
      </c>
      <c r="J34" s="7" t="s">
        <v>96</v>
      </c>
      <c r="K34" s="10" t="str">
        <f t="shared" si="1"/>
        <v>Not Eligible for Gift</v>
      </c>
      <c r="L34" s="10">
        <f t="shared" si="2"/>
        <v>0</v>
      </c>
      <c r="M34" s="10" t="str">
        <f t="shared" si="3"/>
        <v>Not Retierd</v>
      </c>
      <c r="N34" s="10">
        <f t="shared" si="4"/>
        <v>10000</v>
      </c>
      <c r="O34" s="10">
        <f t="shared" si="5"/>
        <v>1500</v>
      </c>
      <c r="P34" s="10">
        <f t="shared" si="6"/>
        <v>4000</v>
      </c>
      <c r="Q34" s="10" cm="1">
        <f t="array" ref="Q34">_xlfn.IFS(J34="North",5000,J34="South",4000,J34="East",4200,J34="Mid West",3800)</f>
        <v>4000</v>
      </c>
    </row>
    <row r="35" spans="1:17" x14ac:dyDescent="0.25">
      <c r="A35" s="6">
        <v>150921</v>
      </c>
      <c r="B35" s="7" t="s">
        <v>55</v>
      </c>
      <c r="C35" s="7" t="s">
        <v>56</v>
      </c>
      <c r="D35" s="8">
        <v>38092</v>
      </c>
      <c r="E35" s="8" t="s">
        <v>8</v>
      </c>
      <c r="F35" s="6">
        <f t="shared" si="0"/>
        <v>2004</v>
      </c>
      <c r="G35" s="7" t="s">
        <v>9</v>
      </c>
      <c r="H35" s="7" t="s">
        <v>81</v>
      </c>
      <c r="I35" s="3">
        <v>19000</v>
      </c>
      <c r="J35" s="7" t="s">
        <v>97</v>
      </c>
      <c r="K35" s="10" t="str">
        <f t="shared" si="1"/>
        <v>Not Eligible for Gift</v>
      </c>
      <c r="L35" s="10">
        <f t="shared" si="2"/>
        <v>0</v>
      </c>
      <c r="M35" s="10" t="str">
        <f t="shared" si="3"/>
        <v>Not Retierd</v>
      </c>
      <c r="N35" s="10">
        <f t="shared" si="4"/>
        <v>10000</v>
      </c>
      <c r="O35" s="10">
        <f t="shared" si="5"/>
        <v>1500</v>
      </c>
      <c r="P35" s="10">
        <f t="shared" si="6"/>
        <v>3800</v>
      </c>
      <c r="Q35" cm="1">
        <f t="array" ref="Q35">_xlfn.IFS(J35="North",5000,J35="South",4000,J35="East",4200,J35="Mid West",3800)</f>
        <v>3800</v>
      </c>
    </row>
    <row r="36" spans="1:17" x14ac:dyDescent="0.25">
      <c r="A36" s="6">
        <v>150929</v>
      </c>
      <c r="B36" s="7" t="s">
        <v>57</v>
      </c>
      <c r="C36" s="7" t="s">
        <v>58</v>
      </c>
      <c r="D36" s="8">
        <v>26739</v>
      </c>
      <c r="E36" s="8" t="s">
        <v>8</v>
      </c>
      <c r="F36" s="6">
        <f t="shared" si="0"/>
        <v>1973</v>
      </c>
      <c r="G36" s="7" t="s">
        <v>9</v>
      </c>
      <c r="H36" s="7" t="s">
        <v>82</v>
      </c>
      <c r="I36" s="3">
        <v>58000</v>
      </c>
      <c r="J36" s="7" t="s">
        <v>96</v>
      </c>
      <c r="K36" s="10" t="str">
        <f t="shared" si="1"/>
        <v>Not Eligible for Gift</v>
      </c>
      <c r="L36" s="10">
        <f t="shared" si="2"/>
        <v>0</v>
      </c>
      <c r="M36" s="10" t="str">
        <f t="shared" si="3"/>
        <v>Retiered</v>
      </c>
      <c r="N36" s="10">
        <f t="shared" si="4"/>
        <v>10000</v>
      </c>
      <c r="O36" s="10">
        <f t="shared" si="5"/>
        <v>1500</v>
      </c>
      <c r="P36" s="10">
        <f t="shared" si="6"/>
        <v>4000</v>
      </c>
      <c r="Q36" cm="1">
        <f t="array" ref="Q36">_xlfn.IFS(J36="North",5000,J36="South",4000,J36="East",4200,J36="Mid West",3800)</f>
        <v>4000</v>
      </c>
    </row>
    <row r="37" spans="1:17" x14ac:dyDescent="0.25">
      <c r="A37" s="6">
        <v>150930</v>
      </c>
      <c r="B37" s="7" t="s">
        <v>28</v>
      </c>
      <c r="C37" s="7" t="s">
        <v>59</v>
      </c>
      <c r="D37" s="8">
        <v>37027</v>
      </c>
      <c r="E37" s="8" t="s">
        <v>8</v>
      </c>
      <c r="F37" s="6">
        <f t="shared" si="0"/>
        <v>2001</v>
      </c>
      <c r="G37" s="7" t="s">
        <v>9</v>
      </c>
      <c r="H37" s="7" t="s">
        <v>83</v>
      </c>
      <c r="I37" s="3">
        <v>82000</v>
      </c>
      <c r="J37" s="7" t="s">
        <v>96</v>
      </c>
      <c r="K37" s="10" t="str">
        <f t="shared" si="1"/>
        <v>Not Eligible for Gift</v>
      </c>
      <c r="L37" s="10">
        <f t="shared" si="2"/>
        <v>0</v>
      </c>
      <c r="M37" s="10" t="str">
        <f t="shared" si="3"/>
        <v>Not Retierd</v>
      </c>
      <c r="N37" s="10">
        <f t="shared" si="4"/>
        <v>10000</v>
      </c>
      <c r="O37" s="10">
        <f t="shared" si="5"/>
        <v>1500</v>
      </c>
      <c r="P37" s="10">
        <f t="shared" si="6"/>
        <v>4000</v>
      </c>
      <c r="Q37" cm="1">
        <f t="array" ref="Q37">_xlfn.IFS(J37="North",5000,J37="South",4000,J37="East",4200,J37="Mid West",3800)</f>
        <v>4000</v>
      </c>
    </row>
    <row r="38" spans="1:17" x14ac:dyDescent="0.25">
      <c r="A38" s="6">
        <v>150937</v>
      </c>
      <c r="B38" s="7" t="s">
        <v>30</v>
      </c>
      <c r="C38" s="7" t="s">
        <v>60</v>
      </c>
      <c r="D38" s="8">
        <v>24700</v>
      </c>
      <c r="E38" s="8" t="s">
        <v>8</v>
      </c>
      <c r="F38" s="6">
        <f t="shared" si="0"/>
        <v>1967</v>
      </c>
      <c r="G38" s="7" t="s">
        <v>9</v>
      </c>
      <c r="H38" s="7" t="s">
        <v>84</v>
      </c>
      <c r="I38" s="3">
        <v>37000</v>
      </c>
      <c r="J38" s="7" t="s">
        <v>95</v>
      </c>
      <c r="K38" s="10" t="str">
        <f t="shared" si="1"/>
        <v>Not Eligible for Gift</v>
      </c>
      <c r="L38" s="10">
        <f t="shared" si="2"/>
        <v>0</v>
      </c>
      <c r="M38" s="10" t="str">
        <f t="shared" si="3"/>
        <v>Retiered</v>
      </c>
      <c r="N38" s="10">
        <f t="shared" si="4"/>
        <v>10000</v>
      </c>
      <c r="O38" s="10">
        <f t="shared" si="5"/>
        <v>1500</v>
      </c>
      <c r="P38" s="10">
        <f t="shared" si="6"/>
        <v>5000</v>
      </c>
      <c r="Q38" cm="1">
        <f t="array" ref="Q38">_xlfn.IFS(J38="North",5000,J38="South",4000,J38="East",4200,J38="Mid West",3800)</f>
        <v>5000</v>
      </c>
    </row>
    <row r="39" spans="1:17" x14ac:dyDescent="0.25">
      <c r="A39" s="6">
        <v>150940</v>
      </c>
      <c r="B39" s="7" t="s">
        <v>61</v>
      </c>
      <c r="C39" s="7" t="s">
        <v>62</v>
      </c>
      <c r="D39" s="8">
        <v>26906</v>
      </c>
      <c r="E39" s="8" t="s">
        <v>8</v>
      </c>
      <c r="F39" s="6">
        <f t="shared" si="0"/>
        <v>1973</v>
      </c>
      <c r="G39" s="7" t="s">
        <v>14</v>
      </c>
      <c r="H39" s="7" t="s">
        <v>85</v>
      </c>
      <c r="I39" s="3">
        <v>87000</v>
      </c>
      <c r="J39" s="7" t="s">
        <v>98</v>
      </c>
      <c r="K39" s="10" t="str">
        <f t="shared" si="1"/>
        <v>Not Eligible for Gift</v>
      </c>
      <c r="L39" s="10">
        <f t="shared" si="2"/>
        <v>0</v>
      </c>
      <c r="M39" s="10" t="str">
        <f t="shared" si="3"/>
        <v>Retiered</v>
      </c>
      <c r="N39" s="10">
        <f t="shared" si="4"/>
        <v>10000</v>
      </c>
      <c r="O39" s="10">
        <f t="shared" si="5"/>
        <v>1500</v>
      </c>
      <c r="P39" s="10">
        <f t="shared" si="6"/>
        <v>4200</v>
      </c>
      <c r="Q39" cm="1">
        <f t="array" ref="Q39">_xlfn.IFS(J39="North",5000,J39="South",4000,J39="East",4200,J39="Mid West",3800)</f>
        <v>4200</v>
      </c>
    </row>
    <row r="40" spans="1:17" x14ac:dyDescent="0.25">
      <c r="A40" s="6">
        <v>150947</v>
      </c>
      <c r="B40" s="7" t="s">
        <v>63</v>
      </c>
      <c r="C40" s="7" t="s">
        <v>64</v>
      </c>
      <c r="D40" s="8">
        <v>33449</v>
      </c>
      <c r="E40" s="8" t="s">
        <v>38</v>
      </c>
      <c r="F40" s="6">
        <f t="shared" si="0"/>
        <v>1991</v>
      </c>
      <c r="G40" s="7" t="s">
        <v>9</v>
      </c>
      <c r="H40" s="7" t="s">
        <v>86</v>
      </c>
      <c r="I40" s="3">
        <v>85000</v>
      </c>
      <c r="J40" s="7" t="s">
        <v>98</v>
      </c>
      <c r="K40" s="10" t="str">
        <f t="shared" si="1"/>
        <v>Not Eligible for Gift</v>
      </c>
      <c r="L40" s="10">
        <f t="shared" si="2"/>
        <v>0</v>
      </c>
      <c r="M40" s="10" t="str">
        <f t="shared" si="3"/>
        <v>Not Retierd</v>
      </c>
      <c r="N40" s="10">
        <f t="shared" si="4"/>
        <v>10000</v>
      </c>
      <c r="O40" s="10">
        <f t="shared" si="5"/>
        <v>1500</v>
      </c>
      <c r="P40" s="10">
        <f t="shared" si="6"/>
        <v>4200</v>
      </c>
      <c r="Q40" s="10" cm="1">
        <f t="array" ref="Q40">_xlfn.IFS(J40="North",5000,J40="South",4000,J40="East",4200,J40="Mid West",3800)</f>
        <v>4200</v>
      </c>
    </row>
    <row r="41" spans="1:17" x14ac:dyDescent="0.25">
      <c r="A41" s="6">
        <v>150954</v>
      </c>
      <c r="B41" s="7" t="s">
        <v>65</v>
      </c>
      <c r="C41" s="7" t="s">
        <v>18</v>
      </c>
      <c r="D41" s="8">
        <v>35495</v>
      </c>
      <c r="E41" s="8" t="s">
        <v>38</v>
      </c>
      <c r="F41" s="6">
        <f t="shared" si="0"/>
        <v>1997</v>
      </c>
      <c r="G41" s="7" t="s">
        <v>9</v>
      </c>
      <c r="H41" s="7" t="s">
        <v>0</v>
      </c>
      <c r="I41" s="3">
        <v>57000</v>
      </c>
      <c r="J41" s="7" t="s">
        <v>96</v>
      </c>
      <c r="K41" s="10" t="str">
        <f t="shared" si="1"/>
        <v>Not Eligible for Gift</v>
      </c>
      <c r="L41" s="10">
        <f t="shared" si="2"/>
        <v>0</v>
      </c>
      <c r="M41" s="10" t="str">
        <f t="shared" si="3"/>
        <v>Not Retierd</v>
      </c>
      <c r="N41" s="10">
        <f t="shared" si="4"/>
        <v>10000</v>
      </c>
      <c r="O41" s="10">
        <f t="shared" si="5"/>
        <v>1500</v>
      </c>
      <c r="P41" s="10">
        <f t="shared" si="6"/>
        <v>4000</v>
      </c>
      <c r="Q41" s="10" cm="1">
        <f t="array" ref="Q41">_xlfn.IFS(J41="North",5000,J41="South",4000,J41="East",4200,J41="Mid West",3800)</f>
        <v>4000</v>
      </c>
    </row>
    <row r="42" spans="1:17" x14ac:dyDescent="0.25">
      <c r="A42" s="6">
        <v>150962</v>
      </c>
      <c r="B42" s="7" t="s">
        <v>66</v>
      </c>
      <c r="C42" s="7" t="s">
        <v>18</v>
      </c>
      <c r="D42" s="8">
        <v>37773</v>
      </c>
      <c r="E42" s="8" t="s">
        <v>38</v>
      </c>
      <c r="F42" s="6">
        <f t="shared" si="0"/>
        <v>2003</v>
      </c>
      <c r="G42" s="7" t="s">
        <v>9</v>
      </c>
      <c r="H42" s="7" t="s">
        <v>91</v>
      </c>
      <c r="I42" s="3">
        <v>87000</v>
      </c>
      <c r="J42" s="7" t="s">
        <v>96</v>
      </c>
      <c r="K42" s="10" t="str">
        <f t="shared" si="1"/>
        <v>Not Eligible for Gift</v>
      </c>
      <c r="L42" s="10">
        <f t="shared" si="2"/>
        <v>0</v>
      </c>
      <c r="M42" s="10" t="str">
        <f t="shared" si="3"/>
        <v>Not Retierd</v>
      </c>
      <c r="N42" s="10">
        <f t="shared" si="4"/>
        <v>10000</v>
      </c>
      <c r="O42" s="10">
        <f t="shared" si="5"/>
        <v>0</v>
      </c>
      <c r="P42" s="10">
        <f t="shared" si="6"/>
        <v>4000</v>
      </c>
      <c r="Q42" s="10" cm="1">
        <f t="array" ref="Q42">_xlfn.IFS(J42="North",5000,J42="South",4000,J42="East",4200,J42="Mid West",3800)</f>
        <v>4000</v>
      </c>
    </row>
    <row r="43" spans="1:17" x14ac:dyDescent="0.25">
      <c r="A43" s="6">
        <v>150968</v>
      </c>
      <c r="B43" s="7" t="s">
        <v>67</v>
      </c>
      <c r="C43" s="7" t="s">
        <v>68</v>
      </c>
      <c r="D43" s="8">
        <v>37208</v>
      </c>
      <c r="E43" s="8" t="s">
        <v>8</v>
      </c>
      <c r="F43" s="6">
        <f t="shared" si="0"/>
        <v>2001</v>
      </c>
      <c r="G43" s="7" t="s">
        <v>9</v>
      </c>
      <c r="H43" s="7" t="s">
        <v>88</v>
      </c>
      <c r="I43" s="3">
        <v>65000</v>
      </c>
      <c r="J43" s="7" t="s">
        <v>98</v>
      </c>
      <c r="K43" s="10" t="str">
        <f t="shared" si="1"/>
        <v>Not Eligible for Gift</v>
      </c>
      <c r="L43" s="10">
        <f t="shared" si="2"/>
        <v>0</v>
      </c>
      <c r="M43" s="10" t="str">
        <f t="shared" si="3"/>
        <v>Not Retierd</v>
      </c>
      <c r="N43" s="10">
        <f t="shared" si="4"/>
        <v>10000</v>
      </c>
      <c r="O43" s="10">
        <f t="shared" si="5"/>
        <v>1500</v>
      </c>
      <c r="P43" s="10">
        <f t="shared" si="6"/>
        <v>4200</v>
      </c>
      <c r="Q43" cm="1">
        <f t="array" ref="Q43">_xlfn.IFS(J43="North",5000,J43="South",4000,J43="East",4200,J43="Mid West",3800)</f>
        <v>4200</v>
      </c>
    </row>
    <row r="44" spans="1:17" x14ac:dyDescent="0.25">
      <c r="A44" s="6">
        <v>150975</v>
      </c>
      <c r="B44" s="7" t="s">
        <v>69</v>
      </c>
      <c r="C44" s="7" t="s">
        <v>70</v>
      </c>
      <c r="D44" s="8">
        <v>31478</v>
      </c>
      <c r="E44" s="8" t="s">
        <v>8</v>
      </c>
      <c r="F44" s="6">
        <f t="shared" si="0"/>
        <v>1986</v>
      </c>
      <c r="G44" s="7" t="s">
        <v>9</v>
      </c>
      <c r="H44" s="7" t="s">
        <v>81</v>
      </c>
      <c r="I44" s="3">
        <v>83000</v>
      </c>
      <c r="J44" s="7" t="s">
        <v>95</v>
      </c>
      <c r="K44" s="10" t="str">
        <f t="shared" si="1"/>
        <v>Not Eligible for Gift</v>
      </c>
      <c r="L44" s="10">
        <f t="shared" si="2"/>
        <v>0</v>
      </c>
      <c r="M44" s="10" t="str">
        <f t="shared" si="3"/>
        <v>Not Retierd</v>
      </c>
      <c r="N44" s="10">
        <f t="shared" si="4"/>
        <v>10000</v>
      </c>
      <c r="O44" s="10">
        <f t="shared" si="5"/>
        <v>1500</v>
      </c>
      <c r="P44" s="10">
        <f t="shared" si="6"/>
        <v>5000</v>
      </c>
      <c r="Q44" cm="1">
        <f t="array" ref="Q44">_xlfn.IFS(J44="North",5000,J44="South",4000,J44="East",4200,J44="Mid West",3800)</f>
        <v>5000</v>
      </c>
    </row>
    <row r="45" spans="1:17" x14ac:dyDescent="0.25">
      <c r="A45" s="6">
        <v>150982</v>
      </c>
      <c r="B45" s="7" t="s">
        <v>71</v>
      </c>
      <c r="C45" s="7" t="s">
        <v>72</v>
      </c>
      <c r="D45" s="8">
        <v>35574</v>
      </c>
      <c r="E45" s="8" t="s">
        <v>8</v>
      </c>
      <c r="F45" s="6">
        <f t="shared" si="0"/>
        <v>1997</v>
      </c>
      <c r="G45" s="7" t="s">
        <v>9</v>
      </c>
      <c r="H45" s="7" t="s">
        <v>82</v>
      </c>
      <c r="I45" s="3">
        <v>47000</v>
      </c>
      <c r="J45" s="7" t="s">
        <v>95</v>
      </c>
      <c r="K45" s="10" t="str">
        <f t="shared" si="1"/>
        <v>Not Eligible for Gift</v>
      </c>
      <c r="L45" s="10">
        <f t="shared" si="2"/>
        <v>0</v>
      </c>
      <c r="M45" s="10" t="str">
        <f t="shared" si="3"/>
        <v>Not Retierd</v>
      </c>
      <c r="N45" s="10">
        <f t="shared" si="4"/>
        <v>10000</v>
      </c>
      <c r="O45" s="10">
        <f t="shared" si="5"/>
        <v>1500</v>
      </c>
      <c r="P45" s="10">
        <f t="shared" si="6"/>
        <v>5000</v>
      </c>
      <c r="Q45" cm="1">
        <f t="array" ref="Q45">_xlfn.IFS(J45="North",5000,J45="South",4000,J45="East",4200,J45="Mid West",3800)</f>
        <v>5000</v>
      </c>
    </row>
    <row r="46" spans="1:17" x14ac:dyDescent="0.25">
      <c r="A46" s="6">
        <v>150989</v>
      </c>
      <c r="B46" s="7" t="s">
        <v>73</v>
      </c>
      <c r="C46" s="7" t="s">
        <v>74</v>
      </c>
      <c r="D46" s="8">
        <v>33113</v>
      </c>
      <c r="E46" s="8" t="s">
        <v>8</v>
      </c>
      <c r="F46" s="6">
        <f t="shared" si="0"/>
        <v>1990</v>
      </c>
      <c r="G46" s="7" t="s">
        <v>9</v>
      </c>
      <c r="H46" s="7" t="s">
        <v>83</v>
      </c>
      <c r="I46" s="3">
        <v>45000</v>
      </c>
      <c r="J46" s="7" t="s">
        <v>96</v>
      </c>
      <c r="K46" s="10" t="str">
        <f t="shared" si="1"/>
        <v>Not Eligible for Gift</v>
      </c>
      <c r="L46" s="10">
        <f t="shared" si="2"/>
        <v>0</v>
      </c>
      <c r="M46" s="10" t="str">
        <f t="shared" si="3"/>
        <v>Not Retierd</v>
      </c>
      <c r="N46" s="10">
        <f t="shared" si="4"/>
        <v>10000</v>
      </c>
      <c r="O46" s="10">
        <f t="shared" si="5"/>
        <v>1500</v>
      </c>
      <c r="P46" s="10">
        <f t="shared" si="6"/>
        <v>4000</v>
      </c>
      <c r="Q46" cm="1">
        <f t="array" ref="Q46">_xlfn.IFS(J46="North",5000,J46="South",4000,J46="East",4200,J46="Mid West",3800)</f>
        <v>4000</v>
      </c>
    </row>
    <row r="47" spans="1:17" x14ac:dyDescent="0.25">
      <c r="A47" s="6">
        <v>150990</v>
      </c>
      <c r="B47" s="7" t="s">
        <v>75</v>
      </c>
      <c r="C47" s="7" t="s">
        <v>74</v>
      </c>
      <c r="D47" s="8">
        <v>36400</v>
      </c>
      <c r="E47" s="8" t="s">
        <v>8</v>
      </c>
      <c r="F47" s="6">
        <f t="shared" si="0"/>
        <v>1999</v>
      </c>
      <c r="G47" s="7" t="s">
        <v>9</v>
      </c>
      <c r="H47" s="7" t="s">
        <v>84</v>
      </c>
      <c r="I47" s="3">
        <v>77000</v>
      </c>
      <c r="J47" s="7" t="s">
        <v>97</v>
      </c>
      <c r="K47" s="10" t="str">
        <f t="shared" si="1"/>
        <v>Not Eligible for Gift</v>
      </c>
      <c r="L47" s="10">
        <f t="shared" si="2"/>
        <v>0</v>
      </c>
      <c r="M47" s="10" t="str">
        <f t="shared" si="3"/>
        <v>Not Retierd</v>
      </c>
      <c r="N47" s="10">
        <f t="shared" si="4"/>
        <v>10000</v>
      </c>
      <c r="O47" s="10">
        <f t="shared" si="5"/>
        <v>1500</v>
      </c>
      <c r="P47" s="10">
        <f t="shared" si="6"/>
        <v>3800</v>
      </c>
      <c r="Q47" cm="1">
        <f t="array" ref="Q47">_xlfn.IFS(J47="North",5000,J47="South",4000,J47="East",4200,J47="Mid West",3800)</f>
        <v>3800</v>
      </c>
    </row>
    <row r="48" spans="1:17" x14ac:dyDescent="0.25">
      <c r="A48" s="6">
        <v>150995</v>
      </c>
      <c r="B48" s="7" t="s">
        <v>76</v>
      </c>
      <c r="C48" s="7" t="s">
        <v>77</v>
      </c>
      <c r="D48" s="8">
        <v>35330</v>
      </c>
      <c r="E48" s="8" t="s">
        <v>8</v>
      </c>
      <c r="F48" s="6">
        <f t="shared" si="0"/>
        <v>1996</v>
      </c>
      <c r="G48" s="7" t="s">
        <v>9</v>
      </c>
      <c r="H48" s="7" t="s">
        <v>85</v>
      </c>
      <c r="I48" s="3">
        <v>15000</v>
      </c>
      <c r="J48" s="7" t="s">
        <v>95</v>
      </c>
      <c r="K48" s="10" t="str">
        <f t="shared" si="1"/>
        <v>Not Eligible for Gift</v>
      </c>
      <c r="L48" s="10">
        <f t="shared" si="2"/>
        <v>0</v>
      </c>
      <c r="M48" s="10" t="str">
        <f t="shared" si="3"/>
        <v>Not Retierd</v>
      </c>
      <c r="N48" s="10">
        <f t="shared" si="4"/>
        <v>10000</v>
      </c>
      <c r="O48" s="10">
        <f t="shared" si="5"/>
        <v>1500</v>
      </c>
      <c r="P48" s="10">
        <f t="shared" si="6"/>
        <v>5000</v>
      </c>
      <c r="Q48" cm="1">
        <f t="array" ref="Q48">_xlfn.IFS(J48="North",5000,J48="South",4000,J48="East",4200,J48="Mid West",3800)</f>
        <v>5000</v>
      </c>
    </row>
    <row r="49" spans="8:8" x14ac:dyDescent="0.25">
      <c r="H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O42"/>
  <sheetViews>
    <sheetView workbookViewId="0">
      <selection activeCell="M17" sqref="M17"/>
    </sheetView>
  </sheetViews>
  <sheetFormatPr defaultRowHeight="15" x14ac:dyDescent="0.25"/>
  <cols>
    <col min="6" max="6" width="9.85546875" bestFit="1" customWidth="1"/>
    <col min="11" max="11" width="10.7109375" bestFit="1" customWidth="1"/>
    <col min="12" max="12" width="14.7109375" bestFit="1" customWidth="1"/>
    <col min="13" max="13" width="38" bestFit="1" customWidth="1"/>
    <col min="14" max="14" width="17.28515625" bestFit="1" customWidth="1"/>
  </cols>
  <sheetData>
    <row r="4" spans="3:15" x14ac:dyDescent="0.25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</row>
    <row r="5" spans="3:15" x14ac:dyDescent="0.25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</row>
    <row r="6" spans="3:15" x14ac:dyDescent="0.25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</row>
    <row r="7" spans="3:15" x14ac:dyDescent="0.25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M7" s="13" t="s">
        <v>99</v>
      </c>
    </row>
    <row r="8" spans="3:15" x14ac:dyDescent="0.25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</row>
    <row r="9" spans="3:15" x14ac:dyDescent="0.25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M9" s="14" t="s">
        <v>100</v>
      </c>
      <c r="N9" s="2" t="s">
        <v>101</v>
      </c>
    </row>
    <row r="10" spans="3:15" x14ac:dyDescent="0.25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M10" s="2" t="s">
        <v>102</v>
      </c>
      <c r="N10" s="3" t="str">
        <f>VLOOKUP(MAX(K$5:K$42),CHOOSE({1,2},K$5:K$42,D$5:D$42),2,0)</f>
        <v>Dinesh</v>
      </c>
      <c r="O10">
        <f>MAX(K5:K42)</f>
        <v>92000</v>
      </c>
    </row>
    <row r="11" spans="3:15" x14ac:dyDescent="0.25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M11" s="2" t="s">
        <v>103</v>
      </c>
      <c r="N11" s="3" t="str">
        <f>VLOOKUP(MIN(K$5:K$42),CHOOSE({1,2},K$5:K$42,D$5:D$42),2,0)</f>
        <v>Satish</v>
      </c>
      <c r="O11">
        <f>MIN(K5:K42)</f>
        <v>15000</v>
      </c>
    </row>
    <row r="12" spans="3:15" x14ac:dyDescent="0.25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</row>
    <row r="13" spans="3:15" x14ac:dyDescent="0.25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</row>
    <row r="14" spans="3:15" x14ac:dyDescent="0.25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5" x14ac:dyDescent="0.25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</row>
    <row r="16" spans="3:15" x14ac:dyDescent="0.25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</row>
    <row r="17" spans="3:11" x14ac:dyDescent="0.25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</row>
    <row r="18" spans="3:11" x14ac:dyDescent="0.25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</row>
    <row r="19" spans="3:11" x14ac:dyDescent="0.25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</row>
    <row r="20" spans="3:11" x14ac:dyDescent="0.25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</row>
    <row r="21" spans="3:11" x14ac:dyDescent="0.25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</row>
    <row r="22" spans="3:11" x14ac:dyDescent="0.25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</row>
    <row r="23" spans="3:11" x14ac:dyDescent="0.25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</row>
    <row r="24" spans="3:11" x14ac:dyDescent="0.25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</row>
    <row r="25" spans="3:11" x14ac:dyDescent="0.25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</row>
    <row r="26" spans="3:11" x14ac:dyDescent="0.25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</row>
    <row r="27" spans="3:11" x14ac:dyDescent="0.25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</row>
    <row r="28" spans="3:11" x14ac:dyDescent="0.25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</row>
    <row r="29" spans="3:11" x14ac:dyDescent="0.25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</row>
    <row r="30" spans="3:11" x14ac:dyDescent="0.25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</row>
    <row r="31" spans="3:11" x14ac:dyDescent="0.25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</row>
    <row r="32" spans="3:11" x14ac:dyDescent="0.25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</row>
    <row r="33" spans="3:11" x14ac:dyDescent="0.25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</row>
    <row r="34" spans="3:11" x14ac:dyDescent="0.25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</row>
    <row r="35" spans="3:11" x14ac:dyDescent="0.25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</row>
    <row r="36" spans="3:11" x14ac:dyDescent="0.25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</row>
    <row r="37" spans="3:11" x14ac:dyDescent="0.25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</row>
    <row r="38" spans="3:11" x14ac:dyDescent="0.25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25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</row>
    <row r="40" spans="3:11" x14ac:dyDescent="0.25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</row>
    <row r="41" spans="3:11" x14ac:dyDescent="0.25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</row>
    <row r="42" spans="3:11" x14ac:dyDescent="0.25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topLeftCell="A22" workbookViewId="0">
      <selection activeCell="O20" sqref="O20"/>
    </sheetView>
  </sheetViews>
  <sheetFormatPr defaultRowHeight="15" x14ac:dyDescent="0.25"/>
  <cols>
    <col min="4" max="4" width="13.42578125" customWidth="1"/>
    <col min="5" max="5" width="14.140625" bestFit="1" customWidth="1"/>
    <col min="6" max="6" width="9.85546875" bestFit="1" customWidth="1"/>
    <col min="10" max="10" width="23.42578125" bestFit="1" customWidth="1"/>
    <col min="12" max="12" width="13.42578125" customWidth="1"/>
  </cols>
  <sheetData>
    <row r="2" spans="3:11" x14ac:dyDescent="0.25">
      <c r="D2" s="13" t="s">
        <v>104</v>
      </c>
    </row>
    <row r="3" spans="3:11" x14ac:dyDescent="0.25">
      <c r="D3" s="13" t="s">
        <v>105</v>
      </c>
    </row>
    <row r="4" spans="3:11" x14ac:dyDescent="0.25">
      <c r="D4" s="13" t="s">
        <v>106</v>
      </c>
    </row>
    <row r="6" spans="3:11" x14ac:dyDescent="0.25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107</v>
      </c>
    </row>
    <row r="7" spans="3:11" x14ac:dyDescent="0.25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>IFERROR(VLOOKUP($C7,Source!$C$5:$F$40,MATCH(I$6,Source!$C$5:$F$5,0),0),"Retired")</f>
        <v>North</v>
      </c>
      <c r="J7" s="3" t="str">
        <f>IFERROR(VLOOKUP($C7,Source!$C$5:$F$40,MATCH(J$6,Source!$C$5:$F$5,0),0),"Retired")</f>
        <v>FLM</v>
      </c>
      <c r="K7" s="16">
        <f>IFERROR(VLOOKUP($C7,Source!$C$5:$F$40,MATCH(K$6,Source!$C$5:$F$5,0),0),"Retired")</f>
        <v>48000</v>
      </c>
    </row>
    <row r="8" spans="3:11" x14ac:dyDescent="0.25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>IFERROR(VLOOKUP($C8,Source!$C$5:$F$40,MATCH(I$6,Source!$C$5:$F$5,0),0),"Retired")</f>
        <v>North</v>
      </c>
      <c r="J8" s="3" t="str">
        <f>IFERROR(VLOOKUP($C8,Source!$C$5:$F$40,MATCH(J$6,Source!$C$5:$F$5,0),0),"Retired")</f>
        <v>Digital Marketing</v>
      </c>
      <c r="K8" s="16">
        <f>IFERROR(VLOOKUP($C8,Source!$C$5:$F$40,MATCH(K$6,Source!$C$5:$F$5,0),0),"Retired")</f>
        <v>35000</v>
      </c>
    </row>
    <row r="9" spans="3:11" x14ac:dyDescent="0.25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>IFERROR(VLOOKUP($C9,Source!$C$5:$F$40,MATCH(I$6,Source!$C$5:$F$5,0),0),"Retired")</f>
        <v>North</v>
      </c>
      <c r="J9" s="3" t="str">
        <f>IFERROR(VLOOKUP($C9,Source!$C$5:$F$40,MATCH(J$6,Source!$C$5:$F$5,0),0),"Retired")</f>
        <v>Digital Marketing</v>
      </c>
      <c r="K9" s="16">
        <f>IFERROR(VLOOKUP($C9,Source!$C$5:$F$40,MATCH(K$6,Source!$C$5:$F$5,0),0),"Retired")</f>
        <v>67000</v>
      </c>
    </row>
    <row r="10" spans="3:11" x14ac:dyDescent="0.25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>IFERROR(VLOOKUP($C10,Source!$C$5:$F$40,MATCH(I$6,Source!$C$5:$F$5,0),0),"Retired")</f>
        <v>South</v>
      </c>
      <c r="J10" s="3" t="str">
        <f>IFERROR(VLOOKUP($C10,Source!$C$5:$F$40,MATCH(J$6,Source!$C$5:$F$5,0),0),"Retired")</f>
        <v>Inside Sales</v>
      </c>
      <c r="K10" s="16">
        <f>IFERROR(VLOOKUP($C10,Source!$C$5:$F$40,MATCH(K$6,Source!$C$5:$F$5,0),0),"Retired")</f>
        <v>87000</v>
      </c>
    </row>
    <row r="11" spans="3:11" x14ac:dyDescent="0.25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>IFERROR(VLOOKUP($C11,Source!$C$5:$F$40,MATCH(I$6,Source!$C$5:$F$5,0),0),"Retired")</f>
        <v>North</v>
      </c>
      <c r="J11" s="3" t="str">
        <f>IFERROR(VLOOKUP($C11,Source!$C$5:$F$40,MATCH(J$6,Source!$C$5:$F$5,0),0),"Retired")</f>
        <v>Marketing</v>
      </c>
      <c r="K11" s="16">
        <f>IFERROR(VLOOKUP($C11,Source!$C$5:$F$40,MATCH(K$6,Source!$C$5:$F$5,0),0),"Retired")</f>
        <v>22000</v>
      </c>
    </row>
    <row r="12" spans="3:11" x14ac:dyDescent="0.25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>IFERROR(VLOOKUP($C12,Source!$C$5:$F$40,MATCH(I$6,Source!$C$5:$F$5,0),0),"Retired")</f>
        <v>North</v>
      </c>
      <c r="J12" s="3" t="str">
        <f>IFERROR(VLOOKUP($C12,Source!$C$5:$F$40,MATCH(J$6,Source!$C$5:$F$5,0),0),"Retired")</f>
        <v>Director</v>
      </c>
      <c r="K12" s="16">
        <f>IFERROR(VLOOKUP($C12,Source!$C$5:$F$40,MATCH(K$6,Source!$C$5:$F$5,0),0),"Retired")</f>
        <v>91000</v>
      </c>
    </row>
    <row r="13" spans="3:11" x14ac:dyDescent="0.25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>IFERROR(VLOOKUP($C13,Source!$C$5:$F$40,MATCH(I$6,Source!$C$5:$F$5,0),0),"Retired")</f>
        <v>Mid West</v>
      </c>
      <c r="J13" s="3" t="str">
        <f>IFERROR(VLOOKUP($C13,Source!$C$5:$F$40,MATCH(J$6,Source!$C$5:$F$5,0),0),"Retired")</f>
        <v>Learning &amp; Development</v>
      </c>
      <c r="K13" s="16">
        <f>IFERROR(VLOOKUP($C13,Source!$C$5:$F$40,MATCH(K$6,Source!$C$5:$F$5,0),0),"Retired")</f>
        <v>77000</v>
      </c>
    </row>
    <row r="14" spans="3:11" x14ac:dyDescent="0.25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>IFERROR(VLOOKUP($C14,Source!$C$5:$F$40,MATCH(I$6,Source!$C$5:$F$5,0),0),"Retired")</f>
        <v>Mid West</v>
      </c>
      <c r="J14" s="3" t="str">
        <f>IFERROR(VLOOKUP($C14,Source!$C$5:$F$40,MATCH(J$6,Source!$C$5:$F$5,0),0),"Retired")</f>
        <v>Digital Marketing</v>
      </c>
      <c r="K14" s="16">
        <f>IFERROR(VLOOKUP($C14,Source!$C$5:$F$40,MATCH(K$6,Source!$C$5:$F$5,0),0),"Retired")</f>
        <v>45000</v>
      </c>
    </row>
    <row r="15" spans="3:11" x14ac:dyDescent="0.25">
      <c r="C15" s="6">
        <v>150867</v>
      </c>
      <c r="D15" s="7" t="s">
        <v>39</v>
      </c>
      <c r="E15" s="7" t="s">
        <v>40</v>
      </c>
      <c r="F15" s="8">
        <v>29028</v>
      </c>
      <c r="G15" s="6" t="s">
        <v>38</v>
      </c>
      <c r="H15" s="7" t="s">
        <v>14</v>
      </c>
      <c r="I15" s="3" t="str">
        <f>IFERROR(VLOOKUP($C15,Source!$C$5:$F$40,MATCH(I$6,Source!$C$5:$F$5,0),0),"Retired")</f>
        <v>East</v>
      </c>
      <c r="J15" s="3" t="str">
        <f>IFERROR(VLOOKUP($C15,Source!$C$5:$F$40,MATCH(J$6,Source!$C$5:$F$5,0),0),"Retired")</f>
        <v>Finance</v>
      </c>
      <c r="K15" s="16">
        <f>IFERROR(VLOOKUP($C15,Source!$C$5:$F$40,MATCH(K$6,Source!$C$5:$F$5,0),0),"Retired")</f>
        <v>49000</v>
      </c>
    </row>
    <row r="16" spans="3:11" x14ac:dyDescent="0.25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>IFERROR(VLOOKUP($C16,Source!$C$5:$F$40,MATCH(I$6,Source!$C$5:$F$5,0),0),"Retired")</f>
        <v>North</v>
      </c>
      <c r="J16" s="3" t="str">
        <f>IFERROR(VLOOKUP($C16,Source!$C$5:$F$40,MATCH(J$6,Source!$C$5:$F$5,0),0),"Retired")</f>
        <v>Inside Sales</v>
      </c>
      <c r="K16" s="16">
        <f>IFERROR(VLOOKUP($C16,Source!$C$5:$F$40,MATCH(K$6,Source!$C$5:$F$5,0),0),"Retired")</f>
        <v>50000</v>
      </c>
    </row>
    <row r="17" spans="3:11" x14ac:dyDescent="0.25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>IFERROR(VLOOKUP($C17,Source!$C$5:$F$40,MATCH(I$6,Source!$C$5:$F$5,0),0),"Retired")</f>
        <v>South</v>
      </c>
      <c r="J17" s="3" t="str">
        <f>IFERROR(VLOOKUP($C17,Source!$C$5:$F$40,MATCH(J$6,Source!$C$5:$F$5,0),0),"Retired")</f>
        <v>Learning &amp; Development</v>
      </c>
      <c r="K17" s="16">
        <f>IFERROR(VLOOKUP($C17,Source!$C$5:$F$40,MATCH(K$6,Source!$C$5:$F$5,0),0),"Retired")</f>
        <v>37000</v>
      </c>
    </row>
    <row r="18" spans="3:11" x14ac:dyDescent="0.25">
      <c r="C18" s="6">
        <v>150850</v>
      </c>
      <c r="D18" s="7" t="s">
        <v>30</v>
      </c>
      <c r="E18" s="7" t="s">
        <v>31</v>
      </c>
      <c r="F18" s="8">
        <v>32027</v>
      </c>
      <c r="G18" s="6" t="s">
        <v>8</v>
      </c>
      <c r="H18" s="7" t="s">
        <v>9</v>
      </c>
      <c r="I18" s="3" t="str">
        <f>IFERROR(VLOOKUP($C18,Source!$C$5:$F$40,MATCH(I$6,Source!$C$5:$F$5,0),0),"Retired")</f>
        <v>East</v>
      </c>
      <c r="J18" s="3" t="str">
        <f>IFERROR(VLOOKUP($C18,Source!$C$5:$F$40,MATCH(J$6,Source!$C$5:$F$5,0),0),"Retired")</f>
        <v>CCD</v>
      </c>
      <c r="K18" s="16">
        <f>IFERROR(VLOOKUP($C18,Source!$C$5:$F$40,MATCH(K$6,Source!$C$5:$F$5,0),0),"Retired")</f>
        <v>47000</v>
      </c>
    </row>
    <row r="19" spans="3:11" x14ac:dyDescent="0.25">
      <c r="C19" s="6">
        <v>150881</v>
      </c>
      <c r="D19" s="7" t="s">
        <v>42</v>
      </c>
      <c r="E19" s="7" t="s">
        <v>43</v>
      </c>
      <c r="F19" s="8">
        <v>30337</v>
      </c>
      <c r="G19" s="6" t="s">
        <v>8</v>
      </c>
      <c r="H19" s="7" t="s">
        <v>14</v>
      </c>
      <c r="I19" s="3" t="str">
        <f>IFERROR(VLOOKUP($C19,Source!$C$5:$F$40,MATCH(I$6,Source!$C$5:$F$5,0),0),"Retired")</f>
        <v>East</v>
      </c>
      <c r="J19" s="3" t="str">
        <f>IFERROR(VLOOKUP($C19,Source!$C$5:$F$40,MATCH(J$6,Source!$C$5:$F$5,0),0),"Retired")</f>
        <v>Digital Marketing</v>
      </c>
      <c r="K19" s="16">
        <f>IFERROR(VLOOKUP($C19,Source!$C$5:$F$40,MATCH(K$6,Source!$C$5:$F$5,0),0),"Retired")</f>
        <v>92000</v>
      </c>
    </row>
    <row r="20" spans="3:11" x14ac:dyDescent="0.25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str">
        <f>IFERROR(VLOOKUP($C20,Source!$C$5:$F$40,MATCH(I$6,Source!$C$5:$F$5,0),0),"Retired")</f>
        <v>Retired</v>
      </c>
      <c r="J20" s="3" t="str">
        <f>IFERROR(VLOOKUP($C20,Source!$C$5:$F$40,MATCH(J$6,Source!$C$5:$F$5,0),0),"Retired")</f>
        <v>Retired</v>
      </c>
      <c r="K20" s="16" t="str">
        <f>IFERROR(VLOOKUP($C20,Source!$C$5:$F$40,MATCH(K$6,Source!$C$5:$F$5,0),0),"Retired")</f>
        <v>Retired</v>
      </c>
    </row>
    <row r="21" spans="3:11" x14ac:dyDescent="0.25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>IFERROR(VLOOKUP($C21,Source!$C$5:$F$40,MATCH(I$6,Source!$C$5:$F$5,0),0),"Retired")</f>
        <v>South</v>
      </c>
      <c r="J21" s="3" t="str">
        <f>IFERROR(VLOOKUP($C21,Source!$C$5:$F$40,MATCH(J$6,Source!$C$5:$F$5,0),0),"Retired")</f>
        <v>Digital Marketing</v>
      </c>
      <c r="K21" s="16">
        <f>IFERROR(VLOOKUP($C21,Source!$C$5:$F$40,MATCH(K$6,Source!$C$5:$F$5,0),0),"Retired")</f>
        <v>82000</v>
      </c>
    </row>
    <row r="22" spans="3:11" x14ac:dyDescent="0.25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>IFERROR(VLOOKUP($C22,Source!$C$5:$F$40,MATCH(I$6,Source!$C$5:$F$5,0),0),"Retired")</f>
        <v>South</v>
      </c>
      <c r="J22" s="3" t="str">
        <f>IFERROR(VLOOKUP($C22,Source!$C$5:$F$40,MATCH(J$6,Source!$C$5:$F$5,0),0),"Retired")</f>
        <v>Inside Sales</v>
      </c>
      <c r="K22" s="16">
        <f>IFERROR(VLOOKUP($C22,Source!$C$5:$F$40,MATCH(K$6,Source!$C$5:$F$5,0),0),"Retired")</f>
        <v>67000</v>
      </c>
    </row>
    <row r="23" spans="3:11" x14ac:dyDescent="0.25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>IFERROR(VLOOKUP($C23,Source!$C$5:$F$40,MATCH(I$6,Source!$C$5:$F$5,0),0),"Retired")</f>
        <v>South</v>
      </c>
      <c r="J23" s="3" t="str">
        <f>IFERROR(VLOOKUP($C23,Source!$C$5:$F$40,MATCH(J$6,Source!$C$5:$F$5,0),0),"Retired")</f>
        <v>CCD</v>
      </c>
      <c r="K23" s="16">
        <f>IFERROR(VLOOKUP($C23,Source!$C$5:$F$40,MATCH(K$6,Source!$C$5:$F$5,0),0),"Retired")</f>
        <v>85000</v>
      </c>
    </row>
    <row r="24" spans="3:11" x14ac:dyDescent="0.25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>IFERROR(VLOOKUP($C24,Source!$C$5:$F$40,MATCH(I$6,Source!$C$5:$F$5,0),0),"Retired")</f>
        <v>South</v>
      </c>
      <c r="J24" s="3" t="str">
        <f>IFERROR(VLOOKUP($C24,Source!$C$5:$F$40,MATCH(J$6,Source!$C$5:$F$5,0),0),"Retired")</f>
        <v>FLM</v>
      </c>
      <c r="K24" s="16">
        <f>IFERROR(VLOOKUP($C24,Source!$C$5:$F$40,MATCH(K$6,Source!$C$5:$F$5,0),0),"Retired")</f>
        <v>62000</v>
      </c>
    </row>
    <row r="25" spans="3:11" x14ac:dyDescent="0.25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>IFERROR(VLOOKUP($C25,Source!$C$5:$F$40,MATCH(I$6,Source!$C$5:$F$5,0),0),"Retired")</f>
        <v>Mid West</v>
      </c>
      <c r="J25" s="3" t="str">
        <f>IFERROR(VLOOKUP($C25,Source!$C$5:$F$40,MATCH(J$6,Source!$C$5:$F$5,0),0),"Retired")</f>
        <v>Inside Sales</v>
      </c>
      <c r="K25" s="16">
        <f>IFERROR(VLOOKUP($C25,Source!$C$5:$F$40,MATCH(K$6,Source!$C$5:$F$5,0),0),"Retired")</f>
        <v>15000</v>
      </c>
    </row>
    <row r="26" spans="3:11" x14ac:dyDescent="0.25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>IFERROR(VLOOKUP($C26,Source!$C$5:$F$40,MATCH(I$6,Source!$C$5:$F$5,0),0),"Retired")</f>
        <v>South</v>
      </c>
      <c r="J26" s="3" t="str">
        <f>IFERROR(VLOOKUP($C26,Source!$C$5:$F$40,MATCH(J$6,Source!$C$5:$F$5,0),0),"Retired")</f>
        <v>Operations</v>
      </c>
      <c r="K26" s="16">
        <f>IFERROR(VLOOKUP($C26,Source!$C$5:$F$40,MATCH(K$6,Source!$C$5:$F$5,0),0),"Retired")</f>
        <v>81000</v>
      </c>
    </row>
    <row r="27" spans="3:11" x14ac:dyDescent="0.25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>IFERROR(VLOOKUP($C27,Source!$C$5:$F$40,MATCH(I$6,Source!$C$5:$F$5,0),0),"Retired")</f>
        <v>South</v>
      </c>
      <c r="J27" s="3" t="str">
        <f>IFERROR(VLOOKUP($C27,Source!$C$5:$F$40,MATCH(J$6,Source!$C$5:$F$5,0),0),"Retired")</f>
        <v>Finance</v>
      </c>
      <c r="K27" s="16">
        <f>IFERROR(VLOOKUP($C27,Source!$C$5:$F$40,MATCH(K$6,Source!$C$5:$F$5,0),0),"Retired")</f>
        <v>19000</v>
      </c>
    </row>
    <row r="28" spans="3:11" x14ac:dyDescent="0.25">
      <c r="C28" s="6">
        <v>150888</v>
      </c>
      <c r="D28" s="7" t="s">
        <v>44</v>
      </c>
      <c r="E28" s="7" t="s">
        <v>37</v>
      </c>
      <c r="F28" s="8">
        <v>29221</v>
      </c>
      <c r="G28" s="6" t="s">
        <v>8</v>
      </c>
      <c r="H28" s="7" t="s">
        <v>9</v>
      </c>
      <c r="I28" s="3" t="str">
        <f>IFERROR(VLOOKUP($C28,Source!$C$5:$F$40,MATCH(I$6,Source!$C$5:$F$5,0),0),"Retired")</f>
        <v>East</v>
      </c>
      <c r="J28" s="3" t="str">
        <f>IFERROR(VLOOKUP($C28,Source!$C$5:$F$40,MATCH(J$6,Source!$C$5:$F$5,0),0),"Retired")</f>
        <v>Learning &amp; Development</v>
      </c>
      <c r="K28" s="16">
        <f>IFERROR(VLOOKUP($C28,Source!$C$5:$F$40,MATCH(K$6,Source!$C$5:$F$5,0),0),"Retired")</f>
        <v>43000</v>
      </c>
    </row>
    <row r="29" spans="3:11" x14ac:dyDescent="0.25">
      <c r="C29" s="6">
        <v>150840</v>
      </c>
      <c r="D29" s="7" t="s">
        <v>28</v>
      </c>
      <c r="E29" s="7" t="s">
        <v>29</v>
      </c>
      <c r="F29" s="8">
        <v>23136</v>
      </c>
      <c r="G29" s="6" t="s">
        <v>38</v>
      </c>
      <c r="H29" s="7" t="s">
        <v>9</v>
      </c>
      <c r="I29" s="3" t="str">
        <f>IFERROR(VLOOKUP($C29,Source!$C$5:$F$40,MATCH(I$6,Source!$C$5:$F$5,0),0),"Retired")</f>
        <v>East</v>
      </c>
      <c r="J29" s="3" t="str">
        <f>IFERROR(VLOOKUP($C29,Source!$C$5:$F$40,MATCH(J$6,Source!$C$5:$F$5,0),0),"Retired")</f>
        <v>Inside Sales</v>
      </c>
      <c r="K29" s="16">
        <f>IFERROR(VLOOKUP($C29,Source!$C$5:$F$40,MATCH(K$6,Source!$C$5:$F$5,0),0),"Retired")</f>
        <v>20000</v>
      </c>
    </row>
    <row r="30" spans="3:11" x14ac:dyDescent="0.25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str">
        <f>IFERROR(VLOOKUP($C30,Source!$C$5:$F$40,MATCH(I$6,Source!$C$5:$F$5,0),0),"Retired")</f>
        <v>Retired</v>
      </c>
      <c r="J30" s="3" t="str">
        <f>IFERROR(VLOOKUP($C30,Source!$C$5:$F$40,MATCH(J$6,Source!$C$5:$F$5,0),0),"Retired")</f>
        <v>Retired</v>
      </c>
      <c r="K30" s="16" t="str">
        <f>IFERROR(VLOOKUP($C30,Source!$C$5:$F$40,MATCH(K$6,Source!$C$5:$F$5,0),0),"Retired")</f>
        <v>Retired</v>
      </c>
    </row>
    <row r="31" spans="3:11" x14ac:dyDescent="0.25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>IFERROR(VLOOKUP($C31,Source!$C$5:$F$40,MATCH(I$6,Source!$C$5:$F$5,0),0),"Retired")</f>
        <v>Mid West</v>
      </c>
      <c r="J31" s="3" t="str">
        <f>IFERROR(VLOOKUP($C31,Source!$C$5:$F$40,MATCH(J$6,Source!$C$5:$F$5,0),0),"Retired")</f>
        <v>Finance</v>
      </c>
      <c r="K31" s="16">
        <f>IFERROR(VLOOKUP($C31,Source!$C$5:$F$40,MATCH(K$6,Source!$C$5:$F$5,0),0),"Retired")</f>
        <v>83000</v>
      </c>
    </row>
    <row r="32" spans="3:11" x14ac:dyDescent="0.25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>IFERROR(VLOOKUP($C32,Source!$C$5:$F$40,MATCH(I$6,Source!$C$5:$F$5,0),0),"Retired")</f>
        <v>South</v>
      </c>
      <c r="J32" s="3" t="str">
        <f>IFERROR(VLOOKUP($C32,Source!$C$5:$F$40,MATCH(J$6,Source!$C$5:$F$5,0),0),"Retired")</f>
        <v>Sales</v>
      </c>
      <c r="K32" s="16">
        <f>IFERROR(VLOOKUP($C32,Source!$C$5:$F$40,MATCH(K$6,Source!$C$5:$F$5,0),0),"Retired")</f>
        <v>53000</v>
      </c>
    </row>
    <row r="33" spans="3:11" x14ac:dyDescent="0.25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>IFERROR(VLOOKUP($C33,Source!$C$5:$F$40,MATCH(I$6,Source!$C$5:$F$5,0),0),"Retired")</f>
        <v>South</v>
      </c>
      <c r="J33" s="3" t="str">
        <f>IFERROR(VLOOKUP($C33,Source!$C$5:$F$40,MATCH(J$6,Source!$C$5:$F$5,0),0),"Retired")</f>
        <v>Operations</v>
      </c>
      <c r="K33" s="16">
        <f>IFERROR(VLOOKUP($C33,Source!$C$5:$F$40,MATCH(K$6,Source!$C$5:$F$5,0),0),"Retired")</f>
        <v>65000</v>
      </c>
    </row>
    <row r="34" spans="3:11" x14ac:dyDescent="0.25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>IFERROR(VLOOKUP($C34,Source!$C$5:$F$40,MATCH(I$6,Source!$C$5:$F$5,0),0),"Retired")</f>
        <v>North</v>
      </c>
      <c r="J34" s="3" t="str">
        <f>IFERROR(VLOOKUP($C34,Source!$C$5:$F$40,MATCH(J$6,Source!$C$5:$F$5,0),0),"Retired")</f>
        <v>Finance</v>
      </c>
      <c r="K34" s="16">
        <f>IFERROR(VLOOKUP($C34,Source!$C$5:$F$40,MATCH(K$6,Source!$C$5:$F$5,0),0),"Retired")</f>
        <v>85000</v>
      </c>
    </row>
    <row r="35" spans="3:11" x14ac:dyDescent="0.25">
      <c r="C35" s="6">
        <v>150865</v>
      </c>
      <c r="D35" s="7" t="s">
        <v>36</v>
      </c>
      <c r="E35" s="7" t="s">
        <v>37</v>
      </c>
      <c r="F35" s="8">
        <v>31279</v>
      </c>
      <c r="G35" s="6" t="s">
        <v>38</v>
      </c>
      <c r="H35" s="7" t="s">
        <v>9</v>
      </c>
      <c r="I35" s="3" t="str">
        <f>IFERROR(VLOOKUP($C35,Source!$C$5:$F$40,MATCH(I$6,Source!$C$5:$F$5,0),0),"Retired")</f>
        <v>East</v>
      </c>
      <c r="J35" s="3" t="str">
        <f>IFERROR(VLOOKUP($C35,Source!$C$5:$F$40,MATCH(J$6,Source!$C$5:$F$5,0),0),"Retired")</f>
        <v>CEO</v>
      </c>
      <c r="K35" s="16">
        <f>IFERROR(VLOOKUP($C35,Source!$C$5:$F$40,MATCH(K$6,Source!$C$5:$F$5,0),0),"Retired")</f>
        <v>90000</v>
      </c>
    </row>
    <row r="36" spans="3:11" x14ac:dyDescent="0.25">
      <c r="C36" s="6">
        <v>150851</v>
      </c>
      <c r="D36" s="7" t="s">
        <v>32</v>
      </c>
      <c r="E36" s="7" t="s">
        <v>33</v>
      </c>
      <c r="F36" s="8">
        <v>29368</v>
      </c>
      <c r="G36" s="6" t="s">
        <v>8</v>
      </c>
      <c r="H36" s="7" t="s">
        <v>14</v>
      </c>
      <c r="I36" s="3" t="str">
        <f>IFERROR(VLOOKUP($C36,Source!$C$5:$F$40,MATCH(I$6,Source!$C$5:$F$5,0),0),"Retired")</f>
        <v>East</v>
      </c>
      <c r="J36" s="3" t="str">
        <f>IFERROR(VLOOKUP($C36,Source!$C$5:$F$40,MATCH(J$6,Source!$C$5:$F$5,0),0),"Retired")</f>
        <v>Inside Sales</v>
      </c>
      <c r="K36" s="16">
        <f>IFERROR(VLOOKUP($C36,Source!$C$5:$F$40,MATCH(K$6,Source!$C$5:$F$5,0),0),"Retired")</f>
        <v>75000</v>
      </c>
    </row>
    <row r="37" spans="3:11" x14ac:dyDescent="0.25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>IFERROR(VLOOKUP($C37,Source!$C$5:$F$40,MATCH(I$6,Source!$C$5:$F$5,0),0),"Retired")</f>
        <v>South</v>
      </c>
      <c r="J37" s="3" t="str">
        <f>IFERROR(VLOOKUP($C37,Source!$C$5:$F$40,MATCH(J$6,Source!$C$5:$F$5,0),0),"Retired")</f>
        <v>Director</v>
      </c>
      <c r="K37" s="16">
        <f>IFERROR(VLOOKUP($C37,Source!$C$5:$F$40,MATCH(K$6,Source!$C$5:$F$5,0),0),"Retired")</f>
        <v>87000</v>
      </c>
    </row>
    <row r="38" spans="3:11" x14ac:dyDescent="0.25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str">
        <f>IFERROR(VLOOKUP($C38,Source!$C$5:$F$40,MATCH(I$6,Source!$C$5:$F$5,0),0),"Retired")</f>
        <v>Retired</v>
      </c>
      <c r="J38" s="3" t="str">
        <f>IFERROR(VLOOKUP($C38,Source!$C$5:$F$40,MATCH(J$6,Source!$C$5:$F$5,0),0),"Retired")</f>
        <v>Retired</v>
      </c>
      <c r="K38" s="16" t="str">
        <f>IFERROR(VLOOKUP($C38,Source!$C$5:$F$40,MATCH(K$6,Source!$C$5:$F$5,0),0),"Retired")</f>
        <v>Retired</v>
      </c>
    </row>
    <row r="39" spans="3:11" x14ac:dyDescent="0.25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>IFERROR(VLOOKUP($C39,Source!$C$5:$F$40,MATCH(I$6,Source!$C$5:$F$5,0),0),"Retired")</f>
        <v>East</v>
      </c>
      <c r="J39" s="3" t="str">
        <f>IFERROR(VLOOKUP($C39,Source!$C$5:$F$40,MATCH(J$6,Source!$C$5:$F$5,0),0),"Retired")</f>
        <v>Marketing</v>
      </c>
      <c r="K39" s="16">
        <f>IFERROR(VLOOKUP($C39,Source!$C$5:$F$40,MATCH(K$6,Source!$C$5:$F$5,0),0),"Retired")</f>
        <v>27000</v>
      </c>
    </row>
    <row r="40" spans="3:11" x14ac:dyDescent="0.25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>IFERROR(VLOOKUP($C40,Source!$C$5:$F$40,MATCH(I$6,Source!$C$5:$F$5,0),0),"Retired")</f>
        <v>North</v>
      </c>
      <c r="J40" s="3" t="str">
        <f>IFERROR(VLOOKUP($C40,Source!$C$5:$F$40,MATCH(J$6,Source!$C$5:$F$5,0),0),"Retired")</f>
        <v>Digital Marketing</v>
      </c>
      <c r="K40" s="16">
        <f>IFERROR(VLOOKUP($C40,Source!$C$5:$F$40,MATCH(K$6,Source!$C$5:$F$5,0),0),"Retired")</f>
        <v>81000</v>
      </c>
    </row>
    <row r="41" spans="3:11" x14ac:dyDescent="0.25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>IFERROR(VLOOKUP($C41,Source!$C$5:$F$40,MATCH(I$6,Source!$C$5:$F$5,0),0),"Retired")</f>
        <v>North</v>
      </c>
      <c r="J41" s="3" t="str">
        <f>IFERROR(VLOOKUP($C41,Source!$C$5:$F$40,MATCH(J$6,Source!$C$5:$F$5,0),0),"Retired")</f>
        <v>Sales</v>
      </c>
      <c r="K41" s="16">
        <f>IFERROR(VLOOKUP($C41,Source!$C$5:$F$40,MATCH(K$6,Source!$C$5:$F$5,0),0),"Retired")</f>
        <v>52000</v>
      </c>
    </row>
    <row r="42" spans="3:11" x14ac:dyDescent="0.25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>IFERROR(VLOOKUP($C42,Source!$C$5:$F$40,MATCH(I$6,Source!$C$5:$F$5,0),0),"Retired")</f>
        <v>South</v>
      </c>
      <c r="J42" s="3" t="str">
        <f>IFERROR(VLOOKUP($C42,Source!$C$5:$F$40,MATCH(J$6,Source!$C$5:$F$5,0),0),"Retired")</f>
        <v>Marketing</v>
      </c>
      <c r="K42" s="16">
        <f>IFERROR(VLOOKUP($C42,Source!$C$5:$F$40,MATCH(K$6,Source!$C$5:$F$5,0),0),"Retired")</f>
        <v>58000</v>
      </c>
    </row>
    <row r="43" spans="3:11" x14ac:dyDescent="0.25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>IFERROR(VLOOKUP($C43,Source!$C$5:$F$40,MATCH(I$6,Source!$C$5:$F$5,0),0),"Retired")</f>
        <v>Mid West</v>
      </c>
      <c r="J43" s="3" t="str">
        <f>IFERROR(VLOOKUP($C43,Source!$C$5:$F$40,MATCH(J$6,Source!$C$5:$F$5,0),0),"Retired")</f>
        <v>Marketing</v>
      </c>
      <c r="K43" s="16">
        <f>IFERROR(VLOOKUP($C43,Source!$C$5:$F$40,MATCH(K$6,Source!$C$5:$F$5,0),0),"Retired")</f>
        <v>47000</v>
      </c>
    </row>
    <row r="44" spans="3:11" x14ac:dyDescent="0.25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>IFERROR(VLOOKUP($C44,Source!$C$5:$F$40,MATCH(I$6,Source!$C$5:$F$5,0),0),"Retired")</f>
        <v>North</v>
      </c>
      <c r="J44" s="3" t="str">
        <f>IFERROR(VLOOKUP($C44,Source!$C$5:$F$40,MATCH(J$6,Source!$C$5:$F$5,0),0),"Retired")</f>
        <v>CCD</v>
      </c>
      <c r="K44" s="16">
        <f>IFERROR(VLOOKUP($C44,Source!$C$5:$F$40,MATCH(K$6,Source!$C$5:$F$5,0),0),"Retired")</f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workbookViewId="0">
      <selection activeCell="C19" sqref="C19:F19"/>
    </sheetView>
  </sheetViews>
  <sheetFormatPr defaultRowHeight="15" x14ac:dyDescent="0.25"/>
  <cols>
    <col min="5" max="5" width="21.28515625" bestFit="1" customWidth="1"/>
    <col min="6" max="6" width="10.7109375" bestFit="1" customWidth="1"/>
  </cols>
  <sheetData>
    <row r="5" spans="3:6" x14ac:dyDescent="0.25">
      <c r="C5" s="12" t="s">
        <v>1</v>
      </c>
      <c r="D5" s="12" t="s">
        <v>94</v>
      </c>
      <c r="E5" s="12" t="s">
        <v>80</v>
      </c>
      <c r="F5" s="12" t="s">
        <v>107</v>
      </c>
    </row>
    <row r="6" spans="3:6" x14ac:dyDescent="0.25">
      <c r="C6" s="6">
        <v>150773</v>
      </c>
      <c r="D6" s="7" t="s">
        <v>95</v>
      </c>
      <c r="E6" s="7" t="s">
        <v>81</v>
      </c>
      <c r="F6" s="3">
        <v>85000</v>
      </c>
    </row>
    <row r="7" spans="3:6" x14ac:dyDescent="0.25">
      <c r="C7" s="6">
        <v>150777</v>
      </c>
      <c r="D7" s="7" t="s">
        <v>95</v>
      </c>
      <c r="E7" s="7" t="s">
        <v>82</v>
      </c>
      <c r="F7" s="3">
        <v>22000</v>
      </c>
    </row>
    <row r="8" spans="3:6" x14ac:dyDescent="0.25">
      <c r="C8" s="6">
        <v>150784</v>
      </c>
      <c r="D8" s="7" t="s">
        <v>95</v>
      </c>
      <c r="E8" s="7" t="s">
        <v>83</v>
      </c>
      <c r="F8" s="3">
        <v>35000</v>
      </c>
    </row>
    <row r="9" spans="3:6" x14ac:dyDescent="0.25">
      <c r="C9" s="6">
        <v>150791</v>
      </c>
      <c r="D9" s="7" t="s">
        <v>95</v>
      </c>
      <c r="E9" s="7" t="s">
        <v>83</v>
      </c>
      <c r="F9" s="3">
        <v>67000</v>
      </c>
    </row>
    <row r="10" spans="3:6" x14ac:dyDescent="0.25">
      <c r="C10" s="6">
        <v>150798</v>
      </c>
      <c r="D10" s="7" t="s">
        <v>95</v>
      </c>
      <c r="E10" s="7" t="s">
        <v>83</v>
      </c>
      <c r="F10" s="3">
        <v>81000</v>
      </c>
    </row>
    <row r="11" spans="3:6" x14ac:dyDescent="0.25">
      <c r="C11" s="6">
        <v>150805</v>
      </c>
      <c r="D11" s="7" t="s">
        <v>95</v>
      </c>
      <c r="E11" s="7" t="s">
        <v>91</v>
      </c>
      <c r="F11" s="3">
        <v>91000</v>
      </c>
    </row>
    <row r="12" spans="3:6" x14ac:dyDescent="0.25">
      <c r="C12" s="6">
        <v>150814</v>
      </c>
      <c r="D12" s="7" t="s">
        <v>95</v>
      </c>
      <c r="E12" s="7" t="s">
        <v>85</v>
      </c>
      <c r="F12" s="3">
        <v>50000</v>
      </c>
    </row>
    <row r="13" spans="3:6" x14ac:dyDescent="0.25">
      <c r="C13" s="6">
        <v>150821</v>
      </c>
      <c r="D13" s="7" t="s">
        <v>95</v>
      </c>
      <c r="E13" s="7" t="s">
        <v>86</v>
      </c>
      <c r="F13" s="3">
        <v>26000</v>
      </c>
    </row>
    <row r="14" spans="3:6" x14ac:dyDescent="0.25">
      <c r="C14" s="6">
        <v>150830</v>
      </c>
      <c r="D14" s="7" t="s">
        <v>95</v>
      </c>
      <c r="E14" s="7" t="s">
        <v>0</v>
      </c>
      <c r="F14" s="3">
        <v>52000</v>
      </c>
    </row>
    <row r="15" spans="3:6" x14ac:dyDescent="0.25">
      <c r="C15" s="6">
        <v>150834</v>
      </c>
      <c r="D15" s="7" t="s">
        <v>95</v>
      </c>
      <c r="E15" s="7" t="s">
        <v>87</v>
      </c>
      <c r="F15" s="3">
        <v>48000</v>
      </c>
    </row>
    <row r="16" spans="3:6" x14ac:dyDescent="0.25">
      <c r="C16" s="6">
        <v>150840</v>
      </c>
      <c r="D16" s="7" t="s">
        <v>98</v>
      </c>
      <c r="E16" s="7" t="s">
        <v>85</v>
      </c>
      <c r="F16" s="3">
        <v>20000</v>
      </c>
    </row>
    <row r="17" spans="3:6" x14ac:dyDescent="0.25">
      <c r="C17" s="6">
        <v>150874</v>
      </c>
      <c r="D17" s="7" t="s">
        <v>98</v>
      </c>
      <c r="E17" s="7" t="s">
        <v>82</v>
      </c>
      <c r="F17" s="3">
        <v>27000</v>
      </c>
    </row>
    <row r="18" spans="3:6" x14ac:dyDescent="0.25">
      <c r="C18" s="6">
        <v>150888</v>
      </c>
      <c r="D18" s="7" t="s">
        <v>98</v>
      </c>
      <c r="E18" s="7" t="s">
        <v>84</v>
      </c>
      <c r="F18" s="3">
        <v>43000</v>
      </c>
    </row>
    <row r="19" spans="3:6" x14ac:dyDescent="0.25">
      <c r="C19" s="6">
        <v>150850</v>
      </c>
      <c r="D19" s="7" t="s">
        <v>98</v>
      </c>
      <c r="E19" s="7" t="s">
        <v>86</v>
      </c>
      <c r="F19" s="3">
        <v>47000</v>
      </c>
    </row>
    <row r="20" spans="3:6" x14ac:dyDescent="0.25">
      <c r="C20" s="6">
        <v>150867</v>
      </c>
      <c r="D20" s="7" t="s">
        <v>98</v>
      </c>
      <c r="E20" s="7" t="s">
        <v>81</v>
      </c>
      <c r="F20" s="3">
        <v>49000</v>
      </c>
    </row>
    <row r="21" spans="3:6" x14ac:dyDescent="0.25">
      <c r="C21" s="6">
        <v>150851</v>
      </c>
      <c r="D21" s="7" t="s">
        <v>98</v>
      </c>
      <c r="E21" s="7" t="s">
        <v>85</v>
      </c>
      <c r="F21" s="3">
        <v>75000</v>
      </c>
    </row>
    <row r="22" spans="3:6" x14ac:dyDescent="0.25">
      <c r="C22" s="6">
        <v>150865</v>
      </c>
      <c r="D22" s="7" t="s">
        <v>98</v>
      </c>
      <c r="E22" s="7" t="s">
        <v>90</v>
      </c>
      <c r="F22" s="3">
        <v>90000</v>
      </c>
    </row>
    <row r="23" spans="3:6" x14ac:dyDescent="0.25">
      <c r="C23" s="6">
        <v>150881</v>
      </c>
      <c r="D23" s="7" t="s">
        <v>98</v>
      </c>
      <c r="E23" s="7" t="s">
        <v>83</v>
      </c>
      <c r="F23" s="3">
        <v>92000</v>
      </c>
    </row>
    <row r="24" spans="3:6" x14ac:dyDescent="0.25">
      <c r="C24" s="6">
        <v>150894</v>
      </c>
      <c r="D24" s="7" t="s">
        <v>96</v>
      </c>
      <c r="E24" s="7" t="s">
        <v>85</v>
      </c>
      <c r="F24" s="3">
        <v>67000</v>
      </c>
    </row>
    <row r="25" spans="3:6" x14ac:dyDescent="0.25">
      <c r="C25" s="6">
        <v>150901</v>
      </c>
      <c r="D25" s="7" t="s">
        <v>96</v>
      </c>
      <c r="E25" s="7" t="s">
        <v>0</v>
      </c>
      <c r="F25" s="3">
        <v>53000</v>
      </c>
    </row>
    <row r="26" spans="3:6" x14ac:dyDescent="0.25">
      <c r="C26" s="6">
        <v>150905</v>
      </c>
      <c r="D26" s="7" t="s">
        <v>96</v>
      </c>
      <c r="E26" s="7" t="s">
        <v>87</v>
      </c>
      <c r="F26" s="3">
        <v>62000</v>
      </c>
    </row>
    <row r="27" spans="3:6" x14ac:dyDescent="0.25">
      <c r="C27" s="6">
        <v>150912</v>
      </c>
      <c r="D27" s="7" t="s">
        <v>96</v>
      </c>
      <c r="E27" s="7" t="s">
        <v>88</v>
      </c>
      <c r="F27" s="3">
        <v>81000</v>
      </c>
    </row>
    <row r="28" spans="3:6" x14ac:dyDescent="0.25">
      <c r="C28" s="6">
        <v>150921</v>
      </c>
      <c r="D28" s="7" t="s">
        <v>96</v>
      </c>
      <c r="E28" s="7" t="s">
        <v>81</v>
      </c>
      <c r="F28" s="3">
        <v>19000</v>
      </c>
    </row>
    <row r="29" spans="3:6" x14ac:dyDescent="0.25">
      <c r="C29" s="6">
        <v>150929</v>
      </c>
      <c r="D29" s="7" t="s">
        <v>96</v>
      </c>
      <c r="E29" s="7" t="s">
        <v>82</v>
      </c>
      <c r="F29" s="3">
        <v>58000</v>
      </c>
    </row>
    <row r="30" spans="3:6" x14ac:dyDescent="0.25">
      <c r="C30" s="6">
        <v>150930</v>
      </c>
      <c r="D30" s="7" t="s">
        <v>96</v>
      </c>
      <c r="E30" s="7" t="s">
        <v>83</v>
      </c>
      <c r="F30" s="3">
        <v>82000</v>
      </c>
    </row>
    <row r="31" spans="3:6" x14ac:dyDescent="0.25">
      <c r="C31" s="6">
        <v>150937</v>
      </c>
      <c r="D31" s="7" t="s">
        <v>96</v>
      </c>
      <c r="E31" s="7" t="s">
        <v>84</v>
      </c>
      <c r="F31" s="3">
        <v>37000</v>
      </c>
    </row>
    <row r="32" spans="3:6" x14ac:dyDescent="0.25">
      <c r="C32" s="6">
        <v>150940</v>
      </c>
      <c r="D32" s="7" t="s">
        <v>96</v>
      </c>
      <c r="E32" s="7" t="s">
        <v>85</v>
      </c>
      <c r="F32" s="3">
        <v>87000</v>
      </c>
    </row>
    <row r="33" spans="3:6" x14ac:dyDescent="0.25">
      <c r="C33" s="6">
        <v>150947</v>
      </c>
      <c r="D33" s="7" t="s">
        <v>96</v>
      </c>
      <c r="E33" s="7" t="s">
        <v>86</v>
      </c>
      <c r="F33" s="3">
        <v>85000</v>
      </c>
    </row>
    <row r="34" spans="3:6" x14ac:dyDescent="0.25">
      <c r="C34" s="6">
        <v>150962</v>
      </c>
      <c r="D34" s="7" t="s">
        <v>96</v>
      </c>
      <c r="E34" s="7" t="s">
        <v>91</v>
      </c>
      <c r="F34" s="3">
        <v>87000</v>
      </c>
    </row>
    <row r="35" spans="3:6" x14ac:dyDescent="0.25">
      <c r="C35" s="6">
        <v>150968</v>
      </c>
      <c r="D35" s="7" t="s">
        <v>96</v>
      </c>
      <c r="E35" s="7" t="s">
        <v>88</v>
      </c>
      <c r="F35" s="3">
        <v>65000</v>
      </c>
    </row>
    <row r="36" spans="3:6" x14ac:dyDescent="0.25">
      <c r="C36" s="6">
        <v>150975</v>
      </c>
      <c r="D36" s="7" t="s">
        <v>97</v>
      </c>
      <c r="E36" s="7" t="s">
        <v>81</v>
      </c>
      <c r="F36" s="3">
        <v>83000</v>
      </c>
    </row>
    <row r="37" spans="3:6" x14ac:dyDescent="0.25">
      <c r="C37" s="6">
        <v>150982</v>
      </c>
      <c r="D37" s="7" t="s">
        <v>97</v>
      </c>
      <c r="E37" s="7" t="s">
        <v>82</v>
      </c>
      <c r="F37" s="3">
        <v>47000</v>
      </c>
    </row>
    <row r="38" spans="3:6" x14ac:dyDescent="0.25">
      <c r="C38" s="6">
        <v>150989</v>
      </c>
      <c r="D38" s="7" t="s">
        <v>97</v>
      </c>
      <c r="E38" s="7" t="s">
        <v>83</v>
      </c>
      <c r="F38" s="3">
        <v>45000</v>
      </c>
    </row>
    <row r="39" spans="3:6" x14ac:dyDescent="0.25">
      <c r="C39" s="6">
        <v>150990</v>
      </c>
      <c r="D39" s="7" t="s">
        <v>97</v>
      </c>
      <c r="E39" s="7" t="s">
        <v>84</v>
      </c>
      <c r="F39" s="3">
        <v>77000</v>
      </c>
    </row>
    <row r="40" spans="3:6" x14ac:dyDescent="0.25">
      <c r="C40" s="6">
        <v>150995</v>
      </c>
      <c r="D40" s="7" t="s">
        <v>97</v>
      </c>
      <c r="E40" s="7" t="s">
        <v>85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 AND OR nested</vt:lpstr>
      <vt:lpstr>Vlookup</vt:lpstr>
      <vt:lpstr>Master Emp sheet</vt:lpstr>
      <vt:lpstr>Source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Uzzal</cp:lastModifiedBy>
  <dcterms:created xsi:type="dcterms:W3CDTF">2020-05-11T11:02:27Z</dcterms:created>
  <dcterms:modified xsi:type="dcterms:W3CDTF">2023-04-14T09:07:38Z</dcterms:modified>
</cp:coreProperties>
</file>