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ditaiputransformadores-my.sharepoint.com/personal/atila_inditaiputransformadores_onmicrosoft_com/Documents/"/>
    </mc:Choice>
  </mc:AlternateContent>
  <xr:revisionPtr revIDLastSave="11" documentId="8_{1D1899DA-9F4F-422B-AC93-B69B0E116C8D}" xr6:coauthVersionLast="47" xr6:coauthVersionMax="47" xr10:uidLastSave="{C336B47D-92CE-4FB8-915D-B72EC52B35D0}"/>
  <bookViews>
    <workbookView xWindow="-28905" yWindow="0" windowWidth="21060" windowHeight="15585" xr2:uid="{6DF5ED58-C046-46C2-AE4B-714825DD0901}"/>
  </bookViews>
  <sheets>
    <sheet name="APP" sheetId="1" r:id="rId1"/>
    <sheet name="Tabela de Apoio" sheetId="2" r:id="rId2"/>
  </sheets>
  <definedNames>
    <definedName name="Anos">APP!$D$17</definedName>
    <definedName name="Aporte">APP!$D$16</definedName>
    <definedName name="Patrimonio">APP!$D$19</definedName>
    <definedName name="Rendimento_Carteira">APP!$D$12</definedName>
    <definedName name="Salario">APP!$D$11</definedName>
    <definedName name="Sugestao_Investimento">APP!$D$13</definedName>
    <definedName name="Taxa_Mensal">APP!$D$18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0" i="1" l="1"/>
  <c r="C33" i="1"/>
  <c r="C34" i="1"/>
  <c r="C35" i="1"/>
  <c r="C36" i="1"/>
  <c r="C37" i="1"/>
  <c r="C38" i="1"/>
  <c r="I6" i="2"/>
  <c r="A10" i="2"/>
  <c r="A11" i="2"/>
  <c r="A12" i="2"/>
  <c r="A13" i="2"/>
  <c r="A14" i="2"/>
  <c r="A15" i="2"/>
  <c r="A16" i="2"/>
  <c r="A17" i="2"/>
  <c r="A18" i="2"/>
  <c r="A19" i="2"/>
  <c r="A20" i="2"/>
  <c r="A21" i="2"/>
  <c r="A5" i="2"/>
  <c r="A6" i="2"/>
  <c r="A7" i="2"/>
  <c r="A8" i="2"/>
  <c r="A9" i="2"/>
  <c r="A4" i="2"/>
  <c r="D19" i="1"/>
  <c r="D20" i="1" s="1"/>
  <c r="D13" i="1"/>
  <c r="C23" i="1"/>
  <c r="D23" i="1" s="1"/>
  <c r="C24" i="1"/>
  <c r="D24" i="1" s="1"/>
  <c r="C25" i="1"/>
  <c r="D25" i="1" s="1"/>
  <c r="C26" i="1"/>
  <c r="D26" i="1" s="1"/>
  <c r="C27" i="1"/>
  <c r="D27" i="1" s="1"/>
  <c r="D35" i="1" l="1"/>
  <c r="D37" i="1"/>
  <c r="D36" i="1"/>
  <c r="D34" i="1"/>
  <c r="D38" i="1"/>
  <c r="D33" i="1"/>
  <c r="D39" i="1" l="1"/>
</calcChain>
</file>

<file path=xl/sharedStrings.xml><?xml version="1.0" encoding="utf-8"?>
<sst xmlns="http://schemas.openxmlformats.org/spreadsheetml/2006/main" count="72" uniqueCount="35">
  <si>
    <t>INVESTIMENTO MENSAL</t>
  </si>
  <si>
    <t>Investimento mensal</t>
  </si>
  <si>
    <t>Anos</t>
  </si>
  <si>
    <t>Taxa de Rendimento Mensal</t>
  </si>
  <si>
    <t>Patrimônio acumulado</t>
  </si>
  <si>
    <t>Dividendos mensais</t>
  </si>
  <si>
    <t>CENÁRIOS</t>
  </si>
  <si>
    <t>Em 2 anos</t>
  </si>
  <si>
    <t>Em 5 anos</t>
  </si>
  <si>
    <t>Em 10 anos</t>
  </si>
  <si>
    <t>Em 20 anos</t>
  </si>
  <si>
    <t>Em 30 anos</t>
  </si>
  <si>
    <t>DIVIDENDOS</t>
  </si>
  <si>
    <t>Configurações</t>
  </si>
  <si>
    <t>Salário</t>
  </si>
  <si>
    <t>Rendimento Carteira</t>
  </si>
  <si>
    <t>AGRESSIVO</t>
  </si>
  <si>
    <t>MODERADO</t>
  </si>
  <si>
    <t>VALOR A SER INVESTIDO POR MÊS</t>
  </si>
  <si>
    <t>PERFIL</t>
  </si>
  <si>
    <t>TIPO DE FII</t>
  </si>
  <si>
    <t>PERCENTUAL SUGERIDO</t>
  </si>
  <si>
    <t>VALORES</t>
  </si>
  <si>
    <t>PAPEL</t>
  </si>
  <si>
    <t>TIJOLO</t>
  </si>
  <si>
    <t>HÍBRIDOS</t>
  </si>
  <si>
    <t>FOFs</t>
  </si>
  <si>
    <t>DESENVOLVIMENTO</t>
  </si>
  <si>
    <t>HOTELARIAS</t>
  </si>
  <si>
    <t>CONSERVADOR</t>
  </si>
  <si>
    <t>%</t>
  </si>
  <si>
    <t>CHAVE</t>
  </si>
  <si>
    <t>MODERADO-TIJOLO</t>
  </si>
  <si>
    <t>Sugestão de investimento (30%)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</si>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</sst>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\ #,##0.00;[Red]\-&quot;R$&quot;\ #,##0.00"/>
    <numFmt numFmtId="44" formatCode="_-&quot;R$&quot;\ * #,##0.00_-;\-&quot;R$&quot;\ * #,##0.00_-;_-&quot;R$&quot;\ * &quot;-&quot;??_-;_-@_-"/>
    <numFmt numFmtId="165" formatCode="&quot;R$&quot;\ #,##0.00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b/>
      <sz val="20"/>
      <color theme="0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indexed="64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indexed="64"/>
      </right>
      <top/>
      <bottom style="thin">
        <color theme="0" tint="-0.14996795556505021"/>
      </bottom>
      <diagonal/>
    </border>
    <border>
      <left style="medium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indexed="64"/>
      </left>
      <right style="thin">
        <color theme="0" tint="-0.14996795556505021"/>
      </right>
      <top style="thin">
        <color theme="0" tint="-0.14996795556505021"/>
      </top>
      <bottom style="medium">
        <color indexed="64"/>
      </bottom>
      <diagonal/>
    </border>
    <border>
      <left style="thin">
        <color theme="0" tint="-0.14996795556505021"/>
      </left>
      <right style="medium">
        <color indexed="64"/>
      </right>
      <top style="thin">
        <color theme="0" tint="-0.14996795556505021"/>
      </top>
      <bottom style="medium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medium">
        <color indexed="64"/>
      </bottom>
      <diagonal/>
    </border>
    <border>
      <left style="thin">
        <color theme="0" tint="-0.14996795556505021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63">
    <xf numFmtId="0" fontId="0" fillId="0" borderId="0" xfId="0"/>
    <xf numFmtId="0" fontId="0" fillId="0" borderId="0" xfId="0" applyAlignment="1">
      <alignment horizontal="left" vertical="center"/>
    </xf>
    <xf numFmtId="0" fontId="0" fillId="0" borderId="4" xfId="0" applyBorder="1"/>
    <xf numFmtId="0" fontId="6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/>
    </xf>
    <xf numFmtId="0" fontId="6" fillId="3" borderId="2" xfId="0" applyFont="1" applyFill="1" applyBorder="1" applyAlignment="1">
      <alignment horizontal="left" vertical="center"/>
    </xf>
    <xf numFmtId="0" fontId="4" fillId="0" borderId="0" xfId="0" applyFont="1"/>
    <xf numFmtId="0" fontId="0" fillId="0" borderId="0" xfId="0" applyAlignment="1">
      <alignment horizontal="center"/>
    </xf>
    <xf numFmtId="0" fontId="4" fillId="3" borderId="3" xfId="0" applyFont="1" applyFill="1" applyBorder="1" applyAlignment="1">
      <alignment horizontal="center" vertical="center"/>
    </xf>
    <xf numFmtId="165" fontId="3" fillId="0" borderId="8" xfId="1" applyNumberFormat="1" applyFont="1" applyBorder="1" applyAlignment="1">
      <alignment horizontal="center" vertical="center"/>
    </xf>
    <xf numFmtId="165" fontId="0" fillId="0" borderId="0" xfId="0" applyNumberFormat="1"/>
    <xf numFmtId="0" fontId="5" fillId="6" borderId="1" xfId="0" applyFont="1" applyFill="1" applyBorder="1" applyAlignment="1">
      <alignment horizontal="center" vertical="center"/>
    </xf>
    <xf numFmtId="165" fontId="0" fillId="0" borderId="8" xfId="0" applyNumberFormat="1" applyBorder="1" applyAlignment="1">
      <alignment horizontal="center" vertical="center"/>
    </xf>
    <xf numFmtId="10" fontId="0" fillId="0" borderId="10" xfId="0" applyNumberFormat="1" applyBorder="1" applyAlignment="1">
      <alignment horizontal="center" vertical="center"/>
    </xf>
    <xf numFmtId="165" fontId="0" fillId="0" borderId="12" xfId="0" applyNumberForma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10" fontId="3" fillId="0" borderId="10" xfId="0" applyNumberFormat="1" applyFont="1" applyBorder="1" applyAlignment="1">
      <alignment horizontal="center" vertical="center"/>
    </xf>
    <xf numFmtId="8" fontId="0" fillId="4" borderId="5" xfId="0" applyNumberFormat="1" applyFill="1" applyBorder="1" applyAlignment="1">
      <alignment horizontal="center" vertical="center"/>
    </xf>
    <xf numFmtId="8" fontId="0" fillId="4" borderId="6" xfId="0" applyNumberFormat="1" applyFill="1" applyBorder="1" applyAlignment="1">
      <alignment horizontal="center" vertical="center"/>
    </xf>
    <xf numFmtId="8" fontId="0" fillId="4" borderId="13" xfId="0" applyNumberFormat="1" applyFill="1" applyBorder="1" applyAlignment="1">
      <alignment horizontal="center" vertical="center"/>
    </xf>
    <xf numFmtId="8" fontId="0" fillId="4" borderId="8" xfId="0" applyNumberFormat="1" applyFill="1" applyBorder="1" applyAlignment="1">
      <alignment horizontal="center" vertical="center"/>
    </xf>
    <xf numFmtId="8" fontId="0" fillId="4" borderId="14" xfId="0" applyNumberForma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0" fillId="6" borderId="3" xfId="0" applyFill="1" applyBorder="1"/>
    <xf numFmtId="0" fontId="6" fillId="3" borderId="3" xfId="0" applyFont="1" applyFill="1" applyBorder="1" applyAlignment="1">
      <alignment vertical="center"/>
    </xf>
    <xf numFmtId="0" fontId="7" fillId="0" borderId="7" xfId="0" applyFont="1" applyBorder="1" applyAlignment="1">
      <alignment horizontal="left" indent="3"/>
    </xf>
    <xf numFmtId="0" fontId="7" fillId="0" borderId="5" xfId="0" applyFont="1" applyBorder="1" applyAlignment="1">
      <alignment horizontal="left" indent="3"/>
    </xf>
    <xf numFmtId="0" fontId="7" fillId="0" borderId="9" xfId="0" applyFont="1" applyBorder="1" applyAlignment="1">
      <alignment horizontal="left" indent="3"/>
    </xf>
    <xf numFmtId="0" fontId="7" fillId="0" borderId="6" xfId="0" applyFont="1" applyBorder="1" applyAlignment="1">
      <alignment horizontal="left" indent="3"/>
    </xf>
    <xf numFmtId="0" fontId="8" fillId="4" borderId="9" xfId="0" applyFont="1" applyFill="1" applyBorder="1" applyAlignment="1">
      <alignment horizontal="left" indent="3"/>
    </xf>
    <xf numFmtId="0" fontId="8" fillId="4" borderId="6" xfId="0" applyFont="1" applyFill="1" applyBorder="1" applyAlignment="1">
      <alignment horizontal="left" indent="3"/>
    </xf>
    <xf numFmtId="0" fontId="8" fillId="4" borderId="11" xfId="0" applyFont="1" applyFill="1" applyBorder="1" applyAlignment="1">
      <alignment horizontal="left" indent="3"/>
    </xf>
    <xf numFmtId="0" fontId="8" fillId="4" borderId="13" xfId="0" applyFont="1" applyFill="1" applyBorder="1" applyAlignment="1">
      <alignment horizontal="left" indent="3"/>
    </xf>
    <xf numFmtId="0" fontId="7" fillId="5" borderId="7" xfId="0" applyFont="1" applyFill="1" applyBorder="1" applyAlignment="1">
      <alignment horizontal="left" indent="3"/>
    </xf>
    <xf numFmtId="0" fontId="7" fillId="5" borderId="5" xfId="0" applyFont="1" applyFill="1" applyBorder="1" applyAlignment="1">
      <alignment horizontal="left" indent="3"/>
    </xf>
    <xf numFmtId="0" fontId="7" fillId="5" borderId="9" xfId="0" applyFont="1" applyFill="1" applyBorder="1" applyAlignment="1">
      <alignment horizontal="left" indent="3"/>
    </xf>
    <xf numFmtId="0" fontId="7" fillId="5" borderId="6" xfId="0" applyFont="1" applyFill="1" applyBorder="1" applyAlignment="1">
      <alignment horizontal="left" indent="3"/>
    </xf>
    <xf numFmtId="0" fontId="7" fillId="5" borderId="11" xfId="0" applyFont="1" applyFill="1" applyBorder="1" applyAlignment="1">
      <alignment horizontal="left" indent="3"/>
    </xf>
    <xf numFmtId="0" fontId="7" fillId="5" borderId="13" xfId="0" applyFont="1" applyFill="1" applyBorder="1" applyAlignment="1">
      <alignment horizontal="left" indent="3"/>
    </xf>
    <xf numFmtId="0" fontId="7" fillId="4" borderId="7" xfId="0" applyFont="1" applyFill="1" applyBorder="1" applyAlignment="1">
      <alignment horizontal="left" indent="3"/>
    </xf>
    <xf numFmtId="0" fontId="7" fillId="4" borderId="9" xfId="0" applyFont="1" applyFill="1" applyBorder="1" applyAlignment="1">
      <alignment horizontal="left" indent="3"/>
    </xf>
    <xf numFmtId="0" fontId="7" fillId="4" borderId="11" xfId="0" applyFont="1" applyFill="1" applyBorder="1" applyAlignment="1">
      <alignment horizontal="left" indent="3"/>
    </xf>
    <xf numFmtId="0" fontId="2" fillId="2" borderId="0" xfId="2"/>
    <xf numFmtId="0" fontId="2" fillId="2" borderId="0" xfId="2" applyAlignment="1">
      <alignment horizontal="center"/>
    </xf>
    <xf numFmtId="0" fontId="8" fillId="4" borderId="0" xfId="0" applyFont="1" applyFill="1" applyBorder="1" applyAlignment="1">
      <alignment horizontal="left" indent="3"/>
    </xf>
    <xf numFmtId="9" fontId="0" fillId="0" borderId="0" xfId="0" applyNumberFormat="1" applyAlignment="1">
      <alignment horizontal="center"/>
    </xf>
    <xf numFmtId="0" fontId="3" fillId="7" borderId="0" xfId="0" applyFont="1" applyFill="1" applyAlignment="1">
      <alignment horizontal="center"/>
    </xf>
    <xf numFmtId="0" fontId="0" fillId="7" borderId="0" xfId="0" applyFill="1"/>
    <xf numFmtId="165" fontId="0" fillId="7" borderId="0" xfId="0" applyNumberFormat="1" applyFill="1"/>
    <xf numFmtId="165" fontId="3" fillId="4" borderId="0" xfId="0" applyNumberFormat="1" applyFont="1" applyFill="1" applyAlignment="1">
      <alignment horizontal="center"/>
    </xf>
    <xf numFmtId="0" fontId="2" fillId="2" borderId="0" xfId="2" applyAlignment="1"/>
    <xf numFmtId="165" fontId="3" fillId="4" borderId="0" xfId="0" applyNumberFormat="1" applyFont="1" applyFill="1" applyAlignment="1"/>
    <xf numFmtId="0" fontId="0" fillId="0" borderId="4" xfId="0" applyBorder="1" applyAlignment="1">
      <alignment horizontal="center"/>
    </xf>
    <xf numFmtId="9" fontId="0" fillId="0" borderId="0" xfId="0" applyNumberFormat="1" applyAlignment="1">
      <alignment horizontal="center" vertical="center"/>
    </xf>
    <xf numFmtId="9" fontId="0" fillId="0" borderId="4" xfId="0" applyNumberFormat="1" applyBorder="1" applyAlignment="1">
      <alignment horizontal="center" vertical="center"/>
    </xf>
    <xf numFmtId="9" fontId="2" fillId="2" borderId="0" xfId="2" applyNumberFormat="1"/>
    <xf numFmtId="0" fontId="0" fillId="8" borderId="0" xfId="0" applyFill="1"/>
    <xf numFmtId="0" fontId="0" fillId="8" borderId="0" xfId="0" applyFill="1" applyAlignment="1">
      <alignment horizontal="center"/>
    </xf>
    <xf numFmtId="9" fontId="0" fillId="8" borderId="0" xfId="0" applyNumberFormat="1" applyFill="1" applyAlignment="1">
      <alignment horizontal="center" vertical="center"/>
    </xf>
    <xf numFmtId="0" fontId="0" fillId="7" borderId="0" xfId="0" applyFill="1" applyAlignment="1">
      <alignment horizontal="center"/>
    </xf>
    <xf numFmtId="8" fontId="3" fillId="4" borderId="10" xfId="0" applyNumberFormat="1" applyFont="1" applyFill="1" applyBorder="1" applyAlignment="1">
      <alignment horizontal="center" vertical="center"/>
    </xf>
    <xf numFmtId="8" fontId="3" fillId="4" borderId="12" xfId="0" applyNumberFormat="1" applyFont="1" applyFill="1" applyBorder="1" applyAlignment="1">
      <alignment horizontal="center" vertical="center"/>
    </xf>
  </cellXfs>
  <cellStyles count="3">
    <cellStyle name="Moeda" xfId="1" builtinId="4"/>
    <cellStyle name="Neutro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APP!$C$32</c:f>
              <c:strCache>
                <c:ptCount val="1"/>
                <c:pt idx="0">
                  <c:v>PERCENTUAL SUGERIDO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noFill/>
                <a:round/>
              </a:ln>
              <a:effectLst/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noFill/>
                <a:round/>
              </a:ln>
              <a:effectLst/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noFill/>
                <a:round/>
              </a:ln>
              <a:effectLst/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noFill/>
                <a:round/>
              </a:ln>
              <a:effectLst/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noFill/>
                <a:round/>
              </a:ln>
              <a:effectLst/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6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6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noFill/>
                <a:round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APP!$B$33:$B$38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HÍBRIDOS</c:v>
                </c:pt>
                <c:pt idx="3">
                  <c:v>FOFs</c:v>
                </c:pt>
                <c:pt idx="4">
                  <c:v>DESENVOLVIMENTO</c:v>
                </c:pt>
                <c:pt idx="5">
                  <c:v>HOTELARIAS</c:v>
                </c:pt>
              </c:strCache>
            </c:strRef>
          </c:cat>
          <c:val>
            <c:numRef>
              <c:f>APP!$C$33:$C$38</c:f>
              <c:numCache>
                <c:formatCode>0%</c:formatCode>
                <c:ptCount val="6"/>
                <c:pt idx="0">
                  <c:v>0.3</c:v>
                </c:pt>
                <c:pt idx="1">
                  <c:v>0.5</c:v>
                </c:pt>
                <c:pt idx="2">
                  <c:v>0.1</c:v>
                </c:pt>
                <c:pt idx="3">
                  <c:v>0.1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86-4AE7-9A59-BBD2C29E4C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252204</xdr:colOff>
      <xdr:row>1</xdr:row>
      <xdr:rowOff>141218</xdr:rowOff>
    </xdr:from>
    <xdr:to>
      <xdr:col>4</xdr:col>
      <xdr:colOff>145132</xdr:colOff>
      <xdr:row>7</xdr:row>
      <xdr:rowOff>99391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078F354-AE8A-4D40-8C5F-8FF10B1428B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9606"/>
        <a:stretch/>
      </xdr:blipFill>
      <xdr:spPr>
        <a:xfrm>
          <a:off x="252204" y="331718"/>
          <a:ext cx="5541667" cy="1101173"/>
        </a:xfrm>
        <a:prstGeom prst="rect">
          <a:avLst/>
        </a:prstGeom>
      </xdr:spPr>
    </xdr:pic>
    <xdr:clientData/>
  </xdr:twoCellAnchor>
  <xdr:twoCellAnchor>
    <xdr:from>
      <xdr:col>1</xdr:col>
      <xdr:colOff>91108</xdr:colOff>
      <xdr:row>39</xdr:row>
      <xdr:rowOff>77856</xdr:rowOff>
    </xdr:from>
    <xdr:to>
      <xdr:col>3</xdr:col>
      <xdr:colOff>621195</xdr:colOff>
      <xdr:row>53</xdr:row>
      <xdr:rowOff>154056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75C7635-8BAB-B2D5-9E17-ABF8B75EA3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35884-9F89-49FC-BFDC-7BDF9316C10E}">
  <dimension ref="A9:F67"/>
  <sheetViews>
    <sheetView showGridLines="0" tabSelected="1" topLeftCell="A24" zoomScale="115" zoomScaleNormal="115" workbookViewId="0">
      <selection activeCell="E44" sqref="E44"/>
    </sheetView>
  </sheetViews>
  <sheetFormatPr defaultColWidth="0" defaultRowHeight="15" x14ac:dyDescent="0.25"/>
  <cols>
    <col min="1" max="1" width="9.140625" customWidth="1"/>
    <col min="2" max="2" width="38" bestFit="1" customWidth="1"/>
    <col min="3" max="3" width="22.5703125" bestFit="1" customWidth="1"/>
    <col min="4" max="4" width="14.85546875" customWidth="1"/>
    <col min="5" max="5" width="14.140625" customWidth="1"/>
    <col min="6" max="6" width="15.85546875" hidden="1" customWidth="1"/>
    <col min="7" max="8" width="9.140625" hidden="1" customWidth="1"/>
    <col min="9" max="16384" width="9.140625" hidden="1"/>
  </cols>
  <sheetData>
    <row r="9" spans="2:4" ht="15.75" thickBot="1" x14ac:dyDescent="0.3"/>
    <row r="10" spans="2:4" ht="21" x14ac:dyDescent="0.25">
      <c r="B10" s="12" t="s">
        <v>13</v>
      </c>
      <c r="C10" s="23"/>
      <c r="D10" s="24"/>
    </row>
    <row r="11" spans="2:4" ht="15.75" x14ac:dyDescent="0.25">
      <c r="B11" s="34" t="s">
        <v>14</v>
      </c>
      <c r="C11" s="35"/>
      <c r="D11" s="13">
        <v>2000</v>
      </c>
    </row>
    <row r="12" spans="2:4" ht="15.75" x14ac:dyDescent="0.25">
      <c r="B12" s="36" t="s">
        <v>15</v>
      </c>
      <c r="C12" s="37"/>
      <c r="D12" s="14">
        <v>6.0000000000000001E-3</v>
      </c>
    </row>
    <row r="13" spans="2:4" ht="16.5" thickBot="1" x14ac:dyDescent="0.3">
      <c r="B13" s="38" t="s">
        <v>33</v>
      </c>
      <c r="C13" s="39"/>
      <c r="D13" s="15">
        <f>D11*30%</f>
        <v>600</v>
      </c>
    </row>
    <row r="14" spans="2:4" ht="15.75" thickBot="1" x14ac:dyDescent="0.3"/>
    <row r="15" spans="2:4" s="1" customFormat="1" ht="35.25" customHeight="1" x14ac:dyDescent="0.25">
      <c r="B15" s="3" t="s">
        <v>0</v>
      </c>
      <c r="C15" s="4"/>
      <c r="D15" s="25"/>
    </row>
    <row r="16" spans="2:4" ht="15.75" x14ac:dyDescent="0.25">
      <c r="B16" s="26" t="s">
        <v>1</v>
      </c>
      <c r="C16" s="27"/>
      <c r="D16" s="10">
        <v>200</v>
      </c>
    </row>
    <row r="17" spans="1:4" ht="15.75" x14ac:dyDescent="0.25">
      <c r="B17" s="28" t="s">
        <v>2</v>
      </c>
      <c r="C17" s="29"/>
      <c r="D17" s="16">
        <v>5</v>
      </c>
    </row>
    <row r="18" spans="1:4" ht="15.75" x14ac:dyDescent="0.25">
      <c r="B18" s="28" t="s">
        <v>3</v>
      </c>
      <c r="C18" s="29"/>
      <c r="D18" s="17">
        <v>1.0789999999999999E-2</v>
      </c>
    </row>
    <row r="19" spans="1:4" ht="15.75" x14ac:dyDescent="0.25">
      <c r="B19" s="30" t="s">
        <v>4</v>
      </c>
      <c r="C19" s="31"/>
      <c r="D19" s="61">
        <f>FV(Taxa_Mensal,Anos*12,Aporte*-1)</f>
        <v>16755.382799697527</v>
      </c>
    </row>
    <row r="20" spans="1:4" ht="16.5" thickBot="1" x14ac:dyDescent="0.3">
      <c r="B20" s="32" t="s">
        <v>5</v>
      </c>
      <c r="C20" s="33"/>
      <c r="D20" s="62">
        <f>Patrimonio*Rendimento_Carteira</f>
        <v>100.53229679818516</v>
      </c>
    </row>
    <row r="21" spans="1:4" ht="15.75" thickBot="1" x14ac:dyDescent="0.3"/>
    <row r="22" spans="1:4" ht="26.25" x14ac:dyDescent="0.25">
      <c r="B22" s="5" t="s">
        <v>6</v>
      </c>
      <c r="C22" s="6"/>
      <c r="D22" s="9" t="s">
        <v>12</v>
      </c>
    </row>
    <row r="23" spans="1:4" ht="15.75" x14ac:dyDescent="0.25">
      <c r="A23" s="7">
        <v>2</v>
      </c>
      <c r="B23" s="40" t="s">
        <v>7</v>
      </c>
      <c r="C23" s="18">
        <f>FV($D$18,$A23*12,$D$16*-1)</f>
        <v>5445.5254595290435</v>
      </c>
      <c r="D23" s="21">
        <f>C23*Rendimento_Carteira</f>
        <v>32.673152757174265</v>
      </c>
    </row>
    <row r="24" spans="1:4" ht="15.75" x14ac:dyDescent="0.25">
      <c r="A24" s="7">
        <v>5</v>
      </c>
      <c r="B24" s="41" t="s">
        <v>8</v>
      </c>
      <c r="C24" s="19">
        <f>FV($D$18,$A24*12,$D$16*-1)</f>
        <v>16755.382799697527</v>
      </c>
      <c r="D24" s="21">
        <f>C24*Rendimento_Carteira</f>
        <v>100.53229679818516</v>
      </c>
    </row>
    <row r="25" spans="1:4" ht="15.75" x14ac:dyDescent="0.25">
      <c r="A25" s="7">
        <v>10</v>
      </c>
      <c r="B25" s="41" t="s">
        <v>9</v>
      </c>
      <c r="C25" s="19">
        <f>FV($D$18,$A25*12,$D$16*-1)</f>
        <v>48656.842506034438</v>
      </c>
      <c r="D25" s="21">
        <f>C25*Rendimento_Carteira</f>
        <v>291.94105503620665</v>
      </c>
    </row>
    <row r="26" spans="1:4" ht="15.75" x14ac:dyDescent="0.25">
      <c r="A26" s="7">
        <v>20</v>
      </c>
      <c r="B26" s="41" t="s">
        <v>10</v>
      </c>
      <c r="C26" s="19">
        <f>FV($D$18,$A26*12,$D$16*-1)</f>
        <v>225039.68001941612</v>
      </c>
      <c r="D26" s="21">
        <f>C26*Rendimento_Carteira</f>
        <v>1350.2380801164968</v>
      </c>
    </row>
    <row r="27" spans="1:4" ht="16.5" thickBot="1" x14ac:dyDescent="0.3">
      <c r="A27" s="7">
        <v>30</v>
      </c>
      <c r="B27" s="42" t="s">
        <v>11</v>
      </c>
      <c r="C27" s="20">
        <f>FV($D$18,$A27*12,$D$16*-1)</f>
        <v>864433.93100094295</v>
      </c>
      <c r="D27" s="22">
        <f>C27*Rendimento_Carteira</f>
        <v>5186.6035860056581</v>
      </c>
    </row>
    <row r="29" spans="1:4" x14ac:dyDescent="0.25">
      <c r="B29" s="43" t="s">
        <v>19</v>
      </c>
      <c r="C29" s="44" t="s">
        <v>29</v>
      </c>
      <c r="D29" s="51"/>
    </row>
    <row r="30" spans="1:4" ht="15.75" x14ac:dyDescent="0.25">
      <c r="B30" s="45" t="s">
        <v>18</v>
      </c>
      <c r="C30" s="50">
        <f>Aporte</f>
        <v>200</v>
      </c>
      <c r="D30" s="52"/>
    </row>
    <row r="32" spans="1:4" x14ac:dyDescent="0.25">
      <c r="B32" s="47" t="s">
        <v>20</v>
      </c>
      <c r="C32" s="47" t="s">
        <v>21</v>
      </c>
      <c r="D32" s="47" t="s">
        <v>22</v>
      </c>
    </row>
    <row r="33" spans="2:4" x14ac:dyDescent="0.25">
      <c r="B33" s="8" t="s">
        <v>23</v>
      </c>
      <c r="C33" s="46">
        <f>VLOOKUP($C$29&amp;"-"&amp;B33,'Tabela de Apoio'!$A:$D,4,FALSE)</f>
        <v>0.3</v>
      </c>
      <c r="D33" s="11">
        <f>C33*$C$30</f>
        <v>60</v>
      </c>
    </row>
    <row r="34" spans="2:4" x14ac:dyDescent="0.25">
      <c r="B34" s="8" t="s">
        <v>24</v>
      </c>
      <c r="C34" s="46">
        <f>VLOOKUP($C$29&amp;"-"&amp;B34,'Tabela de Apoio'!$A:$D,4,FALSE)</f>
        <v>0.5</v>
      </c>
      <c r="D34" s="11">
        <f t="shared" ref="D34:D38" si="0">C34*$C$30</f>
        <v>100</v>
      </c>
    </row>
    <row r="35" spans="2:4" x14ac:dyDescent="0.25">
      <c r="B35" s="8" t="s">
        <v>25</v>
      </c>
      <c r="C35" s="46">
        <f>VLOOKUP($C$29&amp;"-"&amp;B35,'Tabela de Apoio'!$A:$D,4,FALSE)</f>
        <v>0.1</v>
      </c>
      <c r="D35" s="11">
        <f t="shared" si="0"/>
        <v>20</v>
      </c>
    </row>
    <row r="36" spans="2:4" x14ac:dyDescent="0.25">
      <c r="B36" s="8" t="s">
        <v>26</v>
      </c>
      <c r="C36" s="46">
        <f>VLOOKUP($C$29&amp;"-"&amp;B36,'Tabela de Apoio'!$A:$D,4,FALSE)</f>
        <v>0.1</v>
      </c>
      <c r="D36" s="11">
        <f t="shared" si="0"/>
        <v>20</v>
      </c>
    </row>
    <row r="37" spans="2:4" x14ac:dyDescent="0.25">
      <c r="B37" s="8" t="s">
        <v>27</v>
      </c>
      <c r="C37" s="46">
        <f>VLOOKUP($C$29&amp;"-"&amp;B37,'Tabela de Apoio'!$A:$D,4,FALSE)</f>
        <v>0</v>
      </c>
      <c r="D37" s="11">
        <f t="shared" si="0"/>
        <v>0</v>
      </c>
    </row>
    <row r="38" spans="2:4" x14ac:dyDescent="0.25">
      <c r="B38" s="8" t="s">
        <v>28</v>
      </c>
      <c r="C38" s="46">
        <f>VLOOKUP($C$29&amp;"-"&amp;B38,'Tabela de Apoio'!$A:$D,4,FALSE)</f>
        <v>0</v>
      </c>
      <c r="D38" s="11">
        <f t="shared" si="0"/>
        <v>0</v>
      </c>
    </row>
    <row r="39" spans="2:4" x14ac:dyDescent="0.25">
      <c r="B39" s="60" t="s">
        <v>34</v>
      </c>
      <c r="C39" s="48"/>
      <c r="D39" s="49">
        <f>SUM(D33:D38)</f>
        <v>200</v>
      </c>
    </row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</sheetData>
  <mergeCells count="11">
    <mergeCell ref="B13:C13"/>
    <mergeCell ref="B15:C15"/>
    <mergeCell ref="B22:C22"/>
    <mergeCell ref="B10:C10"/>
    <mergeCell ref="B16:C16"/>
    <mergeCell ref="B17:C17"/>
    <mergeCell ref="B18:C18"/>
    <mergeCell ref="B19:C19"/>
    <mergeCell ref="B20:C20"/>
    <mergeCell ref="B11:C11"/>
    <mergeCell ref="B12:C12"/>
  </mergeCells>
  <dataValidations count="1">
    <dataValidation type="list" allowBlank="1" showInputMessage="1" showErrorMessage="1" sqref="C29" xr:uid="{6C131D49-8FB9-4EC5-BFC4-A302BF33E47E}">
      <formula1>"CONSERVADOR,MODERADO,AGRESSIVO"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3409B-EDE5-4CEC-B539-341D70846506}">
  <dimension ref="A3:I21"/>
  <sheetViews>
    <sheetView workbookViewId="0">
      <selection activeCell="I6" sqref="I6"/>
    </sheetView>
  </sheetViews>
  <sheetFormatPr defaultRowHeight="15" x14ac:dyDescent="0.25"/>
  <cols>
    <col min="1" max="1" width="33" bestFit="1" customWidth="1"/>
    <col min="2" max="2" width="14.42578125" bestFit="1" customWidth="1"/>
    <col min="3" max="3" width="18.5703125" bestFit="1" customWidth="1"/>
    <col min="8" max="8" width="18.28515625" bestFit="1" customWidth="1"/>
  </cols>
  <sheetData>
    <row r="3" spans="1:9" x14ac:dyDescent="0.25">
      <c r="A3" t="s">
        <v>31</v>
      </c>
      <c r="B3" t="s">
        <v>19</v>
      </c>
      <c r="C3" s="8" t="s">
        <v>20</v>
      </c>
      <c r="D3" s="8" t="s">
        <v>30</v>
      </c>
    </row>
    <row r="4" spans="1:9" x14ac:dyDescent="0.25">
      <c r="A4" t="str">
        <f>B4&amp;"-"&amp;C4</f>
        <v>CONSERVADOR-PAPEL</v>
      </c>
      <c r="B4" t="s">
        <v>29</v>
      </c>
      <c r="C4" s="8" t="s">
        <v>23</v>
      </c>
      <c r="D4" s="54">
        <v>0.3</v>
      </c>
    </row>
    <row r="5" spans="1:9" x14ac:dyDescent="0.25">
      <c r="A5" t="str">
        <f t="shared" ref="A5:A21" si="0">B5&amp;"-"&amp;C5</f>
        <v>CONSERVADOR-TIJOLO</v>
      </c>
      <c r="B5" t="s">
        <v>29</v>
      </c>
      <c r="C5" s="8" t="s">
        <v>24</v>
      </c>
      <c r="D5" s="54">
        <v>0.5</v>
      </c>
      <c r="I5" t="s">
        <v>30</v>
      </c>
    </row>
    <row r="6" spans="1:9" x14ac:dyDescent="0.25">
      <c r="A6" t="str">
        <f t="shared" si="0"/>
        <v>CONSERVADOR-HÍBRIDOS</v>
      </c>
      <c r="B6" t="s">
        <v>29</v>
      </c>
      <c r="C6" s="8" t="s">
        <v>25</v>
      </c>
      <c r="D6" s="54">
        <v>0.1</v>
      </c>
      <c r="H6" s="43" t="s">
        <v>32</v>
      </c>
      <c r="I6" s="56">
        <f>VLOOKUP(H6,$A:$D,4,FALSE)</f>
        <v>0.4</v>
      </c>
    </row>
    <row r="7" spans="1:9" x14ac:dyDescent="0.25">
      <c r="A7" t="str">
        <f t="shared" si="0"/>
        <v>CONSERVADOR-FOFs</v>
      </c>
      <c r="B7" t="s">
        <v>29</v>
      </c>
      <c r="C7" s="8" t="s">
        <v>26</v>
      </c>
      <c r="D7" s="54">
        <v>0.1</v>
      </c>
    </row>
    <row r="8" spans="1:9" x14ac:dyDescent="0.25">
      <c r="A8" t="str">
        <f t="shared" si="0"/>
        <v>CONSERVADOR-DESENVOLVIMENTO</v>
      </c>
      <c r="B8" t="s">
        <v>29</v>
      </c>
      <c r="C8" s="8" t="s">
        <v>27</v>
      </c>
      <c r="D8" s="54">
        <v>0</v>
      </c>
    </row>
    <row r="9" spans="1:9" ht="15.75" thickBot="1" x14ac:dyDescent="0.3">
      <c r="A9" s="2" t="str">
        <f t="shared" si="0"/>
        <v>CONSERVADOR-HOTELARIAS</v>
      </c>
      <c r="B9" s="2" t="s">
        <v>29</v>
      </c>
      <c r="C9" s="53" t="s">
        <v>28</v>
      </c>
      <c r="D9" s="55">
        <v>0</v>
      </c>
    </row>
    <row r="10" spans="1:9" x14ac:dyDescent="0.25">
      <c r="A10" t="str">
        <f t="shared" si="0"/>
        <v>MODERADO-PAPEL</v>
      </c>
      <c r="B10" t="s">
        <v>17</v>
      </c>
      <c r="C10" s="8" t="s">
        <v>23</v>
      </c>
      <c r="D10" s="54">
        <v>0.32</v>
      </c>
    </row>
    <row r="11" spans="1:9" x14ac:dyDescent="0.25">
      <c r="A11" s="57" t="str">
        <f t="shared" si="0"/>
        <v>MODERADO-TIJOLO</v>
      </c>
      <c r="B11" s="57" t="s">
        <v>17</v>
      </c>
      <c r="C11" s="58" t="s">
        <v>24</v>
      </c>
      <c r="D11" s="59">
        <v>0.4</v>
      </c>
    </row>
    <row r="12" spans="1:9" x14ac:dyDescent="0.25">
      <c r="A12" t="str">
        <f t="shared" si="0"/>
        <v>MODERADO-HÍBRIDOS</v>
      </c>
      <c r="B12" t="s">
        <v>17</v>
      </c>
      <c r="C12" s="8" t="s">
        <v>25</v>
      </c>
      <c r="D12" s="54">
        <v>0.08</v>
      </c>
    </row>
    <row r="13" spans="1:9" x14ac:dyDescent="0.25">
      <c r="A13" t="str">
        <f t="shared" si="0"/>
        <v>MODERADO-FOFs</v>
      </c>
      <c r="B13" t="s">
        <v>17</v>
      </c>
      <c r="C13" s="8" t="s">
        <v>26</v>
      </c>
      <c r="D13" s="54">
        <v>0.1</v>
      </c>
    </row>
    <row r="14" spans="1:9" x14ac:dyDescent="0.25">
      <c r="A14" t="str">
        <f t="shared" si="0"/>
        <v>MODERADO-DESENVOLVIMENTO</v>
      </c>
      <c r="B14" t="s">
        <v>17</v>
      </c>
      <c r="C14" s="8" t="s">
        <v>27</v>
      </c>
      <c r="D14" s="54">
        <v>0.05</v>
      </c>
    </row>
    <row r="15" spans="1:9" ht="15.75" thickBot="1" x14ac:dyDescent="0.3">
      <c r="A15" s="2" t="str">
        <f t="shared" si="0"/>
        <v>MODERADO-HOTELARIAS</v>
      </c>
      <c r="B15" s="2" t="s">
        <v>17</v>
      </c>
      <c r="C15" s="53" t="s">
        <v>28</v>
      </c>
      <c r="D15" s="55">
        <v>0.05</v>
      </c>
    </row>
    <row r="16" spans="1:9" x14ac:dyDescent="0.25">
      <c r="A16" t="str">
        <f t="shared" si="0"/>
        <v>AGRESSIVO-PAPEL</v>
      </c>
      <c r="B16" t="s">
        <v>16</v>
      </c>
      <c r="C16" s="8" t="s">
        <v>23</v>
      </c>
      <c r="D16" s="54">
        <v>0.5</v>
      </c>
    </row>
    <row r="17" spans="1:4" x14ac:dyDescent="0.25">
      <c r="A17" t="str">
        <f t="shared" si="0"/>
        <v>AGRESSIVO-TIJOLO</v>
      </c>
      <c r="B17" t="s">
        <v>16</v>
      </c>
      <c r="C17" s="8" t="s">
        <v>24</v>
      </c>
      <c r="D17" s="54">
        <v>0.1</v>
      </c>
    </row>
    <row r="18" spans="1:4" x14ac:dyDescent="0.25">
      <c r="A18" t="str">
        <f t="shared" si="0"/>
        <v>AGRESSIVO-HÍBRIDOS</v>
      </c>
      <c r="B18" t="s">
        <v>16</v>
      </c>
      <c r="C18" s="8" t="s">
        <v>25</v>
      </c>
      <c r="D18" s="54">
        <v>0.05</v>
      </c>
    </row>
    <row r="19" spans="1:4" x14ac:dyDescent="0.25">
      <c r="A19" t="str">
        <f t="shared" si="0"/>
        <v>AGRESSIVO-FOFs</v>
      </c>
      <c r="B19" t="s">
        <v>16</v>
      </c>
      <c r="C19" s="8" t="s">
        <v>26</v>
      </c>
      <c r="D19" s="54">
        <v>0.05</v>
      </c>
    </row>
    <row r="20" spans="1:4" x14ac:dyDescent="0.25">
      <c r="A20" t="str">
        <f t="shared" si="0"/>
        <v>AGRESSIVO-DESENVOLVIMENTO</v>
      </c>
      <c r="B20" t="s">
        <v>16</v>
      </c>
      <c r="C20" s="8" t="s">
        <v>27</v>
      </c>
      <c r="D20" s="54">
        <v>0.2</v>
      </c>
    </row>
    <row r="21" spans="1:4" x14ac:dyDescent="0.25">
      <c r="A21" t="str">
        <f t="shared" si="0"/>
        <v>AGRESSIVO-HOTELARIAS</v>
      </c>
      <c r="B21" t="s">
        <v>16</v>
      </c>
      <c r="C21" s="8" t="s">
        <v>28</v>
      </c>
      <c r="D21" s="54">
        <v>0.1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7</vt:i4>
      </vt:variant>
    </vt:vector>
  </HeadingPairs>
  <TitlesOfParts>
    <vt:vector size="9" baseType="lpstr">
      <vt:lpstr>APP</vt:lpstr>
      <vt:lpstr>Tabela de Apoio</vt:lpstr>
      <vt:lpstr>Anos</vt:lpstr>
      <vt:lpstr>Aporte</vt:lpstr>
      <vt:lpstr>Patrimonio</vt:lpstr>
      <vt:lpstr>Rendimento_Carteira</vt:lpstr>
      <vt:lpstr>Salario</vt:lpstr>
      <vt:lpstr>Sugestao_Investimento</vt:lpstr>
      <vt:lpstr>Taxa_Mensal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Átila Barroso Carneiro</dc:creator>
  <cp:lastModifiedBy>Átila Barroso Carneiro</cp:lastModifiedBy>
  <dcterms:created xsi:type="dcterms:W3CDTF">2025-06-04T14:46:43Z</dcterms:created>
  <dcterms:modified xsi:type="dcterms:W3CDTF">2025-06-04T17:51:59Z</dcterms:modified>
</cp:coreProperties>
</file>