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373ADFA-03B7-4EA0-A7F5-2103CD119BDC}" xr6:coauthVersionLast="47" xr6:coauthVersionMax="47" xr10:uidLastSave="{00000000-0000-0000-0000-000000000000}"/>
  <bookViews>
    <workbookView xWindow="28690" yWindow="-110" windowWidth="24220" windowHeight="13000" xr2:uid="{00000000-000D-0000-FFFF-FFFF00000000}"/>
  </bookViews>
  <sheets>
    <sheet name="Gastos Fixos" sheetId="1" r:id="rId1"/>
    <sheet name="Gastos Variáveis" sheetId="2" r:id="rId2"/>
    <sheet name="Listas" sheetId="3" state="hidden" r:id="rId3"/>
    <sheet name="Cartões de Crédito" sheetId="4" r:id="rId4"/>
    <sheet name="Resumo Financeir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E26" i="1"/>
  <c r="C13" i="2"/>
  <c r="E13" i="2"/>
  <c r="E1048576" i="2"/>
  <c r="E9" i="1"/>
  <c r="D13" i="5"/>
  <c r="C13" i="5"/>
  <c r="D12" i="5"/>
  <c r="C12" i="5"/>
  <c r="D11" i="5"/>
  <c r="C11" i="5"/>
  <c r="D10" i="5"/>
  <c r="E10" i="5" s="1"/>
  <c r="C10" i="5"/>
  <c r="D9" i="5"/>
  <c r="C9" i="5"/>
  <c r="D8" i="5"/>
  <c r="C8" i="5"/>
  <c r="D7" i="5"/>
  <c r="C7" i="5"/>
  <c r="D6" i="5"/>
  <c r="E6" i="5" s="1"/>
  <c r="C6" i="5"/>
  <c r="D5" i="5"/>
  <c r="C5" i="5"/>
  <c r="D4" i="5"/>
  <c r="C4" i="5"/>
  <c r="D3" i="5"/>
  <c r="C3" i="5"/>
  <c r="D2" i="5"/>
  <c r="C2" i="5"/>
  <c r="E1048576" i="1" l="1"/>
  <c r="E3" i="5"/>
  <c r="E8" i="5"/>
  <c r="E7" i="5"/>
  <c r="E2" i="5"/>
  <c r="E4" i="5"/>
  <c r="E11" i="5"/>
  <c r="E5" i="5"/>
  <c r="E12" i="5"/>
  <c r="E13" i="5"/>
  <c r="E9" i="5"/>
</calcChain>
</file>

<file path=xl/sharedStrings.xml><?xml version="1.0" encoding="utf-8"?>
<sst xmlns="http://schemas.openxmlformats.org/spreadsheetml/2006/main" count="81" uniqueCount="56">
  <si>
    <t>Categoria</t>
  </si>
  <si>
    <t>1/2025</t>
  </si>
  <si>
    <t>2/2025</t>
  </si>
  <si>
    <t>3/2025</t>
  </si>
  <si>
    <t>4/2025</t>
  </si>
  <si>
    <t>5/2025</t>
  </si>
  <si>
    <t>6/2025</t>
  </si>
  <si>
    <t>7/2025</t>
  </si>
  <si>
    <t>8/2025</t>
  </si>
  <si>
    <t>9/2025</t>
  </si>
  <si>
    <t>10/2025</t>
  </si>
  <si>
    <t>11/2025</t>
  </si>
  <si>
    <t>12/2025</t>
  </si>
  <si>
    <t>Água</t>
  </si>
  <si>
    <t>Luz</t>
  </si>
  <si>
    <t>IPTU</t>
  </si>
  <si>
    <t>Colégio</t>
  </si>
  <si>
    <t>Curso</t>
  </si>
  <si>
    <t>Jiu-Jitsu</t>
  </si>
  <si>
    <t>Gasolina</t>
  </si>
  <si>
    <t>Data</t>
  </si>
  <si>
    <t>Valor (R$)</t>
  </si>
  <si>
    <t>Gastos mensais que variam</t>
  </si>
  <si>
    <t>Compras do mês</t>
  </si>
  <si>
    <t>Feira</t>
  </si>
  <si>
    <t>Farmácia</t>
  </si>
  <si>
    <t>Transporte escolar</t>
  </si>
  <si>
    <t>Despesas bebê</t>
  </si>
  <si>
    <t>Viagens</t>
  </si>
  <si>
    <t>Passeios</t>
  </si>
  <si>
    <t>Jantar fora</t>
  </si>
  <si>
    <t>iFood</t>
  </si>
  <si>
    <t>Compras supérfluas</t>
  </si>
  <si>
    <t>Lanches Fernanda</t>
  </si>
  <si>
    <t>Banco</t>
  </si>
  <si>
    <t>Parcelado?</t>
  </si>
  <si>
    <t>Parcelas Restantes</t>
  </si>
  <si>
    <t>Mês</t>
  </si>
  <si>
    <t>Entrada (R$)</t>
  </si>
  <si>
    <t>Total Gastos Fixos (R$)</t>
  </si>
  <si>
    <t>Total Gastos Variáveis (R$)</t>
  </si>
  <si>
    <t>Saldo Final (R$)</t>
  </si>
  <si>
    <t>IFOOD</t>
  </si>
  <si>
    <t>CATEGORIAS</t>
  </si>
  <si>
    <t xml:space="preserve">VAN DA MARIA </t>
  </si>
  <si>
    <t>FERNANDA</t>
  </si>
  <si>
    <t>LUIZ ALBERTO</t>
  </si>
  <si>
    <t>JUNIN</t>
  </si>
  <si>
    <t>RAÇAO DA MEL E DRICA</t>
  </si>
  <si>
    <t>MERCADO</t>
  </si>
  <si>
    <t>UNHA</t>
  </si>
  <si>
    <t>BARBEIRO</t>
  </si>
  <si>
    <t>GAS</t>
  </si>
  <si>
    <t>FRUTA/VERDURA</t>
  </si>
  <si>
    <t>CELULAR</t>
  </si>
  <si>
    <t>gastos variaveis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</si>
</sst>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applyFont="1"/>
    <xf numFmtId="2" fontId="0" fillId="0" borderId="0" xfId="1" applyNumberFormat="1" applyFont="1"/>
    <xf numFmtId="2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workbookViewId="0">
      <selection activeCell="J19" sqref="J19"/>
    </sheetView>
  </sheetViews>
  <sheetFormatPr defaultColWidth="14.26953125" defaultRowHeight="14.5" x14ac:dyDescent="0.35"/>
  <cols>
    <col min="1" max="1" width="22.7265625" style="1" customWidth="1"/>
    <col min="2" max="16384" width="14.269531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s="1" t="s">
        <v>14</v>
      </c>
      <c r="B3" s="1">
        <v>334.1</v>
      </c>
      <c r="C3" s="1">
        <v>0</v>
      </c>
      <c r="D3" s="1">
        <v>220.12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35">
      <c r="A5" s="1" t="s">
        <v>16</v>
      </c>
      <c r="B5" s="1">
        <v>0</v>
      </c>
      <c r="C5" s="1">
        <v>0</v>
      </c>
      <c r="D5" s="1">
        <v>1223.49</v>
      </c>
      <c r="E5" s="1">
        <v>1256.3599999999999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1" t="s">
        <v>17</v>
      </c>
      <c r="B6" s="1">
        <v>149</v>
      </c>
      <c r="C6" s="1">
        <v>149</v>
      </c>
      <c r="D6" s="1">
        <v>149</v>
      </c>
      <c r="E6" s="1">
        <v>149</v>
      </c>
      <c r="F6" s="1">
        <v>149</v>
      </c>
      <c r="G6" s="1">
        <v>149</v>
      </c>
      <c r="H6" s="1">
        <v>149</v>
      </c>
      <c r="I6" s="1">
        <v>149</v>
      </c>
      <c r="J6" s="1">
        <v>149</v>
      </c>
      <c r="K6" s="1">
        <v>149</v>
      </c>
      <c r="L6" s="1">
        <v>149</v>
      </c>
      <c r="M6" s="1">
        <v>149</v>
      </c>
    </row>
    <row r="7" spans="1:13" x14ac:dyDescent="0.35">
      <c r="A7" s="1" t="s">
        <v>18</v>
      </c>
      <c r="B7" s="1">
        <v>360</v>
      </c>
      <c r="C7" s="1">
        <v>360</v>
      </c>
      <c r="D7" s="1">
        <v>360</v>
      </c>
      <c r="E7" s="1">
        <v>360</v>
      </c>
      <c r="F7" s="1">
        <v>360</v>
      </c>
      <c r="G7" s="1">
        <v>360</v>
      </c>
      <c r="H7" s="1">
        <v>360</v>
      </c>
      <c r="I7" s="1">
        <v>360</v>
      </c>
      <c r="J7" s="1">
        <v>360</v>
      </c>
      <c r="K7" s="1">
        <v>360</v>
      </c>
      <c r="L7" s="1">
        <v>360</v>
      </c>
      <c r="M7" s="1">
        <v>360</v>
      </c>
    </row>
    <row r="8" spans="1:13" x14ac:dyDescent="0.35">
      <c r="A8" s="1" t="s">
        <v>19</v>
      </c>
      <c r="B8" s="1">
        <v>0</v>
      </c>
      <c r="C8" s="1">
        <v>0</v>
      </c>
      <c r="D8" s="1">
        <v>0</v>
      </c>
      <c r="E8" s="1">
        <v>640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E9" s="1">
        <f>SUM(E2:E8)</f>
        <v>2405.3599999999997</v>
      </c>
    </row>
    <row r="13" spans="1:13" x14ac:dyDescent="0.35">
      <c r="A13" s="1" t="s">
        <v>55</v>
      </c>
    </row>
    <row r="15" spans="1:13" x14ac:dyDescent="0.35">
      <c r="A15" t="s">
        <v>44</v>
      </c>
      <c r="E15" s="1">
        <v>846</v>
      </c>
    </row>
    <row r="16" spans="1:13" x14ac:dyDescent="0.35">
      <c r="A16" t="s">
        <v>45</v>
      </c>
      <c r="E16" s="1">
        <v>549</v>
      </c>
    </row>
    <row r="17" spans="1:9" x14ac:dyDescent="0.35">
      <c r="A17" t="s">
        <v>46</v>
      </c>
      <c r="E17" s="1">
        <v>2800</v>
      </c>
    </row>
    <row r="18" spans="1:9" x14ac:dyDescent="0.35">
      <c r="A18" t="s">
        <v>47</v>
      </c>
      <c r="E18" s="1">
        <v>200</v>
      </c>
    </row>
    <row r="19" spans="1:9" x14ac:dyDescent="0.35">
      <c r="A19" t="s">
        <v>48</v>
      </c>
      <c r="E19" s="1">
        <v>220</v>
      </c>
      <c r="I19" s="1">
        <f>SUM(E9,E26)</f>
        <v>8875.36</v>
      </c>
    </row>
    <row r="20" spans="1:9" x14ac:dyDescent="0.35">
      <c r="A20" t="s">
        <v>49</v>
      </c>
      <c r="E20" s="1">
        <v>1000</v>
      </c>
    </row>
    <row r="21" spans="1:9" x14ac:dyDescent="0.35">
      <c r="A21" t="s">
        <v>50</v>
      </c>
      <c r="E21" s="1">
        <v>125</v>
      </c>
    </row>
    <row r="22" spans="1:9" x14ac:dyDescent="0.35">
      <c r="A22" t="s">
        <v>51</v>
      </c>
      <c r="E22" s="1">
        <v>70</v>
      </c>
    </row>
    <row r="23" spans="1:9" x14ac:dyDescent="0.35">
      <c r="A23" t="s">
        <v>52</v>
      </c>
      <c r="E23" s="1">
        <v>150</v>
      </c>
    </row>
    <row r="24" spans="1:9" x14ac:dyDescent="0.35">
      <c r="A24" t="s">
        <v>53</v>
      </c>
      <c r="E24" s="1">
        <v>150</v>
      </c>
    </row>
    <row r="25" spans="1:9" x14ac:dyDescent="0.35">
      <c r="A25" t="s">
        <v>54</v>
      </c>
      <c r="E25" s="1">
        <v>360</v>
      </c>
    </row>
    <row r="26" spans="1:9" x14ac:dyDescent="0.35">
      <c r="E26" s="1">
        <f>SUM(E15:E25)</f>
        <v>6470</v>
      </c>
    </row>
    <row r="1048576" spans="5:5" x14ac:dyDescent="0.35">
      <c r="E1048576" s="1">
        <f>SUM(E2:E1048575)</f>
        <v>17750.72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8576"/>
  <sheetViews>
    <sheetView showFormulas="1" workbookViewId="0">
      <selection activeCell="E2" sqref="E2:E12"/>
    </sheetView>
  </sheetViews>
  <sheetFormatPr defaultColWidth="18.1796875" defaultRowHeight="14.5" x14ac:dyDescent="0.35"/>
  <cols>
    <col min="5" max="5" width="18.1796875" style="1"/>
  </cols>
  <sheetData>
    <row r="1" spans="1:5" x14ac:dyDescent="0.35">
      <c r="A1" t="s">
        <v>20</v>
      </c>
      <c r="B1" t="s">
        <v>0</v>
      </c>
      <c r="C1" t="s">
        <v>21</v>
      </c>
      <c r="D1" t="s">
        <v>43</v>
      </c>
    </row>
    <row r="2" spans="1:5" x14ac:dyDescent="0.35">
      <c r="B2" t="s">
        <v>42</v>
      </c>
      <c r="C2" s="3">
        <v>846</v>
      </c>
      <c r="D2" t="s">
        <v>44</v>
      </c>
      <c r="E2" s="1">
        <v>846</v>
      </c>
    </row>
    <row r="3" spans="1:5" x14ac:dyDescent="0.35">
      <c r="C3" s="2">
        <v>549</v>
      </c>
      <c r="D3" t="s">
        <v>45</v>
      </c>
      <c r="E3" s="1">
        <v>549</v>
      </c>
    </row>
    <row r="4" spans="1:5" x14ac:dyDescent="0.35">
      <c r="C4" s="2">
        <v>2800</v>
      </c>
      <c r="D4" t="s">
        <v>46</v>
      </c>
      <c r="E4" s="1">
        <v>2800</v>
      </c>
    </row>
    <row r="5" spans="1:5" x14ac:dyDescent="0.35">
      <c r="C5" s="2">
        <v>200</v>
      </c>
      <c r="D5" t="s">
        <v>47</v>
      </c>
      <c r="E5" s="1">
        <v>200</v>
      </c>
    </row>
    <row r="6" spans="1:5" x14ac:dyDescent="0.35">
      <c r="C6" s="2">
        <v>220</v>
      </c>
      <c r="D6" t="s">
        <v>48</v>
      </c>
      <c r="E6" s="1">
        <v>220</v>
      </c>
    </row>
    <row r="7" spans="1:5" x14ac:dyDescent="0.35">
      <c r="C7" s="2">
        <v>1000</v>
      </c>
      <c r="D7" t="s">
        <v>49</v>
      </c>
      <c r="E7" s="1">
        <v>1000</v>
      </c>
    </row>
    <row r="8" spans="1:5" x14ac:dyDescent="0.35">
      <c r="C8" s="2">
        <v>125</v>
      </c>
      <c r="D8" t="s">
        <v>50</v>
      </c>
      <c r="E8" s="1">
        <v>125</v>
      </c>
    </row>
    <row r="9" spans="1:5" x14ac:dyDescent="0.35">
      <c r="C9" s="2">
        <v>70</v>
      </c>
      <c r="D9" t="s">
        <v>51</v>
      </c>
      <c r="E9" s="1">
        <v>70</v>
      </c>
    </row>
    <row r="10" spans="1:5" x14ac:dyDescent="0.35">
      <c r="C10" s="2">
        <v>150</v>
      </c>
      <c r="D10" t="s">
        <v>52</v>
      </c>
      <c r="E10" s="1">
        <v>150</v>
      </c>
    </row>
    <row r="11" spans="1:5" x14ac:dyDescent="0.35">
      <c r="C11" s="2">
        <v>150</v>
      </c>
      <c r="D11" t="s">
        <v>53</v>
      </c>
      <c r="E11" s="1">
        <v>150</v>
      </c>
    </row>
    <row r="12" spans="1:5" x14ac:dyDescent="0.35">
      <c r="C12" s="2">
        <v>360</v>
      </c>
      <c r="D12" t="s">
        <v>54</v>
      </c>
      <c r="E12" s="1">
        <v>360</v>
      </c>
    </row>
    <row r="13" spans="1:5" x14ac:dyDescent="0.35">
      <c r="C13" s="4">
        <f>SUM(C2:C12)</f>
        <v>6470</v>
      </c>
      <c r="E13" s="1">
        <f>SUM(E2:E12)</f>
        <v>6470</v>
      </c>
    </row>
    <row r="1048576" spans="5:5" x14ac:dyDescent="0.35">
      <c r="E1048576" s="1">
        <f>SUM(E1:E1048575)</f>
        <v>12940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100-000000000000}">
          <x14:formula1>
            <xm:f>Listas!A1:A12</xm:f>
          </x14:formula1>
          <xm:sqref>B2:B101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  <row r="12" spans="1:1" x14ac:dyDescent="0.35">
      <c r="A1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4.5" x14ac:dyDescent="0.35"/>
  <sheetData>
    <row r="1" spans="1:4" x14ac:dyDescent="0.35">
      <c r="A1" t="s">
        <v>34</v>
      </c>
      <c r="B1" t="s">
        <v>21</v>
      </c>
      <c r="C1" t="s">
        <v>35</v>
      </c>
      <c r="D1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5" x14ac:dyDescent="0.35"/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t="s">
        <v>1</v>
      </c>
      <c r="B2">
        <v>0</v>
      </c>
      <c r="C2">
        <f>SUM('Gastos Fixos'!B2:B8)</f>
        <v>843.1</v>
      </c>
      <c r="D2">
        <f>SUMIF('Gastos Variáveis'!B:B, "1/2025", 'Gastos Variáveis'!C:C)</f>
        <v>0</v>
      </c>
      <c r="E2">
        <f t="shared" ref="E2:E13" si="0">B2 - C2 - D2</f>
        <v>-843.1</v>
      </c>
    </row>
    <row r="3" spans="1:5" x14ac:dyDescent="0.35">
      <c r="A3" t="s">
        <v>2</v>
      </c>
      <c r="B3">
        <v>0</v>
      </c>
      <c r="C3">
        <f>SUM('Gastos Fixos'!C2:C8)</f>
        <v>509</v>
      </c>
      <c r="D3">
        <f>SUMIF('Gastos Variáveis'!B:B, "2/2025", 'Gastos Variáveis'!C:C)</f>
        <v>0</v>
      </c>
      <c r="E3">
        <f t="shared" si="0"/>
        <v>-509</v>
      </c>
    </row>
    <row r="4" spans="1:5" x14ac:dyDescent="0.35">
      <c r="A4" t="s">
        <v>3</v>
      </c>
      <c r="B4">
        <v>0</v>
      </c>
      <c r="C4">
        <f>SUM('Gastos Fixos'!D2:D8)</f>
        <v>1952.6100000000001</v>
      </c>
      <c r="D4">
        <f>SUMIF('Gastos Variáveis'!B:B, "3/2025", 'Gastos Variáveis'!C:C)</f>
        <v>0</v>
      </c>
      <c r="E4">
        <f t="shared" si="0"/>
        <v>-1952.6100000000001</v>
      </c>
    </row>
    <row r="5" spans="1:5" x14ac:dyDescent="0.35">
      <c r="A5" t="s">
        <v>4</v>
      </c>
      <c r="B5">
        <v>0</v>
      </c>
      <c r="C5">
        <f>SUM('Gastos Fixos'!E2:E8)</f>
        <v>2405.3599999999997</v>
      </c>
      <c r="D5">
        <f>SUMIF('Gastos Variáveis'!B:B, "4/2025", 'Gastos Variáveis'!C:C)</f>
        <v>0</v>
      </c>
      <c r="E5">
        <f t="shared" si="0"/>
        <v>-2405.3599999999997</v>
      </c>
    </row>
    <row r="6" spans="1:5" x14ac:dyDescent="0.35">
      <c r="A6" t="s">
        <v>5</v>
      </c>
      <c r="B6">
        <v>0</v>
      </c>
      <c r="C6">
        <f>SUM('Gastos Fixos'!F2:F8)</f>
        <v>509</v>
      </c>
      <c r="D6">
        <f>SUMIF('Gastos Variáveis'!B:B, "5/2025", 'Gastos Variáveis'!C:C)</f>
        <v>0</v>
      </c>
      <c r="E6">
        <f t="shared" si="0"/>
        <v>-509</v>
      </c>
    </row>
    <row r="7" spans="1:5" x14ac:dyDescent="0.35">
      <c r="A7" t="s">
        <v>6</v>
      </c>
      <c r="B7">
        <v>0</v>
      </c>
      <c r="C7">
        <f>SUM('Gastos Fixos'!G2:G8)</f>
        <v>509</v>
      </c>
      <c r="D7">
        <f>SUMIF('Gastos Variáveis'!B:B, "6/2025", 'Gastos Variáveis'!C:C)</f>
        <v>0</v>
      </c>
      <c r="E7">
        <f t="shared" si="0"/>
        <v>-509</v>
      </c>
    </row>
    <row r="8" spans="1:5" x14ac:dyDescent="0.35">
      <c r="A8" t="s">
        <v>7</v>
      </c>
      <c r="B8">
        <v>0</v>
      </c>
      <c r="C8">
        <f>SUM('Gastos Fixos'!H2:H8)</f>
        <v>509</v>
      </c>
      <c r="D8">
        <f>SUMIF('Gastos Variáveis'!B:B, "7/2025", 'Gastos Variáveis'!C:C)</f>
        <v>0</v>
      </c>
      <c r="E8">
        <f t="shared" si="0"/>
        <v>-509</v>
      </c>
    </row>
    <row r="9" spans="1:5" x14ac:dyDescent="0.35">
      <c r="A9" t="s">
        <v>8</v>
      </c>
      <c r="B9">
        <v>0</v>
      </c>
      <c r="C9">
        <f>SUM('Gastos Fixos'!I2:I8)</f>
        <v>509</v>
      </c>
      <c r="D9">
        <f>SUMIF('Gastos Variáveis'!B:B, "8/2025", 'Gastos Variáveis'!C:C)</f>
        <v>0</v>
      </c>
      <c r="E9">
        <f t="shared" si="0"/>
        <v>-509</v>
      </c>
    </row>
    <row r="10" spans="1:5" x14ac:dyDescent="0.35">
      <c r="A10" t="s">
        <v>9</v>
      </c>
      <c r="B10">
        <v>0</v>
      </c>
      <c r="C10">
        <f>SUM('Gastos Fixos'!J2:J8)</f>
        <v>509</v>
      </c>
      <c r="D10">
        <f>SUMIF('Gastos Variáveis'!B:B, "9/2025", 'Gastos Variáveis'!C:C)</f>
        <v>0</v>
      </c>
      <c r="E10">
        <f t="shared" si="0"/>
        <v>-509</v>
      </c>
    </row>
    <row r="11" spans="1:5" x14ac:dyDescent="0.35">
      <c r="A11" t="s">
        <v>10</v>
      </c>
      <c r="B11">
        <v>0</v>
      </c>
      <c r="C11">
        <f>SUM('Gastos Fixos'!K2:K8)</f>
        <v>509</v>
      </c>
      <c r="D11">
        <f>SUMIF('Gastos Variáveis'!B:B, "10/2025", 'Gastos Variáveis'!C:C)</f>
        <v>0</v>
      </c>
      <c r="E11">
        <f t="shared" si="0"/>
        <v>-509</v>
      </c>
    </row>
    <row r="12" spans="1:5" x14ac:dyDescent="0.35">
      <c r="A12" t="s">
        <v>11</v>
      </c>
      <c r="B12">
        <v>0</v>
      </c>
      <c r="C12">
        <f>SUM('Gastos Fixos'!L2:L8)</f>
        <v>509</v>
      </c>
      <c r="D12">
        <f>SUMIF('Gastos Variáveis'!B:B, "11/2025", 'Gastos Variáveis'!C:C)</f>
        <v>0</v>
      </c>
      <c r="E12">
        <f t="shared" si="0"/>
        <v>-509</v>
      </c>
    </row>
    <row r="13" spans="1:5" x14ac:dyDescent="0.35">
      <c r="A13" t="s">
        <v>12</v>
      </c>
      <c r="B13">
        <v>0</v>
      </c>
      <c r="C13">
        <f>SUM('Gastos Fixos'!M2:M8)</f>
        <v>509</v>
      </c>
      <c r="D13">
        <f>SUMIF('Gastos Variáveis'!B:B, "12/2025", 'Gastos Variáveis'!C:C)</f>
        <v>0</v>
      </c>
      <c r="E13">
        <f t="shared" si="0"/>
        <v>-509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Gastos Fixos</vt:lpstr>
      <vt:lpstr>Gastos Variáveis</vt:lpstr>
      <vt:lpstr>Listas</vt:lpstr>
      <vt:lpstr>Cartões de Crédito</vt:lpstr>
      <vt:lpstr>Resumo Financeiro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Átila Alves da Silva</cp:lastModifiedBy>
  <dcterms:created xsi:type="dcterms:W3CDTF">2025-03-31T16:43:22Z</dcterms:created>
  <dcterms:modified xsi:type="dcterms:W3CDTF">2025-04-01T00:08:50Z</dcterms:modified>
</cp:coreProperties>
</file>