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nica/Library/CloudStorage/GoogleDrive-nicasalesdy@gmail.com/My Drive/*Etsy/TheWeeklyCrew/Templates/HabitTracker-Blue/03 - MS Excel/Template/"/>
    </mc:Choice>
  </mc:AlternateContent>
  <xr:revisionPtr revIDLastSave="0" documentId="13_ncr:1_{9C96512C-2264-5E4B-9415-55EA244861F1}" xr6:coauthVersionLast="47" xr6:coauthVersionMax="47" xr10:uidLastSave="{00000000-0000-0000-0000-000000000000}"/>
  <bookViews>
    <workbookView xWindow="0" yWindow="500" windowWidth="38400" windowHeight="21100" xr2:uid="{00000000-000D-0000-FFFF-FFFF00000000}"/>
  </bookViews>
  <sheets>
    <sheet name="Instructions" sheetId="1" r:id="rId1"/>
    <sheet name="Habit Tracker" sheetId="2" r:id="rId2"/>
    <sheet name="BONUS - Goal Track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M45" i="2" l="1"/>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I11" i="2"/>
  <c r="I46" i="2"/>
  <c r="I79" i="2"/>
  <c r="B3"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AZ5" i="2"/>
  <c r="AZ42" i="2"/>
  <c r="AZ41" i="2"/>
  <c r="AZ40" i="2"/>
  <c r="AZ39" i="2"/>
  <c r="AZ38" i="2"/>
  <c r="AZ37" i="2"/>
  <c r="AZ36" i="2"/>
  <c r="AZ35" i="2"/>
  <c r="AZ34" i="2"/>
  <c r="AZ33" i="2"/>
  <c r="AZ32" i="2"/>
  <c r="AZ31" i="2"/>
  <c r="AZ30" i="2"/>
  <c r="AZ29" i="2"/>
  <c r="AZ28" i="2"/>
  <c r="AZ27" i="2"/>
  <c r="AZ26" i="2"/>
  <c r="AZ25" i="2"/>
  <c r="AZ24" i="2"/>
  <c r="AZ23" i="2"/>
  <c r="AZ22" i="2"/>
  <c r="AZ21" i="2"/>
  <c r="AZ20" i="2"/>
  <c r="AZ19" i="2"/>
  <c r="AZ18" i="2"/>
  <c r="AZ17" i="2"/>
  <c r="AZ16" i="2"/>
  <c r="AZ15" i="2"/>
  <c r="AZ14" i="2"/>
  <c r="I80" i="2" l="1"/>
  <c r="I60" i="2"/>
  <c r="J60" i="2" s="1"/>
  <c r="J80" i="2" l="1"/>
  <c r="P60" i="2"/>
  <c r="Q60" i="2" s="1"/>
  <c r="W60" i="2"/>
  <c r="X60" i="2" s="1"/>
  <c r="AD60" i="2"/>
  <c r="AE60" i="2" s="1"/>
  <c r="AK60" i="2"/>
  <c r="AL60" i="2" s="1"/>
  <c r="AR60" i="2"/>
  <c r="AS60" i="2" s="1"/>
  <c r="I76" i="2"/>
  <c r="I95" i="2"/>
  <c r="F93" i="2"/>
  <c r="B86" i="2"/>
  <c r="AR76" i="2"/>
  <c r="AK76" i="2"/>
  <c r="AD76" i="2"/>
  <c r="W76" i="2"/>
  <c r="P76" i="2"/>
  <c r="H65" i="2"/>
  <c r="I56"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AU42" i="2"/>
  <c r="AU41" i="2"/>
  <c r="AU40" i="2"/>
  <c r="AU39" i="2"/>
  <c r="AU38" i="2"/>
  <c r="AU37" i="2"/>
  <c r="AU36" i="2"/>
  <c r="AU35" i="2"/>
  <c r="AU34" i="2"/>
  <c r="AU33" i="2"/>
  <c r="AU32" i="2"/>
  <c r="AU31" i="2"/>
  <c r="AU30" i="2"/>
  <c r="AU29" i="2"/>
  <c r="AU28" i="2"/>
  <c r="AU27" i="2"/>
  <c r="AU26" i="2"/>
  <c r="AU25" i="2"/>
  <c r="AU24" i="2"/>
  <c r="AU23" i="2"/>
  <c r="AU22" i="2"/>
  <c r="AU21" i="2"/>
  <c r="AU20" i="2"/>
  <c r="AU19" i="2"/>
  <c r="AU18" i="2"/>
  <c r="AU17" i="2"/>
  <c r="AU16" i="2"/>
  <c r="AU15" i="2"/>
  <c r="AU14" i="2"/>
  <c r="AU13" i="2"/>
  <c r="AW13" i="2"/>
  <c r="AW42" i="2"/>
  <c r="AW41" i="2"/>
  <c r="AW40" i="2"/>
  <c r="AW39" i="2"/>
  <c r="AW38" i="2"/>
  <c r="AW37" i="2"/>
  <c r="AW36" i="2"/>
  <c r="AW35" i="2"/>
  <c r="AW34" i="2"/>
  <c r="AW33" i="2"/>
  <c r="AW32" i="2"/>
  <c r="AW31" i="2"/>
  <c r="AW30" i="2"/>
  <c r="AW29" i="2"/>
  <c r="AW28" i="2"/>
  <c r="AW27" i="2"/>
  <c r="AW26" i="2"/>
  <c r="AW25" i="2"/>
  <c r="AW24" i="2"/>
  <c r="AW23" i="2"/>
  <c r="AW14" i="2"/>
  <c r="O55" i="2" l="1"/>
  <c r="O159" i="2"/>
  <c r="W55" i="2"/>
  <c r="W159" i="2"/>
  <c r="AE55" i="2"/>
  <c r="AE159" i="2"/>
  <c r="M55" i="2"/>
  <c r="M159" i="2"/>
  <c r="U55" i="2"/>
  <c r="U159" i="2"/>
  <c r="AC55" i="2"/>
  <c r="AC159" i="2"/>
  <c r="I55" i="2"/>
  <c r="I159" i="2"/>
  <c r="Q55" i="2"/>
  <c r="Q159" i="2"/>
  <c r="Y55" i="2"/>
  <c r="Y159" i="2"/>
  <c r="AG55" i="2"/>
  <c r="AG159" i="2"/>
  <c r="J55" i="2"/>
  <c r="J159" i="2"/>
  <c r="R55" i="2"/>
  <c r="R159" i="2"/>
  <c r="Z55" i="2"/>
  <c r="Z159" i="2"/>
  <c r="AH55" i="2"/>
  <c r="AH159" i="2"/>
  <c r="N55" i="2"/>
  <c r="N159" i="2"/>
  <c r="V55" i="2"/>
  <c r="V159" i="2"/>
  <c r="AD55" i="2"/>
  <c r="AD159" i="2"/>
  <c r="K55" i="2"/>
  <c r="K159" i="2"/>
  <c r="S55" i="2"/>
  <c r="S159" i="2"/>
  <c r="AA55" i="2"/>
  <c r="AA159" i="2"/>
  <c r="AI55" i="2"/>
  <c r="AI159" i="2"/>
  <c r="P55" i="2"/>
  <c r="P159" i="2"/>
  <c r="X55" i="2"/>
  <c r="X159" i="2"/>
  <c r="AF55" i="2"/>
  <c r="AF159" i="2"/>
  <c r="L55" i="2"/>
  <c r="L159" i="2"/>
  <c r="T55" i="2"/>
  <c r="T159" i="2"/>
  <c r="AB55" i="2"/>
  <c r="AB159" i="2"/>
  <c r="AJ55" i="2"/>
  <c r="AJ159" i="2"/>
  <c r="AB92" i="3"/>
  <c r="R92" i="3"/>
  <c r="H92" i="3"/>
  <c r="AB62" i="3"/>
  <c r="R62" i="3"/>
  <c r="H62" i="3"/>
  <c r="AB32" i="3"/>
  <c r="R32" i="3"/>
  <c r="G22" i="3" a="1"/>
  <c r="G22" i="3" s="1"/>
  <c r="D21" i="3" a="1"/>
  <c r="D21" i="3" s="1"/>
  <c r="H16" i="3"/>
  <c r="F16" i="3"/>
  <c r="H15" i="3"/>
  <c r="F15" i="3"/>
  <c r="H14" i="3"/>
  <c r="F14" i="3"/>
  <c r="H13" i="3"/>
  <c r="F13" i="3"/>
  <c r="H12" i="3"/>
  <c r="F12" i="3"/>
  <c r="H11" i="3"/>
  <c r="F11" i="3"/>
  <c r="H10" i="3"/>
  <c r="F10" i="3"/>
  <c r="H9" i="3"/>
  <c r="F9" i="3"/>
  <c r="E25" i="3" l="1"/>
  <c r="D25" i="3"/>
  <c r="F95" i="2" l="1"/>
  <c r="F88" i="2"/>
  <c r="AK59" i="2"/>
  <c r="H64" i="2" s="1"/>
  <c r="AD59" i="2"/>
  <c r="H63" i="2" s="1"/>
  <c r="W59" i="2"/>
  <c r="H62" i="2" s="1"/>
  <c r="P59" i="2"/>
  <c r="H61" i="2" s="1"/>
  <c r="I59" i="2"/>
  <c r="AJ56" i="2"/>
  <c r="AI56" i="2"/>
  <c r="AH56" i="2"/>
  <c r="AG56" i="2"/>
  <c r="AG53" i="2" s="1"/>
  <c r="AF56" i="2"/>
  <c r="AE56" i="2"/>
  <c r="AD56" i="2"/>
  <c r="AC56" i="2"/>
  <c r="AB56" i="2"/>
  <c r="AA56" i="2"/>
  <c r="Z56" i="2"/>
  <c r="Y56" i="2"/>
  <c r="Y53" i="2" s="1"/>
  <c r="X56" i="2"/>
  <c r="W56" i="2"/>
  <c r="V56" i="2"/>
  <c r="U56" i="2"/>
  <c r="T56" i="2"/>
  <c r="S56" i="2"/>
  <c r="R56" i="2"/>
  <c r="R53" i="2" s="1"/>
  <c r="Q56" i="2"/>
  <c r="Q53" i="2" s="1"/>
  <c r="P56" i="2"/>
  <c r="O56" i="2"/>
  <c r="N56" i="2"/>
  <c r="M56" i="2"/>
  <c r="L56" i="2"/>
  <c r="K56" i="2"/>
  <c r="J56" i="2"/>
  <c r="J53" i="2" s="1"/>
  <c r="AK44" i="2"/>
  <c r="AD44" i="2"/>
  <c r="W44" i="2"/>
  <c r="P44" i="2"/>
  <c r="I44" i="2"/>
  <c r="AV42" i="2"/>
  <c r="AQ42" i="2"/>
  <c r="AV41" i="2"/>
  <c r="AQ41" i="2"/>
  <c r="BA41" i="2" s="1"/>
  <c r="AV40" i="2"/>
  <c r="AQ40" i="2"/>
  <c r="AV39" i="2"/>
  <c r="AQ39" i="2"/>
  <c r="BA39" i="2" s="1"/>
  <c r="AV38" i="2"/>
  <c r="AQ38" i="2"/>
  <c r="AV37" i="2"/>
  <c r="AQ37" i="2"/>
  <c r="BA37" i="2" s="1"/>
  <c r="AV36" i="2"/>
  <c r="AQ36" i="2"/>
  <c r="AV35" i="2"/>
  <c r="AQ35" i="2"/>
  <c r="AV34" i="2"/>
  <c r="AQ34" i="2"/>
  <c r="AV33" i="2"/>
  <c r="AQ33" i="2"/>
  <c r="BA33" i="2" s="1"/>
  <c r="AV32" i="2"/>
  <c r="AQ32" i="2"/>
  <c r="AV31" i="2"/>
  <c r="AQ31" i="2"/>
  <c r="BA31" i="2" s="1"/>
  <c r="AV30" i="2"/>
  <c r="AQ30" i="2"/>
  <c r="AV29" i="2"/>
  <c r="AQ29" i="2"/>
  <c r="BA29" i="2" s="1"/>
  <c r="AV28" i="2"/>
  <c r="AQ28" i="2"/>
  <c r="AV27" i="2"/>
  <c r="AQ27" i="2"/>
  <c r="AV26" i="2"/>
  <c r="AQ26" i="2"/>
  <c r="AV25" i="2"/>
  <c r="AQ25" i="2"/>
  <c r="BA25" i="2" s="1"/>
  <c r="AV24" i="2"/>
  <c r="AQ24" i="2"/>
  <c r="AV23" i="2"/>
  <c r="AQ23" i="2"/>
  <c r="BA23" i="2" s="1"/>
  <c r="BG22" i="2"/>
  <c r="BF22" i="2"/>
  <c r="AV22" i="2"/>
  <c r="BG21" i="2"/>
  <c r="BF21" i="2"/>
  <c r="AV21" i="2"/>
  <c r="BG20" i="2"/>
  <c r="BF20" i="2"/>
  <c r="AV20" i="2"/>
  <c r="BG19" i="2"/>
  <c r="BF19" i="2"/>
  <c r="AV19" i="2"/>
  <c r="BG18" i="2"/>
  <c r="BF18" i="2"/>
  <c r="AV18" i="2"/>
  <c r="BG17" i="2"/>
  <c r="BF17" i="2"/>
  <c r="AV17" i="2"/>
  <c r="BG16" i="2"/>
  <c r="BF16" i="2"/>
  <c r="AV16" i="2"/>
  <c r="BG15" i="2"/>
  <c r="BF15" i="2"/>
  <c r="AV15" i="2"/>
  <c r="BG14" i="2"/>
  <c r="BF14" i="2"/>
  <c r="AV14" i="2"/>
  <c r="BG13" i="2"/>
  <c r="BF13" i="2"/>
  <c r="AZ13" i="2"/>
  <c r="AV13" i="2"/>
  <c r="AZ6" i="2"/>
  <c r="Q8" i="2" l="1"/>
  <c r="Q158" i="2"/>
  <c r="Q157" i="2"/>
  <c r="AG8" i="2"/>
  <c r="AG158" i="2"/>
  <c r="AG157" i="2"/>
  <c r="Y8" i="2"/>
  <c r="Y158" i="2"/>
  <c r="Y157" i="2"/>
  <c r="J8" i="2"/>
  <c r="J158" i="2"/>
  <c r="J157" i="2"/>
  <c r="R8" i="2"/>
  <c r="R158" i="2"/>
  <c r="R157" i="2"/>
  <c r="AR27" i="2"/>
  <c r="BA27" i="2"/>
  <c r="AR35" i="2"/>
  <c r="BA35" i="2"/>
  <c r="AR24" i="2"/>
  <c r="BA24" i="2"/>
  <c r="AR32" i="2"/>
  <c r="BA32" i="2"/>
  <c r="AR26" i="2"/>
  <c r="BA26" i="2"/>
  <c r="AR30" i="2"/>
  <c r="BA30" i="2"/>
  <c r="AR34" i="2"/>
  <c r="BA34" i="2"/>
  <c r="AR38" i="2"/>
  <c r="BA38" i="2"/>
  <c r="AR42" i="2"/>
  <c r="BA42" i="2"/>
  <c r="AR28" i="2"/>
  <c r="BA28" i="2"/>
  <c r="AR36" i="2"/>
  <c r="BA36" i="2"/>
  <c r="AR40" i="2"/>
  <c r="BA40" i="2"/>
  <c r="AR25" i="2"/>
  <c r="AR33" i="2"/>
  <c r="AR41" i="2"/>
  <c r="AR31" i="2"/>
  <c r="AR39" i="2"/>
  <c r="AR29" i="2"/>
  <c r="AR37" i="2"/>
  <c r="AR23" i="2"/>
  <c r="B67" i="2"/>
  <c r="F73" i="2" s="1"/>
  <c r="H60" i="2"/>
  <c r="F74" i="2"/>
  <c r="AK12" i="2"/>
  <c r="AK11" i="2" s="1"/>
  <c r="AW22" i="2"/>
  <c r="AW20" i="2"/>
  <c r="AW21" i="2"/>
  <c r="AW19" i="2"/>
  <c r="AW18" i="2"/>
  <c r="AW16" i="2"/>
  <c r="AW15" i="2"/>
  <c r="AW17" i="2"/>
  <c r="AH53" i="2"/>
  <c r="Z53" i="2"/>
  <c r="E88" i="2"/>
  <c r="X53" i="2"/>
  <c r="P53" i="2"/>
  <c r="AF53" i="2"/>
  <c r="O53" i="2"/>
  <c r="W53" i="2"/>
  <c r="AE53" i="2"/>
  <c r="K53" i="2"/>
  <c r="S53" i="2"/>
  <c r="AA53" i="2"/>
  <c r="AA158" i="2" s="1"/>
  <c r="AI53" i="2"/>
  <c r="M53" i="2"/>
  <c r="U53" i="2"/>
  <c r="AC53" i="2"/>
  <c r="F92" i="2"/>
  <c r="F94" i="2"/>
  <c r="AQ14" i="2"/>
  <c r="BA14" i="2" s="1"/>
  <c r="N53" i="2"/>
  <c r="V53" i="2"/>
  <c r="AD53" i="2"/>
  <c r="L53" i="2"/>
  <c r="T53" i="2"/>
  <c r="AB53" i="2"/>
  <c r="AB158" i="2" s="1"/>
  <c r="AJ53" i="2"/>
  <c r="F76" i="2"/>
  <c r="AQ13" i="2"/>
  <c r="I53" i="2"/>
  <c r="I158" i="2" s="1"/>
  <c r="V8" i="2" l="1"/>
  <c r="V158" i="2"/>
  <c r="V157" i="2"/>
  <c r="AI8" i="2"/>
  <c r="AI158" i="2"/>
  <c r="AI157" i="2"/>
  <c r="P8" i="2"/>
  <c r="P158" i="2"/>
  <c r="P157" i="2"/>
  <c r="N8" i="2"/>
  <c r="N158" i="2"/>
  <c r="N157" i="2"/>
  <c r="X8" i="2"/>
  <c r="X158" i="2"/>
  <c r="X157" i="2"/>
  <c r="S8" i="2"/>
  <c r="S158" i="2"/>
  <c r="S157" i="2"/>
  <c r="AJ8" i="2"/>
  <c r="AJ158" i="2"/>
  <c r="AJ157" i="2"/>
  <c r="K8" i="2"/>
  <c r="K158" i="2"/>
  <c r="K157" i="2"/>
  <c r="Z8" i="2"/>
  <c r="Z158" i="2"/>
  <c r="Z157" i="2"/>
  <c r="AE8" i="2"/>
  <c r="AE158" i="2"/>
  <c r="AE157" i="2"/>
  <c r="AH8" i="2"/>
  <c r="AH158" i="2"/>
  <c r="AH157" i="2"/>
  <c r="T8" i="2"/>
  <c r="T158" i="2"/>
  <c r="T157" i="2"/>
  <c r="W8" i="2"/>
  <c r="W158" i="2"/>
  <c r="W157" i="2"/>
  <c r="L8" i="2"/>
  <c r="L158" i="2"/>
  <c r="L157" i="2"/>
  <c r="U8" i="2"/>
  <c r="U157" i="2"/>
  <c r="U158" i="2"/>
  <c r="O8" i="2"/>
  <c r="O158" i="2"/>
  <c r="O157" i="2"/>
  <c r="I8" i="2"/>
  <c r="I157" i="2"/>
  <c r="M8" i="2"/>
  <c r="M158" i="2"/>
  <c r="M157" i="2"/>
  <c r="AF8" i="2"/>
  <c r="AF158" i="2"/>
  <c r="AF157" i="2"/>
  <c r="AC8" i="2"/>
  <c r="AC157" i="2"/>
  <c r="AC158" i="2"/>
  <c r="AD8" i="2"/>
  <c r="AD157" i="2"/>
  <c r="AD158" i="2"/>
  <c r="AA8" i="2"/>
  <c r="AA157" i="2"/>
  <c r="AB8" i="2"/>
  <c r="AB157" i="2"/>
  <c r="AR14" i="2"/>
  <c r="BA13" i="2"/>
  <c r="AR13" i="2"/>
  <c r="AL12" i="2"/>
  <c r="AL11" i="2" s="1"/>
  <c r="AK46" i="2"/>
  <c r="F75" i="2"/>
  <c r="AQ18" i="2"/>
  <c r="BA18" i="2" s="1"/>
  <c r="AP6" i="2"/>
  <c r="AQ17" i="2"/>
  <c r="BA17" i="2" s="1"/>
  <c r="AQ22" i="2"/>
  <c r="BA22" i="2" s="1"/>
  <c r="F69" i="2"/>
  <c r="E69" i="2"/>
  <c r="AQ21" i="2"/>
  <c r="BA21" i="2" s="1"/>
  <c r="AQ15" i="2"/>
  <c r="BA15" i="2" s="1"/>
  <c r="AT6" i="2"/>
  <c r="AQ19" i="2"/>
  <c r="BA19" i="2" s="1"/>
  <c r="AQ16" i="2"/>
  <c r="BA16" i="2" s="1"/>
  <c r="AQ20" i="2"/>
  <c r="BA20" i="2" s="1"/>
  <c r="AK55" i="2" l="1"/>
  <c r="AK159" i="2"/>
  <c r="AK56" i="2"/>
  <c r="AK53" i="2" s="1"/>
  <c r="BD39" i="2" a="1"/>
  <c r="BD39" i="2" s="1"/>
  <c r="BD26" i="2" a="1"/>
  <c r="BD26" i="2" s="1"/>
  <c r="BE41" i="2"/>
  <c r="BE33" i="2"/>
  <c r="BE25" i="2"/>
  <c r="BE17" i="2"/>
  <c r="AU51" i="2" s="1"/>
  <c r="BD24" i="2" a="1"/>
  <c r="BD24" i="2" s="1"/>
  <c r="BE30" i="2"/>
  <c r="BE14" i="2"/>
  <c r="AU48" i="2" s="1"/>
  <c r="BD23" i="2" a="1"/>
  <c r="BD23" i="2" s="1"/>
  <c r="BE21" i="2"/>
  <c r="AU55" i="2" s="1"/>
  <c r="BD38" i="2" a="1"/>
  <c r="BD38" i="2" s="1"/>
  <c r="BD32" i="2" a="1"/>
  <c r="BD32" i="2" s="1"/>
  <c r="BD25" i="2" a="1"/>
  <c r="BD25" i="2" s="1"/>
  <c r="BE40" i="2"/>
  <c r="BE32" i="2"/>
  <c r="BE24" i="2"/>
  <c r="BE16" i="2"/>
  <c r="AU50" i="2" s="1"/>
  <c r="BD31" i="2" a="1"/>
  <c r="BD31" i="2" s="1"/>
  <c r="BE39" i="2"/>
  <c r="BE31" i="2"/>
  <c r="BE23" i="2"/>
  <c r="BE15" i="2"/>
  <c r="AU49" i="2" s="1"/>
  <c r="BE38" i="2"/>
  <c r="BE22" i="2"/>
  <c r="AU56" i="2" s="1"/>
  <c r="BD29" i="2" a="1"/>
  <c r="BD29" i="2" s="1"/>
  <c r="BD37" i="2" a="1"/>
  <c r="BD37" i="2" s="1"/>
  <c r="BD30" i="2" a="1"/>
  <c r="BD30" i="2" s="1"/>
  <c r="BD42" i="2" a="1"/>
  <c r="BD42" i="2" s="1"/>
  <c r="BD41" i="2" a="1"/>
  <c r="BD41" i="2" s="1"/>
  <c r="BD35" i="2" a="1"/>
  <c r="BD35" i="2" s="1"/>
  <c r="BE36" i="2"/>
  <c r="BE28" i="2"/>
  <c r="BE20" i="2"/>
  <c r="AU54" i="2" s="1"/>
  <c r="BD33" i="2" a="1"/>
  <c r="BD33" i="2" s="1"/>
  <c r="BE42" i="2"/>
  <c r="BE18" i="2"/>
  <c r="AU52" i="2" s="1"/>
  <c r="BD36" i="2" a="1"/>
  <c r="BD36" i="2" s="1"/>
  <c r="BE29" i="2"/>
  <c r="BD34" i="2" a="1"/>
  <c r="BD34" i="2" s="1"/>
  <c r="BD28" i="2" a="1"/>
  <c r="BD28" i="2" s="1"/>
  <c r="BD13" i="2" a="1"/>
  <c r="BD13" i="2" s="1"/>
  <c r="AP47" i="2" s="1"/>
  <c r="BE35" i="2"/>
  <c r="BE27" i="2"/>
  <c r="BE19" i="2"/>
  <c r="AU53" i="2" s="1"/>
  <c r="BD27" i="2" a="1"/>
  <c r="BD27" i="2" s="1"/>
  <c r="BE34" i="2"/>
  <c r="BE26" i="2"/>
  <c r="BE37" i="2"/>
  <c r="BE13" i="2"/>
  <c r="AU47" i="2" s="1"/>
  <c r="BD40" i="2" a="1"/>
  <c r="BD40" i="2" s="1"/>
  <c r="AR17" i="2"/>
  <c r="AR18" i="2"/>
  <c r="AR20" i="2"/>
  <c r="AR21" i="2"/>
  <c r="AR19" i="2"/>
  <c r="AR15" i="2"/>
  <c r="AR22" i="2"/>
  <c r="AR16" i="2"/>
  <c r="AM12" i="2"/>
  <c r="AM11" i="2" s="1"/>
  <c r="AL46" i="2"/>
  <c r="F54" i="2"/>
  <c r="B49" i="2"/>
  <c r="F53" i="2" s="1"/>
  <c r="AP8" i="2"/>
  <c r="AQ8" i="2" s="1"/>
  <c r="AO11" i="2"/>
  <c r="F49" i="2"/>
  <c r="AL159" i="2" l="1"/>
  <c r="AK8" i="2"/>
  <c r="AK157" i="2"/>
  <c r="AK158" i="2"/>
  <c r="BD14" i="2" a="1"/>
  <c r="BD14" i="2" s="1"/>
  <c r="AP48" i="2" s="1"/>
  <c r="AL55" i="2"/>
  <c r="AL56" i="2"/>
  <c r="AL53" i="2" s="1"/>
  <c r="AM46" i="2"/>
  <c r="AM159" i="2" l="1"/>
  <c r="AL8" i="2"/>
  <c r="AL158" i="2"/>
  <c r="AL157" i="2"/>
  <c r="BD15" i="2" a="1"/>
  <c r="BD15" i="2" s="1"/>
  <c r="AM55" i="2"/>
  <c r="F55" i="2" s="1"/>
  <c r="AM56" i="2"/>
  <c r="AM53" i="2" s="1"/>
  <c r="AM8" i="2" l="1"/>
  <c r="AM158" i="2"/>
  <c r="AM157" i="2"/>
  <c r="AP49" i="2"/>
  <c r="BD16" i="2" a="1"/>
  <c r="BD16" i="2" s="1"/>
  <c r="AP50" i="2" s="1"/>
  <c r="BD17" i="2" l="1" a="1"/>
  <c r="BD17" i="2" s="1"/>
  <c r="AP51" i="2" l="1"/>
  <c r="BD18" i="2" a="1"/>
  <c r="BD18" i="2" s="1"/>
  <c r="BD19" i="2" l="1" a="1"/>
  <c r="BD19" i="2" s="1"/>
  <c r="AP52" i="2"/>
  <c r="AP53" i="2" l="1"/>
  <c r="BD20" i="2" a="1"/>
  <c r="BD20" i="2" s="1"/>
  <c r="BD21" i="2" l="1" a="1"/>
  <c r="BD21" i="2" s="1"/>
  <c r="AP54" i="2"/>
  <c r="BD22" i="2" l="1" a="1"/>
  <c r="BD22" i="2" s="1"/>
  <c r="AP56" i="2" s="1"/>
  <c r="AP5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<sst xmlns="http://schemas.openxmlformats.org/spreadsheetml/2006/main" count="1230" uniqueCount="160">
  <si>
    <t>INSTRUCTIONS</t>
  </si>
  <si>
    <t>THE WEEKLY CREW</t>
  </si>
  <si>
    <t>theweeklycrew.etsy.com</t>
  </si>
  <si>
    <r>
      <rPr>
        <sz val="10"/>
        <color rgb="FF332D2D"/>
        <rFont val="Quattrocento Sans"/>
        <family val="2"/>
      </rPr>
      <t xml:space="preserve">To maximize the use of this template, please take the time to read through the instructions found in this sheet. Here, you will see the function of each tab and learn more about the different terminologies used in the template. If you have trouble accessing the template, please read through the guide on How to </t>
    </r>
    <r>
      <rPr>
        <b/>
        <sz val="10"/>
        <color rgb="FF332D2D"/>
        <rFont val="Quattrocento Sans"/>
        <family val="2"/>
      </rPr>
      <t>Access the Template</t>
    </r>
    <r>
      <rPr>
        <sz val="10"/>
        <color rgb="FF332D2D"/>
        <rFont val="Quattrocento Sans"/>
        <family val="2"/>
      </rPr>
      <t xml:space="preserve"> and follow the steps. If you have any questions or concerns, please just reach out to me on Etsy, and I will get back to you as soon as possible. Thank you so much for including The Weekly Crew as part of your personal growth journey! I hope this template helps you reach your goals! Wishing you all the best! :)</t>
    </r>
  </si>
  <si>
    <r>
      <rPr>
        <b/>
        <sz val="11"/>
        <color rgb="FF332D2D"/>
        <rFont val="Quattrocento Sans"/>
        <family val="2"/>
      </rPr>
      <t>HOW TO ACCESS</t>
    </r>
    <r>
      <rPr>
        <sz val="11"/>
        <color rgb="FF332D2D"/>
        <rFont val="Quattrocento Sans"/>
        <family val="2"/>
      </rPr>
      <t xml:space="preserve"> THE TEMPLATE</t>
    </r>
  </si>
  <si>
    <t xml:space="preserve">J U M P   T O   I N S T R U C T I O N S </t>
  </si>
  <si>
    <t>a step-by-step guide on how to access &amp; edit the template</t>
  </si>
  <si>
    <t>HABIT TRACKER</t>
  </si>
  <si>
    <t>FAQs</t>
  </si>
  <si>
    <r>
      <rPr>
        <b/>
        <sz val="11"/>
        <color rgb="FF332D2D"/>
        <rFont val="Quattrocento Sans"/>
        <family val="2"/>
      </rPr>
      <t>PLEASE</t>
    </r>
    <r>
      <rPr>
        <sz val="11"/>
        <color rgb="FF332D2D"/>
        <rFont val="Quattrocento Sans"/>
        <family val="2"/>
      </rPr>
      <t xml:space="preserve"> NOTE</t>
    </r>
  </si>
  <si>
    <t>please keep this in mind when using the template</t>
  </si>
  <si>
    <t>PLEASE DO NOT EDIT CELLS WITH A BACKGROUND COLOR</t>
  </si>
  <si>
    <t>Any changes made to these cells will show a warning before allowing you to edit the cell. Please refrain from altering these cells to avoid inaccuracies in the template.</t>
  </si>
  <si>
    <t>REMOVING THE PROTECTION ON THE TABS</t>
  </si>
  <si>
    <r>
      <rPr>
        <b/>
        <sz val="11"/>
        <color rgb="FF332D2D"/>
        <rFont val="Quattrocento Sans"/>
        <family val="2"/>
      </rPr>
      <t xml:space="preserve">HABIT TRACKER </t>
    </r>
    <r>
      <rPr>
        <sz val="11"/>
        <color rgb="FF332D2D"/>
        <rFont val="Quattrocento Sans"/>
        <family val="2"/>
      </rPr>
      <t>TAB</t>
    </r>
  </si>
  <si>
    <t>track daily, weekly, and monthly habits</t>
  </si>
  <si>
    <t>STEP 1.   SELECT THE MONTH FROM THE DROPDOWN</t>
  </si>
  <si>
    <t>STEP 2.   ENTER THE YEAR</t>
  </si>
  <si>
    <t>Under the Year field, enter the year you want to track habits for.</t>
  </si>
  <si>
    <t>STEP 3.   ADD YOUR DAILY HABITS</t>
  </si>
  <si>
    <t>Under the Daily Habits section, enter the habits you want to do regularly. You may enter up to 30 daily habits in the template.</t>
  </si>
  <si>
    <t>STEP 4.   ENTER YOUR GOAL</t>
  </si>
  <si>
    <t>STEP 5.   TRACK YOUR DAILY HABITS</t>
  </si>
  <si>
    <t>Check the corresponding habit and day's checkbox to mark a habit as complete. Click on the checkbox to check or uncheck it.</t>
  </si>
  <si>
    <t>STEP 6.   CHECK YOUR DAILY PROGRESS</t>
  </si>
  <si>
    <t>On top of the checkboxes, you will see a progress bar on top of each day. This will show your percentage progress. The progress bar turns pink when the all habits for the day are completed.</t>
  </si>
  <si>
    <t>If you wish to customize your daily goal for each day, enter your goal manually under each day. This will override the daily goal you have set in the Daily Summary section. This new goal for a specific day will be the basis for the progress percentage.</t>
  </si>
  <si>
    <t>STEP 9.   SEE AN ANALYSIS OF YOUR HABITS</t>
  </si>
  <si>
    <t>STEP 10.   ENTER YOUR WEEKLY HABITS</t>
  </si>
  <si>
    <t>Enter the habits you want to do for each week. The Weekly Habits section allows you to add habits for 5 weeks, plus a section for other habits. You may enter up to 15 habits for each week.
Check the checkbox as you finish doing each habit.</t>
  </si>
  <si>
    <t>STEP 11.   SEE YOUR PROGRESS FOR ALL AND EACH WEEK</t>
  </si>
  <si>
    <t>USE THE SELECT WEEK FIELD TO SEE STATS FOR ALL OR EACH WEEK.</t>
  </si>
  <si>
    <t>STEP 12.   ENTER YOUR MONTHLY HABITS</t>
  </si>
  <si>
    <t>Enter the habits you want to do each month. The Monthly Habits section allows you to add up to 28 habits. Check the checkbox as you finish doing each habit.</t>
  </si>
  <si>
    <t>STEP 13.   SEE YOUR MONTHLY HABIT PROGRESS</t>
  </si>
  <si>
    <t>See your monthly habit stats automatically update as you check habits. Track your completed, incomplete, and total habits.</t>
  </si>
  <si>
    <t>see if any of your questions are answered here!</t>
  </si>
  <si>
    <t>1.</t>
  </si>
  <si>
    <t>I CAN'T EDIT ANY OF THE CELLS. I KEEP GETTING A POP-UP MESSAGE. IS THIS NORMAL?</t>
  </si>
  <si>
    <t>2.</t>
  </si>
  <si>
    <t>CAN I HIDE ROWS I WON'T BE USING?</t>
  </si>
  <si>
    <t>Yes, you definitely can! To do this, please select the entire row and right-click to select Hide. If you wish to unhide the rows, you may select the two rows adjacent to the hidden row and right-click to select Unhide.</t>
  </si>
  <si>
    <t>3.</t>
  </si>
  <si>
    <t>CAN I ADD MORE HABITS?</t>
  </si>
  <si>
    <t>Yes, you may definitely do so! Just add new rows anywhere in between the already-existing rows. This will ensure that any newly-added rows are included in the calculations. Please refrain from adding new rows before the first row and after the last. If you need any assistance in adding more habits, please just let me know!</t>
  </si>
  <si>
    <t>D A I L Y   P E R C E N T A G E   P R O G R E S S</t>
  </si>
  <si>
    <t>H A B I T   T R A C K E R   D A S H B O A R D</t>
  </si>
  <si>
    <t>P R O G R E S S</t>
  </si>
  <si>
    <t>H A B I T S</t>
  </si>
  <si>
    <t>MONTH</t>
  </si>
  <si>
    <t>YEAR</t>
  </si>
  <si>
    <r>
      <rPr>
        <b/>
        <sz val="11"/>
        <color rgb="FFFFFFFF"/>
        <rFont val="Quattrocento Sans"/>
        <family val="2"/>
      </rPr>
      <t xml:space="preserve">DAILY </t>
    </r>
    <r>
      <rPr>
        <sz val="11"/>
        <color rgb="FFFFFFFF"/>
        <rFont val="Quattrocento Sans"/>
        <family val="2"/>
      </rPr>
      <t>HABITS</t>
    </r>
  </si>
  <si>
    <r>
      <rPr>
        <b/>
        <sz val="10"/>
        <color rgb="FFFFFFFF"/>
        <rFont val="Quattrocento Sans"/>
        <family val="2"/>
      </rPr>
      <t>WEEK</t>
    </r>
    <r>
      <rPr>
        <b/>
        <sz val="10"/>
        <color rgb="FFFFFFFF"/>
        <rFont val="Quattrocento Sans"/>
        <family val="2"/>
      </rPr>
      <t xml:space="preserve"> 1</t>
    </r>
  </si>
  <si>
    <r>
      <rPr>
        <b/>
        <sz val="10"/>
        <color rgb="FFFFFFFF"/>
        <rFont val="Quattrocento Sans"/>
        <family val="2"/>
      </rPr>
      <t>WEEK</t>
    </r>
    <r>
      <rPr>
        <b/>
        <sz val="10"/>
        <color rgb="FFFFFFFF"/>
        <rFont val="Quattrocento Sans"/>
        <family val="2"/>
      </rPr>
      <t xml:space="preserve"> 2</t>
    </r>
  </si>
  <si>
    <r>
      <rPr>
        <b/>
        <sz val="10"/>
        <color rgb="FFFFFFFF"/>
        <rFont val="Quattrocento Sans"/>
        <family val="2"/>
      </rPr>
      <t>WEEK</t>
    </r>
    <r>
      <rPr>
        <b/>
        <sz val="10"/>
        <color rgb="FFFFFFFF"/>
        <rFont val="Quattrocento Sans"/>
        <family val="2"/>
      </rPr>
      <t xml:space="preserve"> 3</t>
    </r>
  </si>
  <si>
    <r>
      <rPr>
        <b/>
        <sz val="10"/>
        <color rgb="FFFFFFFF"/>
        <rFont val="Quattrocento Sans"/>
        <family val="2"/>
      </rPr>
      <t>WEEK</t>
    </r>
    <r>
      <rPr>
        <b/>
        <sz val="10"/>
        <color rgb="FFFFFFFF"/>
        <rFont val="Quattrocento Sans"/>
        <family val="2"/>
      </rPr>
      <t xml:space="preserve"> 4</t>
    </r>
  </si>
  <si>
    <t>WEEK 5</t>
  </si>
  <si>
    <t>PROGRESS</t>
  </si>
  <si>
    <t>HABITS</t>
  </si>
  <si>
    <t>GOAL</t>
  </si>
  <si>
    <t>PERCENTAGE</t>
  </si>
  <si>
    <t>COUNT</t>
  </si>
  <si>
    <t>Wake up at 6:00 am</t>
  </si>
  <si>
    <t>Make the bed</t>
  </si>
  <si>
    <t>Do morning skincare routine</t>
  </si>
  <si>
    <t>Eat a healthy breakfast</t>
  </si>
  <si>
    <t>Move body for 30 minutes</t>
  </si>
  <si>
    <t>Reply to emails</t>
  </si>
  <si>
    <t>Drink 8 glasses of water</t>
  </si>
  <si>
    <t>Limit social media use to 1 hour</t>
  </si>
  <si>
    <t>Read one chapter of a book</t>
  </si>
  <si>
    <t>Write in journal</t>
  </si>
  <si>
    <r>
      <rPr>
        <b/>
        <sz val="11"/>
        <color rgb="FFFFFFFF"/>
        <rFont val="Quattrocento Sans"/>
        <family val="2"/>
      </rPr>
      <t>DAILY</t>
    </r>
    <r>
      <rPr>
        <sz val="11"/>
        <color rgb="FFFFFFFF"/>
        <rFont val="Quattrocento Sans"/>
        <family val="2"/>
      </rPr>
      <t xml:space="preserve"> SUMMARY</t>
    </r>
  </si>
  <si>
    <r>
      <rPr>
        <b/>
        <sz val="11"/>
        <color rgb="FFFFFFFF"/>
        <rFont val="Quattrocento Sans"/>
        <family val="2"/>
      </rPr>
      <t>TOP 10 MOST CONSISTENT</t>
    </r>
    <r>
      <rPr>
        <sz val="11"/>
        <color rgb="FFFFFFFF"/>
        <rFont val="Quattrocento Sans"/>
        <family val="2"/>
      </rPr>
      <t xml:space="preserve"> HABITS</t>
    </r>
  </si>
  <si>
    <t>HABIT</t>
  </si>
  <si>
    <t>D A I L Y   H A B I T S</t>
  </si>
  <si>
    <t>METRIC</t>
  </si>
  <si>
    <t>% Completed</t>
  </si>
  <si>
    <t>Completed</t>
  </si>
  <si>
    <t>Incomplete</t>
  </si>
  <si>
    <r>
      <rPr>
        <b/>
        <sz val="11"/>
        <color rgb="FFFFFFFF"/>
        <rFont val="Quattrocento Sans"/>
        <family val="2"/>
      </rPr>
      <t xml:space="preserve">WEEKLY </t>
    </r>
    <r>
      <rPr>
        <sz val="11"/>
        <color rgb="FFFFFFFF"/>
        <rFont val="Quattrocento Sans"/>
        <family val="2"/>
      </rPr>
      <t>HABITS</t>
    </r>
  </si>
  <si>
    <t>ALL</t>
  </si>
  <si>
    <t>OTHERS</t>
  </si>
  <si>
    <r>
      <rPr>
        <b/>
        <sz val="9"/>
        <color rgb="FF332D2D"/>
        <rFont val="Quattrocento Sans"/>
        <family val="2"/>
      </rPr>
      <t xml:space="preserve">SELECT </t>
    </r>
    <r>
      <rPr>
        <sz val="9"/>
        <color rgb="FF332D2D"/>
        <rFont val="Quattrocento Sans"/>
        <family val="2"/>
      </rPr>
      <t>WEEK</t>
    </r>
  </si>
  <si>
    <t>Plan meals for the next week</t>
  </si>
  <si>
    <t>Go to the grocery</t>
  </si>
  <si>
    <t>Create weekly to-do list</t>
  </si>
  <si>
    <t>Prepare outfits</t>
  </si>
  <si>
    <t>W E E K L Y   H A B I T S</t>
  </si>
  <si>
    <t>Total Habits</t>
  </si>
  <si>
    <r>
      <rPr>
        <b/>
        <sz val="11"/>
        <color rgb="FFFFFFFF"/>
        <rFont val="Quattrocento Sans"/>
        <family val="2"/>
      </rPr>
      <t xml:space="preserve">MONTHLY </t>
    </r>
    <r>
      <rPr>
        <sz val="11"/>
        <color rgb="FFFFFFFF"/>
        <rFont val="Quattrocento Sans"/>
        <family val="2"/>
      </rPr>
      <t>HABITS</t>
    </r>
  </si>
  <si>
    <t>T H I S   M O N T H ' S   G O A L S</t>
  </si>
  <si>
    <t>N O T E S</t>
  </si>
  <si>
    <t>Plan for the month ahead</t>
  </si>
  <si>
    <t>Evaluate goals</t>
  </si>
  <si>
    <t>Clear out mail</t>
  </si>
  <si>
    <t>Do a general house cleaning</t>
  </si>
  <si>
    <t>M O N T H L Y   H A B I T S</t>
  </si>
  <si>
    <t>GOAL TRACKER</t>
  </si>
  <si>
    <r>
      <t xml:space="preserve">HERE'S A TIP!
</t>
    </r>
    <r>
      <rPr>
        <sz val="9"/>
        <color rgb="FF332D2D"/>
        <rFont val="Quattrocento Sans"/>
        <family val="2"/>
      </rPr>
      <t>Use the Goal Tracker to track weekly, monthly, yearly, and even life goals! Duplicate the Goal Tracker as many times as you wish!</t>
    </r>
  </si>
  <si>
    <r>
      <rPr>
        <b/>
        <sz val="11"/>
        <color rgb="FFFFFFFF"/>
        <rFont val="Quattrocento Sans"/>
        <family val="2"/>
      </rPr>
      <t>AREAS</t>
    </r>
    <r>
      <rPr>
        <sz val="11"/>
        <color rgb="FFFFFFFF"/>
        <rFont val="Quattrocento Sans"/>
        <family val="2"/>
      </rPr>
      <t xml:space="preserve"> OF LIFE</t>
    </r>
  </si>
  <si>
    <t>P A Y   O F F   C R E D I T   C A R D   D E B T</t>
  </si>
  <si>
    <t>U P S K I L L   T O   G E T   A   P R O M O T I O N</t>
  </si>
  <si>
    <t>CATEGORY</t>
  </si>
  <si>
    <t xml:space="preserve"> GOALS ACHIEVED</t>
  </si>
  <si>
    <t>💰 Finances</t>
  </si>
  <si>
    <t>💼 Career</t>
  </si>
  <si>
    <t>📈 Personal Growth</t>
  </si>
  <si>
    <t>❤️ Health &amp; Wellness</t>
  </si>
  <si>
    <t>👯‍♀️ Relationships</t>
  </si>
  <si>
    <t>AREA OF LIFE</t>
  </si>
  <si>
    <t xml:space="preserve">REWARD </t>
  </si>
  <si>
    <t>Go on a weekend getaway</t>
  </si>
  <si>
    <t>Relax and have a spa day</t>
  </si>
  <si>
    <t>A C H I E V E D</t>
  </si>
  <si>
    <t>STATUS</t>
  </si>
  <si>
    <t>○ In Progress</t>
  </si>
  <si>
    <t>✓ Achieved</t>
  </si>
  <si>
    <t>S T E P S   T O   R E A C H   G O A L</t>
  </si>
  <si>
    <t>Keep up the good work!</t>
  </si>
  <si>
    <t>✓</t>
  </si>
  <si>
    <t>T O P   P R I O R I T I E S</t>
  </si>
  <si>
    <t>DEADLINE</t>
  </si>
  <si>
    <t>G O A L</t>
  </si>
  <si>
    <t>✕ Not Started</t>
  </si>
  <si>
    <r>
      <t xml:space="preserve">Daily Goal                               </t>
    </r>
    <r>
      <rPr>
        <i/>
        <sz val="7"/>
        <color rgb="FF666666"/>
        <rFont val="Quattrocento Sans"/>
        <family val="2"/>
      </rPr>
      <t>enter here →</t>
    </r>
  </si>
  <si>
    <t>Goal</t>
  </si>
  <si>
    <t>Not Met</t>
  </si>
  <si>
    <t>Met</t>
  </si>
  <si>
    <t/>
  </si>
  <si>
    <t>INSTALLATION OF FONTS  (optional)</t>
  </si>
  <si>
    <r>
      <t xml:space="preserve">If you have yet to install the fonts, please go to the folder </t>
    </r>
    <r>
      <rPr>
        <b/>
        <sz val="10"/>
        <color rgb="FF332D2D"/>
        <rFont val="Quattrocento Sans"/>
        <family val="2"/>
      </rPr>
      <t>\ 03 - MS Excel \ Install Fonts</t>
    </r>
    <r>
      <rPr>
        <sz val="10"/>
        <color rgb="FF332D2D"/>
        <rFont val="Quattrocento Sans"/>
        <family val="2"/>
      </rPr>
      <t xml:space="preserve">. Please quit Microsoft Excel and re-open the program after installation.	
	</t>
    </r>
  </si>
  <si>
    <t>S T E P   1</t>
  </si>
  <si>
    <r>
      <rPr>
        <sz val="11"/>
        <color rgb="FF332D2D"/>
        <rFont val="Quattrocento Sans"/>
        <family val="2"/>
      </rPr>
      <t xml:space="preserve">Double-click on </t>
    </r>
    <r>
      <rPr>
        <b/>
        <sz val="11"/>
        <color rgb="FF332D2D"/>
        <rFont val="Quattrocento Sans"/>
        <family val="2"/>
      </rPr>
      <t>EACH FONT FILE.</t>
    </r>
  </si>
  <si>
    <t>S T E P   2</t>
  </si>
  <si>
    <r>
      <rPr>
        <sz val="11"/>
        <color rgb="FF332D2D"/>
        <rFont val="Quattrocento Sans"/>
        <family val="2"/>
      </rPr>
      <t xml:space="preserve">Click on </t>
    </r>
    <r>
      <rPr>
        <b/>
        <sz val="11"/>
        <color rgb="FF332D2D"/>
        <rFont val="Quattrocento Sans"/>
        <family val="2"/>
      </rPr>
      <t>INSTALL.</t>
    </r>
  </si>
  <si>
    <t>STILL NOT SHOWING UP?</t>
  </si>
  <si>
    <r>
      <t xml:space="preserve">If the fonts are still not showing up correctly after proper installation, please quit Microsoft Excel and reopen the program. If it still does not work, please restart your computer. </t>
    </r>
    <r>
      <rPr>
        <b/>
        <sz val="10"/>
        <color rgb="FF332D2D"/>
        <rFont val="Quattrocento Sans"/>
        <family val="2"/>
      </rPr>
      <t>Please refer to the The Weekly Crew Guide found in folder 01 - Guide for more information.</t>
    </r>
  </si>
  <si>
    <r>
      <t xml:space="preserve">Click on the arrow to select the month you are tracking habits for through the </t>
    </r>
    <r>
      <rPr>
        <b/>
        <sz val="10"/>
        <color rgb="FF332D2D"/>
        <rFont val="Quattrocento Sans"/>
        <family val="2"/>
      </rPr>
      <t>Month</t>
    </r>
    <r>
      <rPr>
        <sz val="10"/>
        <color rgb="FF332D2D"/>
        <rFont val="Quattrocento Sans"/>
        <family val="2"/>
      </rPr>
      <t xml:space="preserve"> field. As you do this, you will see the month title above change automatically.</t>
    </r>
  </si>
  <si>
    <r>
      <t xml:space="preserve">DAILY </t>
    </r>
    <r>
      <rPr>
        <sz val="10"/>
        <color rgb="FF332D2D"/>
        <rFont val="Quattrocento Sans"/>
        <family val="2"/>
      </rPr>
      <t>HABITS</t>
    </r>
  </si>
  <si>
    <r>
      <t xml:space="preserve">IF YOU WANT TO REDUCE THE NUMBER OF DAILY HABITS AVAILABLE,
</t>
    </r>
    <r>
      <rPr>
        <sz val="10"/>
        <color rgb="FF332D2D"/>
        <rFont val="Quattrocento Sans"/>
        <family val="2"/>
      </rPr>
      <t>you may hide rows by selecting the row number and right-clicking to select Hide.</t>
    </r>
  </si>
  <si>
    <r>
      <t xml:space="preserve">To the right of the Habit Tracker, you will see the Progress section. Here, you can enter your goal for each daily habit. So if you wish to do the habit only 10 times a month, then you may enter "10" under the Goal column. This value will be the basis for your </t>
    </r>
    <r>
      <rPr>
        <b/>
        <sz val="10"/>
        <color rgb="FF332D2D"/>
        <rFont val="Quattrocento Sans"/>
        <family val="2"/>
      </rPr>
      <t xml:space="preserve">Percentage </t>
    </r>
    <r>
      <rPr>
        <sz val="10"/>
        <color rgb="FF332D2D"/>
        <rFont val="Quattrocento Sans"/>
        <family val="2"/>
      </rPr>
      <t xml:space="preserve">and </t>
    </r>
    <r>
      <rPr>
        <b/>
        <sz val="10"/>
        <color rgb="FF332D2D"/>
        <rFont val="Quattrocento Sans"/>
        <family val="2"/>
      </rPr>
      <t>Count</t>
    </r>
    <r>
      <rPr>
        <sz val="10"/>
        <color rgb="FF332D2D"/>
        <rFont val="Quattrocento Sans"/>
        <family val="2"/>
      </rPr>
      <t xml:space="preserve"> columns. </t>
    </r>
  </si>
  <si>
    <r>
      <t xml:space="preserve">IF YOU WISH TO DO THE HABIT EVERY DAY,
</t>
    </r>
    <r>
      <rPr>
        <sz val="10"/>
        <color rgb="FF332D2D"/>
        <rFont val="Quattrocento Sans"/>
        <family val="2"/>
      </rPr>
      <t>you may leave the Goal column blank.</t>
    </r>
  </si>
  <si>
    <r>
      <t xml:space="preserve">QUICK TIP: CHECK &amp; UNCHECK EASILY
</t>
    </r>
    <r>
      <rPr>
        <sz val="10"/>
        <color rgb="FF332D2D"/>
        <rFont val="Quattrocento Sans"/>
        <family val="2"/>
      </rPr>
      <t xml:space="preserve">Select multiple cells at once and hit the </t>
    </r>
    <r>
      <rPr>
        <b/>
        <sz val="10"/>
        <color rgb="FF332D2D"/>
        <rFont val="Quattrocento Sans"/>
        <family val="2"/>
      </rPr>
      <t xml:space="preserve">spacebar </t>
    </r>
    <r>
      <rPr>
        <sz val="10"/>
        <color rgb="FF332D2D"/>
        <rFont val="Quattrocento Sans"/>
        <family val="2"/>
      </rPr>
      <t>on your keyboard.</t>
    </r>
  </si>
  <si>
    <r>
      <t xml:space="preserve">STEP 7.   SET NUMBER OF DAILY HABIT GOALS   </t>
    </r>
    <r>
      <rPr>
        <sz val="11"/>
        <color rgb="FF332D2D"/>
        <rFont val="Quattrocento Sans"/>
        <family val="2"/>
      </rPr>
      <t>(optional)</t>
    </r>
  </si>
  <si>
    <r>
      <t xml:space="preserve">If you wish to set a number for the habits you aim to complete in a day, you may do so through the </t>
    </r>
    <r>
      <rPr>
        <b/>
        <sz val="10"/>
        <color rgb="FF332D2D"/>
        <rFont val="Quattrocento Sans"/>
        <family val="2"/>
      </rPr>
      <t>Daily Goal</t>
    </r>
    <r>
      <rPr>
        <sz val="10"/>
        <color rgb="FF332D2D"/>
        <rFont val="Quattrocento Sans"/>
        <family val="2"/>
      </rPr>
      <t xml:space="preserve"> field of the Daily Summary section.
So if you have a total of 20 daily habits, but doing 18 is your goal, then you may write 18 in the Daily Goal field. Completing 18 habits for the day will show 100% in your progress bar.
</t>
    </r>
  </si>
  <si>
    <r>
      <t xml:space="preserve">THE DAILY GOAL WILL APPLY TO ALL DAYS OF THE MONTH.
</t>
    </r>
    <r>
      <rPr>
        <sz val="10"/>
        <color rgb="FF332D2D"/>
        <rFont val="Quattrocento Sans"/>
        <family val="2"/>
      </rPr>
      <t>If you wish to customize your goal for each day, please refer to the next step.</t>
    </r>
  </si>
  <si>
    <r>
      <t xml:space="preserve">STEP 8.   CUSTOMIZE DAILY HABIT GOALS </t>
    </r>
    <r>
      <rPr>
        <b/>
        <u/>
        <sz val="11"/>
        <color rgb="FF332D2D"/>
        <rFont val="Quattrocento Sans"/>
        <family val="2"/>
      </rPr>
      <t>FOR EACH DAY</t>
    </r>
    <r>
      <rPr>
        <b/>
        <sz val="11"/>
        <color rgb="FF332D2D"/>
        <rFont val="Quattrocento Sans"/>
        <family val="2"/>
      </rPr>
      <t xml:space="preserve">   </t>
    </r>
    <r>
      <rPr>
        <sz val="11"/>
        <color rgb="FF332D2D"/>
        <rFont val="Quattrocento Sans"/>
        <family val="2"/>
      </rPr>
      <t>(optional)</t>
    </r>
  </si>
  <si>
    <r>
      <t xml:space="preserve">See your most consistent habits in through the </t>
    </r>
    <r>
      <rPr>
        <b/>
        <sz val="10"/>
        <color rgb="FF332D2D"/>
        <rFont val="Quattrocento Sans"/>
        <family val="2"/>
      </rPr>
      <t>Top 10 Most Consistent Habits</t>
    </r>
    <r>
      <rPr>
        <sz val="10"/>
        <color rgb="FF332D2D"/>
        <rFont val="Quattrocento Sans"/>
        <family val="2"/>
      </rPr>
      <t xml:space="preserve"> section. You may also see your total habits completed and incomplete through the Daily Summary section. All analyses will automatically update as you check your habits.</t>
    </r>
  </si>
  <si>
    <r>
      <t xml:space="preserve">WEEKLY </t>
    </r>
    <r>
      <rPr>
        <sz val="10"/>
        <color rgb="FF332D2D"/>
        <rFont val="Quattrocento Sans"/>
        <family val="2"/>
      </rPr>
      <t>HABITS</t>
    </r>
  </si>
  <si>
    <r>
      <t xml:space="preserve">Under the </t>
    </r>
    <r>
      <rPr>
        <b/>
        <sz val="10"/>
        <color rgb="FF332D2D"/>
        <rFont val="Quattrocento Sans"/>
        <family val="2"/>
      </rPr>
      <t>Select Week</t>
    </r>
    <r>
      <rPr>
        <sz val="10"/>
        <color rgb="FF332D2D"/>
        <rFont val="Quattrocento Sans"/>
        <family val="2"/>
      </rPr>
      <t xml:space="preserve"> field, see your progress for each week. You may all select ALL to see your progress for all weekly habits.
See your stats automatically update as you select a week in the Select Week dropdown. Check your completed, incomplete, and total habits.</t>
    </r>
  </si>
  <si>
    <r>
      <t xml:space="preserve">MONTHLY </t>
    </r>
    <r>
      <rPr>
        <sz val="10"/>
        <color rgb="FF332D2D"/>
        <rFont val="Quattrocento Sans"/>
        <family val="2"/>
      </rPr>
      <t>HABITS</t>
    </r>
  </si>
  <si>
    <r>
      <t xml:space="preserve">GO BACK </t>
    </r>
    <r>
      <rPr>
        <sz val="10"/>
        <color rgb="FF332D2D"/>
        <rFont val="Quattrocento Sans"/>
        <family val="2"/>
      </rPr>
      <t>TO TOP</t>
    </r>
  </si>
  <si>
    <t>FREQUENTLY ASKED QUESTIONS</t>
  </si>
  <si>
    <r>
      <t>STILL HAV</t>
    </r>
    <r>
      <rPr>
        <sz val="11"/>
        <color rgb="FF332D2D"/>
        <rFont val="Quattrocento Sans"/>
        <family val="2"/>
      </rPr>
      <t>E A QUESTION?</t>
    </r>
  </si>
  <si>
    <r>
      <t xml:space="preserve">Please just leave me a message on Etsy! </t>
    </r>
    <r>
      <rPr>
        <sz val="10"/>
        <color rgb="FF332D2D"/>
        <rFont val="Quattrocento Sans"/>
        <family val="2"/>
      </rPr>
      <t>I will get back to you within 24 hours!</t>
    </r>
  </si>
  <si>
    <r>
      <t xml:space="preserve">If you want to get rid of the sheet protection, please go to </t>
    </r>
    <r>
      <rPr>
        <b/>
        <sz val="12"/>
        <color rgb="FF332D2D"/>
        <rFont val="Quattrocento Sans"/>
        <family val="2"/>
      </rPr>
      <t>Review &gt; Unprotect Sheet</t>
    </r>
    <r>
      <rPr>
        <sz val="10"/>
        <color rgb="FF332D2D"/>
        <rFont val="Quattrocento Sans"/>
        <family val="2"/>
      </rPr>
      <t>. No password is needed to unprotect the sheet. I highly advise against this, however! Altering or removing formulas in the spreadsheet will change how it works.</t>
    </r>
  </si>
  <si>
    <r>
      <rPr>
        <sz val="10"/>
        <color rgb="FF332D2D"/>
        <rFont val="Quattrocento Sans"/>
        <family val="2"/>
      </rPr>
      <t xml:space="preserve">Simply duplicate the </t>
    </r>
    <r>
      <rPr>
        <b/>
        <sz val="10"/>
        <color rgb="FF332D2D"/>
        <rFont val="Quattrocento Sans"/>
        <family val="2"/>
      </rPr>
      <t>Habit Tracker tab</t>
    </r>
    <r>
      <rPr>
        <sz val="10"/>
        <color rgb="FF332D2D"/>
        <rFont val="Quattrocento Sans"/>
        <family val="2"/>
      </rPr>
      <t xml:space="preserve"> by right-clicking on the tab name and selecting</t>
    </r>
    <r>
      <rPr>
        <b/>
        <sz val="10"/>
        <color rgb="FF332D2D"/>
        <rFont val="Quattrocento Sans"/>
        <family val="2"/>
      </rPr>
      <t xml:space="preserve"> Move or copy. </t>
    </r>
    <r>
      <rPr>
        <sz val="10"/>
        <color rgb="FF332D2D"/>
        <rFont val="Quattrocento Sans"/>
        <family val="2"/>
      </rPr>
      <t xml:space="preserve">In the pop-up that appears, check the </t>
    </r>
    <r>
      <rPr>
        <b/>
        <sz val="10"/>
        <color rgb="FF332D2D"/>
        <rFont val="Quattrocento Sans"/>
        <family val="2"/>
      </rPr>
      <t>Create a copy</t>
    </r>
    <r>
      <rPr>
        <sz val="10"/>
        <color rgb="FF332D2D"/>
        <rFont val="Quattrocento Sans"/>
        <family val="2"/>
      </rPr>
      <t xml:space="preserve"> checkbox and press OK. 
Select the new month and year and reset your checkboxes by selecting them all and hitting </t>
    </r>
    <r>
      <rPr>
        <b/>
        <sz val="10"/>
        <color rgb="FF332D2D"/>
        <rFont val="Quattrocento Sans"/>
        <family val="2"/>
      </rPr>
      <t>Delete</t>
    </r>
    <r>
      <rPr>
        <sz val="10"/>
        <color rgb="FF332D2D"/>
        <rFont val="Quattrocento Sans"/>
        <family val="2"/>
      </rPr>
      <t xml:space="preserve"> on your keyboard until all checkboxes are unchecked. You may also customize your habits in the new tab if necessary. You may also rename the new Habit Tracker tab to the period you are tracking for (e.g.  Jan, Feb, Mar, etc.)</t>
    </r>
  </si>
  <si>
    <r>
      <t xml:space="preserve">Yes, this is completely normal! The protection on the sheet is to prevent cells with formulas from being edited accidentally. However, I've put exceptions on cells you're supposed to edit. As a general rule, only edit the cells with a </t>
    </r>
    <r>
      <rPr>
        <b/>
        <sz val="10"/>
        <color rgb="FF332D2D"/>
        <rFont val="Quattrocento Sans"/>
        <family val="2"/>
      </rPr>
      <t>plain white background</t>
    </r>
    <r>
      <rPr>
        <sz val="10"/>
        <color rgb="FF332D2D"/>
        <rFont val="Quattrocento Sans"/>
        <family val="2"/>
      </rPr>
      <t xml:space="preserve">. Cells with a colored background would have formulas in them and shouldn't be edited!
If you want to get rid of this feature, please go to </t>
    </r>
    <r>
      <rPr>
        <b/>
        <sz val="10"/>
        <color rgb="FF332D2D"/>
        <rFont val="Quattrocento Sans"/>
        <family val="2"/>
      </rPr>
      <t xml:space="preserve">Review &gt; Unprotect Sheet. </t>
    </r>
    <r>
      <rPr>
        <sz val="10"/>
        <color rgb="FF332D2D"/>
        <rFont val="Quattrocento Sans"/>
        <family val="2"/>
      </rPr>
      <t>No password is needed to unprotect the sheet. I highly advise against this, however! Altering or removing formulas in the spreadsheet will change how it works!</t>
    </r>
  </si>
  <si>
    <r>
      <rPr>
        <b/>
        <sz val="11"/>
        <color rgb="FF332D2D"/>
        <rFont val="Quattrocento Sans"/>
        <family val="2"/>
      </rPr>
      <t>TRACKING HABITS</t>
    </r>
    <r>
      <rPr>
        <sz val="11"/>
        <color rgb="FF332D2D"/>
        <rFont val="Quattrocento Sans"/>
        <family val="2"/>
      </rPr>
      <t xml:space="preserve"> FOR THE NEXT MONTH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</si>
</sst>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
    <numFmt numFmtId="166" formatCode="dd&quot; &quot;mmm&quot; &quot;yyyy"/>
  </numFmts>
  <fonts count="61">
    <font>
      <sz val="10"/>
      <color rgb="FF000000"/>
      <name val="Arial"/>
      <scheme val="minor"/>
    </font>
    <font>
      <sz val="10"/>
      <color rgb="FF332D2D"/>
      <name val="Quattrocento Sans"/>
      <family val="2"/>
    </font>
    <font>
      <sz val="32"/>
      <color rgb="FF587988"/>
      <name val="Inria Serif"/>
    </font>
    <font>
      <sz val="32"/>
      <color rgb="FF332D2D"/>
      <name val="Inria Serif"/>
    </font>
    <font>
      <sz val="11"/>
      <color rgb="FF332D2D"/>
      <name val="Quattrocento Sans"/>
      <family val="2"/>
    </font>
    <font>
      <sz val="10"/>
      <name val="Arial"/>
      <family val="2"/>
    </font>
    <font>
      <b/>
      <sz val="10"/>
      <color rgb="FF332D2D"/>
      <name val="Quattrocento Sans"/>
      <family val="2"/>
    </font>
    <font>
      <b/>
      <sz val="11"/>
      <color rgb="FF332D2D"/>
      <name val="Quattrocento Sans"/>
      <family val="2"/>
    </font>
    <font>
      <sz val="36"/>
      <color rgb="FF587988"/>
      <name val="Inria Serif"/>
    </font>
    <font>
      <sz val="8"/>
      <color rgb="FF332D2D"/>
      <name val="Quattrocento Sans"/>
      <family val="2"/>
    </font>
    <font>
      <sz val="12"/>
      <color rgb="FF332D2D"/>
      <name val="Quattrocento Sans"/>
      <family val="2"/>
    </font>
    <font>
      <b/>
      <sz val="18"/>
      <color rgb="FF587988"/>
      <name val="Quattrocento Sans"/>
      <family val="2"/>
    </font>
    <font>
      <b/>
      <sz val="11"/>
      <color rgb="FFAB6465"/>
      <name val="Quattrocento Sans"/>
      <family val="2"/>
    </font>
    <font>
      <b/>
      <sz val="10"/>
      <color rgb="FFFFFFFF"/>
      <name val="Quattrocento Sans"/>
      <family val="2"/>
    </font>
    <font>
      <b/>
      <sz val="8"/>
      <color rgb="FF587988"/>
      <name val="Quattrocento Sans"/>
      <family val="2"/>
    </font>
    <font>
      <sz val="8"/>
      <color rgb="FFFFF5F2"/>
      <name val="Quattrocento Sans"/>
      <family val="2"/>
    </font>
    <font>
      <b/>
      <sz val="11"/>
      <color rgb="FFFFFFFF"/>
      <name val="Quattrocento Sans"/>
      <family val="2"/>
    </font>
    <font>
      <b/>
      <sz val="9"/>
      <color rgb="FF332D2D"/>
      <name val="Quattrocento Sans"/>
      <family val="2"/>
    </font>
    <font>
      <sz val="10"/>
      <color rgb="FFFFFFFF"/>
      <name val="Quattrocento Sans"/>
      <family val="2"/>
    </font>
    <font>
      <sz val="9"/>
      <color rgb="FF332D2D"/>
      <name val="Quattrocento Sans"/>
      <family val="2"/>
    </font>
    <font>
      <sz val="11"/>
      <color rgb="FFFFFFFF"/>
      <name val="Quattrocento Sans"/>
      <family val="2"/>
    </font>
    <font>
      <b/>
      <sz val="14"/>
      <color rgb="FF587988"/>
      <name val="Quattrocento Sans"/>
      <family val="2"/>
    </font>
    <font>
      <b/>
      <sz val="16"/>
      <color rgb="FFAB6465"/>
      <name val="Quattrocento Sans"/>
      <family val="2"/>
    </font>
    <font>
      <b/>
      <sz val="17"/>
      <color rgb="FF587988"/>
      <name val="Quattrocento Sans"/>
      <family val="2"/>
    </font>
    <font>
      <sz val="9"/>
      <color rgb="FFFFF5F2"/>
      <name val="Quattrocento Sans"/>
      <family val="2"/>
    </font>
    <font>
      <sz val="10"/>
      <color theme="1"/>
      <name val="Arial"/>
      <family val="2"/>
      <scheme val="minor"/>
    </font>
    <font>
      <b/>
      <u/>
      <sz val="11"/>
      <color rgb="FF332D2D"/>
      <name val="Quattrocento Sans"/>
      <family val="2"/>
    </font>
    <font>
      <i/>
      <sz val="7"/>
      <color rgb="FF666666"/>
      <name val="Quattrocento Sans"/>
      <family val="2"/>
    </font>
    <font>
      <sz val="10"/>
      <color rgb="FF000000"/>
      <name val="Arial"/>
      <family val="2"/>
      <scheme val="minor"/>
    </font>
    <font>
      <sz val="10"/>
      <color rgb="FF000000"/>
      <name val="Quattrocento Sans"/>
      <family val="2"/>
    </font>
    <font>
      <b/>
      <sz val="10"/>
      <color rgb="FFAB6465"/>
      <name val="Quattrocento Sans"/>
      <family val="2"/>
    </font>
    <font>
      <sz val="32"/>
      <color rgb="FF332D2D"/>
      <name val="Quattrocento Sans"/>
      <family val="2"/>
    </font>
    <font>
      <sz val="10"/>
      <name val="Quattrocento Sans"/>
      <family val="2"/>
    </font>
    <font>
      <sz val="9"/>
      <name val="Quattrocento Sans"/>
      <family val="2"/>
    </font>
    <font>
      <b/>
      <sz val="20"/>
      <color rgb="FFAB6465"/>
      <name val="Quattrocento Sans"/>
      <family val="2"/>
    </font>
    <font>
      <sz val="9"/>
      <color rgb="FF000000"/>
      <name val="Quattrocento Sans"/>
      <family val="2"/>
    </font>
    <font>
      <sz val="10"/>
      <color rgb="FFFFF5F2"/>
      <name val="Quattrocento Sans"/>
      <family val="2"/>
    </font>
    <font>
      <sz val="9"/>
      <name val="Arial"/>
      <family val="2"/>
    </font>
    <font>
      <b/>
      <sz val="9"/>
      <color rgb="FF587988"/>
      <name val="Quattrocento Sans"/>
      <family val="2"/>
    </font>
    <font>
      <sz val="10"/>
      <color rgb="FF332D2D"/>
      <name val="Arial"/>
      <family val="2"/>
      <scheme val="minor"/>
    </font>
    <font>
      <sz val="9"/>
      <color rgb="FF332D2D"/>
      <name val="&quot;Quattrocento Sans&quot;"/>
    </font>
    <font>
      <sz val="9"/>
      <color rgb="FF000000"/>
      <name val="Arial"/>
      <family val="2"/>
      <scheme val="minor"/>
    </font>
    <font>
      <sz val="10"/>
      <color rgb="FF332D2D"/>
      <name val="Arial"/>
      <family val="2"/>
    </font>
    <font>
      <sz val="1"/>
      <color rgb="FFFFFCF9"/>
      <name val="Quattrocento Sans"/>
      <family val="2"/>
    </font>
    <font>
      <sz val="1"/>
      <color rgb="FFEBC2B9"/>
      <name val="Quattrocento Sans"/>
      <family val="2"/>
    </font>
    <font>
      <sz val="1"/>
      <color rgb="FFEBC2B9"/>
      <name val="Arial"/>
      <family val="2"/>
      <scheme val="minor"/>
    </font>
    <font>
      <sz val="1"/>
      <color rgb="FFEBC2B9"/>
      <name val="Arial"/>
      <family val="2"/>
    </font>
    <font>
      <sz val="10"/>
      <color rgb="FF000000"/>
      <name val="Arial"/>
      <family val="2"/>
      <scheme val="minor"/>
    </font>
    <font>
      <sz val="1"/>
      <color rgb="FFB2CBD7"/>
      <name val="Quattrocento Sans"/>
      <family val="2"/>
    </font>
    <font>
      <sz val="1"/>
      <color rgb="FFB2CBD7"/>
      <name val="Arial"/>
      <family val="2"/>
    </font>
    <font>
      <sz val="8"/>
      <color rgb="FFFFFBF8"/>
      <name val="Quattrocento Sans"/>
      <family val="2"/>
    </font>
    <font>
      <sz val="8"/>
      <color rgb="FF332D2D"/>
      <name val="Arial"/>
      <family val="2"/>
      <scheme val="minor"/>
    </font>
    <font>
      <sz val="8"/>
      <color rgb="FFFFFBF8"/>
      <name val="Arial"/>
      <family val="2"/>
      <scheme val="minor"/>
    </font>
    <font>
      <u/>
      <sz val="10"/>
      <color theme="10"/>
      <name val="Arial"/>
      <family val="2"/>
      <scheme val="minor"/>
    </font>
    <font>
      <sz val="18"/>
      <color rgb="FF332D2D"/>
      <name val="Quattrocento Sans"/>
      <family val="2"/>
    </font>
    <font>
      <u/>
      <sz val="11"/>
      <color rgb="FF332D2D"/>
      <name val="Quattrocento Sans"/>
      <family val="2"/>
    </font>
    <font>
      <b/>
      <sz val="12"/>
      <color rgb="FF332D2D"/>
      <name val="Quattrocento Sans"/>
      <family val="2"/>
    </font>
    <font>
      <b/>
      <sz val="10"/>
      <color theme="1"/>
      <name val="Quattrocento Sans"/>
      <family val="2"/>
    </font>
    <font>
      <sz val="9"/>
      <color rgb="FFFFFBF8"/>
      <name val="Quattrocento Sans"/>
      <family val="2"/>
    </font>
    <font>
      <sz val="9"/>
      <color rgb="FFFFFBF8"/>
      <name val="&quot;Quattrocento Sans&quot;"/>
    </font>
    <font>
      <sz val="9"/>
      <color rgb="FFFFFBF8"/>
      <name val="Arial"/>
      <family val="2"/>
      <scheme val="minor"/>
    </font>
  </fonts>
  <fills count="17">
    <fill>
      <patternFill patternType="none"/>
    </fill>
    <fill>
      <patternFill patternType="gray125"/>
    </fill>
    <fill>
      <patternFill patternType="solid">
        <fgColor rgb="FFFFFCF9"/>
        <bgColor rgb="FFFFFCF9"/>
      </patternFill>
    </fill>
    <fill>
      <patternFill patternType="solid">
        <fgColor rgb="FFFBF4E8"/>
        <bgColor rgb="FFFBF4E8"/>
      </patternFill>
    </fill>
    <fill>
      <patternFill patternType="solid">
        <fgColor rgb="FFFFFAF8"/>
        <bgColor rgb="FFFFFAF8"/>
      </patternFill>
    </fill>
    <fill>
      <patternFill patternType="solid">
        <fgColor rgb="FFB2CBD7"/>
        <bgColor rgb="FFB2CBD7"/>
      </patternFill>
    </fill>
    <fill>
      <patternFill patternType="solid">
        <fgColor rgb="FFEBC2B9"/>
        <bgColor rgb="FFEBC2B9"/>
      </patternFill>
    </fill>
    <fill>
      <patternFill patternType="solid">
        <fgColor rgb="FFFFF5F2"/>
        <bgColor rgb="FFFFF5F2"/>
      </patternFill>
    </fill>
    <fill>
      <patternFill patternType="solid">
        <fgColor rgb="FFDFEEF5"/>
        <bgColor rgb="FFDFEEF5"/>
      </patternFill>
    </fill>
    <fill>
      <patternFill patternType="solid">
        <fgColor rgb="FFF8E2DD"/>
        <bgColor rgb="FFF8E2DD"/>
      </patternFill>
    </fill>
    <fill>
      <patternFill patternType="solid">
        <fgColor rgb="FFF8FDFF"/>
        <bgColor rgb="FFF8FDFF"/>
      </patternFill>
    </fill>
    <fill>
      <patternFill patternType="solid">
        <fgColor rgb="FFFFFCF9"/>
        <bgColor indexed="64"/>
      </patternFill>
    </fill>
    <fill>
      <patternFill patternType="solid">
        <fgColor rgb="FFFFF5F2"/>
        <bgColor indexed="64"/>
      </patternFill>
    </fill>
    <fill>
      <patternFill patternType="solid">
        <fgColor rgb="FFFFFCF9"/>
        <bgColor rgb="FFFFFAF8"/>
      </patternFill>
    </fill>
    <fill>
      <patternFill patternType="solid">
        <fgColor rgb="FFFFFBF8"/>
        <bgColor rgb="FFF8FDFF"/>
      </patternFill>
    </fill>
    <fill>
      <patternFill patternType="solid">
        <fgColor rgb="FFFFFBF8"/>
        <bgColor indexed="64"/>
      </patternFill>
    </fill>
    <fill>
      <patternFill patternType="solid">
        <fgColor rgb="FFFFFBF8"/>
        <bgColor rgb="FFFFFCF9"/>
      </patternFill>
    </fill>
  </fills>
  <borders count="94">
    <border>
      <left/>
      <right/>
      <top/>
      <bottom/>
      <diagonal/>
    </border>
    <border>
      <left style="thin">
        <color rgb="FF332D2D"/>
      </left>
      <right/>
      <top style="thin">
        <color rgb="FF332D2D"/>
      </top>
      <bottom/>
      <diagonal/>
    </border>
    <border>
      <left/>
      <right/>
      <top style="thin">
        <color rgb="FF332D2D"/>
      </top>
      <bottom/>
      <diagonal/>
    </border>
    <border>
      <left/>
      <right style="thin">
        <color rgb="FF332D2D"/>
      </right>
      <top style="thin">
        <color rgb="FF332D2D"/>
      </top>
      <bottom/>
      <diagonal/>
    </border>
    <border>
      <left style="thin">
        <color rgb="FF332D2D"/>
      </left>
      <right/>
      <top/>
      <bottom/>
      <diagonal/>
    </border>
    <border>
      <left/>
      <right style="thin">
        <color rgb="FF332D2D"/>
      </right>
      <top/>
      <bottom/>
      <diagonal/>
    </border>
    <border>
      <left style="thin">
        <color rgb="FF332D2D"/>
      </left>
      <right/>
      <top/>
      <bottom style="hair">
        <color rgb="FF999999"/>
      </bottom>
      <diagonal/>
    </border>
    <border>
      <left/>
      <right/>
      <top/>
      <bottom style="hair">
        <color rgb="FF999999"/>
      </bottom>
      <diagonal/>
    </border>
    <border>
      <left/>
      <right style="thin">
        <color rgb="FF332D2D"/>
      </right>
      <top/>
      <bottom style="hair">
        <color rgb="FF999999"/>
      </bottom>
      <diagonal/>
    </border>
    <border>
      <left style="hair">
        <color rgb="FF999999"/>
      </left>
      <right/>
      <top style="hair">
        <color rgb="FF999999"/>
      </top>
      <bottom/>
      <diagonal/>
    </border>
    <border>
      <left/>
      <right/>
      <top style="hair">
        <color rgb="FF999999"/>
      </top>
      <bottom/>
      <diagonal/>
    </border>
    <border>
      <left/>
      <right style="hair">
        <color rgb="FF999999"/>
      </right>
      <top style="hair">
        <color rgb="FF999999"/>
      </top>
      <bottom/>
      <diagonal/>
    </border>
    <border>
      <left style="hair">
        <color rgb="FF999999"/>
      </left>
      <right/>
      <top/>
      <bottom/>
      <diagonal/>
    </border>
    <border>
      <left/>
      <right style="hair">
        <color rgb="FF999999"/>
      </right>
      <top/>
      <bottom/>
      <diagonal/>
    </border>
    <border>
      <left style="hair">
        <color rgb="FF999999"/>
      </left>
      <right/>
      <top/>
      <bottom style="hair">
        <color rgb="FF999999"/>
      </bottom>
      <diagonal/>
    </border>
    <border>
      <left/>
      <right style="hair">
        <color rgb="FF999999"/>
      </right>
      <top/>
      <bottom style="hair">
        <color rgb="FF999999"/>
      </bottom>
      <diagonal/>
    </border>
    <border>
      <left style="thin">
        <color rgb="FF332D2D"/>
      </left>
      <right/>
      <top/>
      <bottom style="thin">
        <color rgb="FF332D2D"/>
      </bottom>
      <diagonal/>
    </border>
    <border>
      <left/>
      <right/>
      <top/>
      <bottom style="thin">
        <color rgb="FF332D2D"/>
      </bottom>
      <diagonal/>
    </border>
    <border>
      <left/>
      <right style="thin">
        <color rgb="FF332D2D"/>
      </right>
      <top/>
      <bottom style="thin">
        <color rgb="FF332D2D"/>
      </bottom>
      <diagonal/>
    </border>
    <border>
      <left style="hair">
        <color rgb="FF999999"/>
      </left>
      <right/>
      <top style="hair">
        <color rgb="FF999999"/>
      </top>
      <bottom style="hair">
        <color rgb="FF999999"/>
      </bottom>
      <diagonal/>
    </border>
    <border>
      <left/>
      <right/>
      <top style="hair">
        <color rgb="FF999999"/>
      </top>
      <bottom style="hair">
        <color rgb="FF999999"/>
      </bottom>
      <diagonal/>
    </border>
    <border>
      <left/>
      <right style="hair">
        <color rgb="FF999999"/>
      </right>
      <top style="hair">
        <color rgb="FF999999"/>
      </top>
      <bottom style="hair">
        <color rgb="FF999999"/>
      </bottom>
      <diagonal/>
    </border>
    <border>
      <left style="hair">
        <color rgb="FF999999"/>
      </left>
      <right style="hair">
        <color rgb="FF999999"/>
      </right>
      <top style="hair">
        <color rgb="FF999999"/>
      </top>
      <bottom/>
      <diagonal/>
    </border>
    <border>
      <left style="hair">
        <color rgb="FF999999"/>
      </left>
      <right style="hair">
        <color rgb="FF999999"/>
      </right>
      <top/>
      <bottom style="hair">
        <color rgb="FF99999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hair">
        <color rgb="FF999999"/>
      </bottom>
      <diagonal/>
    </border>
    <border>
      <left/>
      <right style="thin">
        <color rgb="FF000000"/>
      </right>
      <top/>
      <bottom style="hair">
        <color rgb="FF999999"/>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2D2D"/>
      </left>
      <right/>
      <top style="thin">
        <color rgb="FF332D2D"/>
      </top>
      <bottom style="hair">
        <color rgb="FF999999"/>
      </bottom>
      <diagonal/>
    </border>
    <border>
      <left/>
      <right/>
      <top style="thin">
        <color rgb="FF332D2D"/>
      </top>
      <bottom style="hair">
        <color rgb="FF999999"/>
      </bottom>
      <diagonal/>
    </border>
    <border>
      <left/>
      <right style="hair">
        <color rgb="FF999999"/>
      </right>
      <top style="thin">
        <color rgb="FF332D2D"/>
      </top>
      <bottom style="hair">
        <color rgb="FF999999"/>
      </bottom>
      <diagonal/>
    </border>
    <border>
      <left style="hair">
        <color rgb="FF999999"/>
      </left>
      <right/>
      <top style="thin">
        <color rgb="FF332D2D"/>
      </top>
      <bottom style="hair">
        <color rgb="FF999999"/>
      </bottom>
      <diagonal/>
    </border>
    <border>
      <left/>
      <right style="thin">
        <color rgb="FF000000"/>
      </right>
      <top style="thin">
        <color rgb="FF332D2D"/>
      </top>
      <bottom style="hair">
        <color rgb="FF999999"/>
      </bottom>
      <diagonal/>
    </border>
    <border>
      <left style="thin">
        <color rgb="FF332D2D"/>
      </left>
      <right/>
      <top style="hair">
        <color rgb="FF999999"/>
      </top>
      <bottom style="thin">
        <color rgb="FF332D2D"/>
      </bottom>
      <diagonal/>
    </border>
    <border>
      <left/>
      <right/>
      <top style="hair">
        <color rgb="FF999999"/>
      </top>
      <bottom style="thin">
        <color rgb="FF332D2D"/>
      </bottom>
      <diagonal/>
    </border>
    <border>
      <left/>
      <right style="hair">
        <color rgb="FF999999"/>
      </right>
      <top style="hair">
        <color rgb="FF999999"/>
      </top>
      <bottom style="thin">
        <color rgb="FF332D2D"/>
      </bottom>
      <diagonal/>
    </border>
    <border>
      <left style="hair">
        <color rgb="FF999999"/>
      </left>
      <right/>
      <top style="hair">
        <color rgb="FF999999"/>
      </top>
      <bottom style="thin">
        <color rgb="FF332D2D"/>
      </bottom>
      <diagonal/>
    </border>
    <border>
      <left/>
      <right style="thin">
        <color rgb="FF000000"/>
      </right>
      <top style="hair">
        <color rgb="FF999999"/>
      </top>
      <bottom style="thin">
        <color rgb="FF332D2D"/>
      </bottom>
      <diagonal/>
    </border>
    <border>
      <left style="thin">
        <color rgb="FF332D2D"/>
      </left>
      <right/>
      <top style="hair">
        <color rgb="FF999999"/>
      </top>
      <bottom style="hair">
        <color rgb="FF999999"/>
      </bottom>
      <diagonal/>
    </border>
    <border>
      <left/>
      <right style="thin">
        <color rgb="FF332D2D"/>
      </right>
      <top style="hair">
        <color rgb="FF999999"/>
      </top>
      <bottom style="hair">
        <color rgb="FF999999"/>
      </bottom>
      <diagonal/>
    </border>
    <border>
      <left/>
      <right style="thin">
        <color rgb="FFB2CBD7"/>
      </right>
      <top style="hair">
        <color rgb="FF999999"/>
      </top>
      <bottom style="hair">
        <color rgb="FF999999"/>
      </bottom>
      <diagonal/>
    </border>
    <border>
      <left style="thin">
        <color rgb="FFB2CBD7"/>
      </left>
      <right/>
      <top style="hair">
        <color rgb="FF999999"/>
      </top>
      <bottom style="hair">
        <color rgb="FF999999"/>
      </bottom>
      <diagonal/>
    </border>
    <border>
      <left/>
      <right style="thin">
        <color rgb="FF332D2D"/>
      </right>
      <top style="hair">
        <color rgb="FF999999"/>
      </top>
      <bottom style="thin">
        <color rgb="FF332D2D"/>
      </bottom>
      <diagonal/>
    </border>
    <border>
      <left style="thin">
        <color rgb="FF332D2D"/>
      </left>
      <right style="hair">
        <color rgb="FF999999"/>
      </right>
      <top style="hair">
        <color rgb="FF999999"/>
      </top>
      <bottom/>
      <diagonal/>
    </border>
    <border>
      <left style="hair">
        <color rgb="FF999999"/>
      </left>
      <right style="thin">
        <color rgb="FF587988"/>
      </right>
      <top style="hair">
        <color rgb="FF999999"/>
      </top>
      <bottom/>
      <diagonal/>
    </border>
    <border>
      <left style="hair">
        <color rgb="FF999999"/>
      </left>
      <right style="thin">
        <color rgb="FF332D2D"/>
      </right>
      <top style="hair">
        <color rgb="FF999999"/>
      </top>
      <bottom/>
      <diagonal/>
    </border>
    <border>
      <left style="thin">
        <color rgb="FF332D2D"/>
      </left>
      <right style="hair">
        <color rgb="FF999999"/>
      </right>
      <top style="hair">
        <color rgb="FF999999"/>
      </top>
      <bottom style="hair">
        <color rgb="FF999999"/>
      </bottom>
      <diagonal/>
    </border>
    <border>
      <left style="hair">
        <color rgb="FF999999"/>
      </left>
      <right style="hair">
        <color rgb="FF999999"/>
      </right>
      <top style="hair">
        <color rgb="FF999999"/>
      </top>
      <bottom style="hair">
        <color rgb="FF999999"/>
      </bottom>
      <diagonal/>
    </border>
    <border>
      <left style="hair">
        <color rgb="FF999999"/>
      </left>
      <right style="thin">
        <color rgb="FF587988"/>
      </right>
      <top style="hair">
        <color rgb="FF999999"/>
      </top>
      <bottom style="hair">
        <color rgb="FF999999"/>
      </bottom>
      <diagonal/>
    </border>
    <border>
      <left style="hair">
        <color rgb="FF999999"/>
      </left>
      <right style="thin">
        <color rgb="FF332D2D"/>
      </right>
      <top style="hair">
        <color rgb="FF999999"/>
      </top>
      <bottom style="hair">
        <color rgb="FF999999"/>
      </bottom>
      <diagonal/>
    </border>
    <border>
      <left style="thin">
        <color rgb="FF332D2D"/>
      </left>
      <right style="hair">
        <color rgb="FF999999"/>
      </right>
      <top style="hair">
        <color rgb="FF999999"/>
      </top>
      <bottom style="thin">
        <color rgb="FF332D2D"/>
      </bottom>
      <diagonal/>
    </border>
    <border>
      <left style="hair">
        <color rgb="FF999999"/>
      </left>
      <right style="hair">
        <color rgb="FF999999"/>
      </right>
      <top style="hair">
        <color rgb="FF999999"/>
      </top>
      <bottom style="thin">
        <color rgb="FF332D2D"/>
      </bottom>
      <diagonal/>
    </border>
    <border>
      <left style="hair">
        <color rgb="FF999999"/>
      </left>
      <right style="thin">
        <color rgb="FF587988"/>
      </right>
      <top style="hair">
        <color rgb="FF999999"/>
      </top>
      <bottom style="thin">
        <color rgb="FF332D2D"/>
      </bottom>
      <diagonal/>
    </border>
    <border>
      <left style="hair">
        <color rgb="FF999999"/>
      </left>
      <right style="thin">
        <color rgb="FF332D2D"/>
      </right>
      <top style="hair">
        <color rgb="FF999999"/>
      </top>
      <bottom style="thin">
        <color rgb="FF332D2D"/>
      </bottom>
      <diagonal/>
    </border>
    <border>
      <left style="thin">
        <color rgb="FF332D2D"/>
      </left>
      <right/>
      <top style="thin">
        <color rgb="FF332D2D"/>
      </top>
      <bottom style="thin">
        <color rgb="FF332D2D"/>
      </bottom>
      <diagonal/>
    </border>
    <border>
      <left/>
      <right/>
      <top style="thin">
        <color rgb="FF332D2D"/>
      </top>
      <bottom style="thin">
        <color rgb="FF332D2D"/>
      </bottom>
      <diagonal/>
    </border>
    <border>
      <left/>
      <right style="hair">
        <color rgb="FF999999"/>
      </right>
      <top style="thin">
        <color rgb="FF332D2D"/>
      </top>
      <bottom style="thin">
        <color rgb="FF332D2D"/>
      </bottom>
      <diagonal/>
    </border>
    <border>
      <left/>
      <right style="thin">
        <color rgb="FF332D2D"/>
      </right>
      <top style="thin">
        <color rgb="FF332D2D"/>
      </top>
      <bottom style="thin">
        <color rgb="FF332D2D"/>
      </bottom>
      <diagonal/>
    </border>
    <border>
      <left style="medium">
        <color rgb="FFEBC2B9"/>
      </left>
      <right/>
      <top style="medium">
        <color rgb="FFEBC2B9"/>
      </top>
      <bottom/>
      <diagonal/>
    </border>
    <border>
      <left/>
      <right/>
      <top style="medium">
        <color rgb="FFEBC2B9"/>
      </top>
      <bottom/>
      <diagonal/>
    </border>
    <border>
      <left/>
      <right style="medium">
        <color rgb="FFEBC2B9"/>
      </right>
      <top style="medium">
        <color rgb="FFEBC2B9"/>
      </top>
      <bottom/>
      <diagonal/>
    </border>
    <border>
      <left style="medium">
        <color rgb="FFEBC2B9"/>
      </left>
      <right/>
      <top/>
      <bottom/>
      <diagonal/>
    </border>
    <border>
      <left/>
      <right style="medium">
        <color rgb="FFEBC2B9"/>
      </right>
      <top/>
      <bottom/>
      <diagonal/>
    </border>
    <border>
      <left style="medium">
        <color rgb="FFEBC2B9"/>
      </left>
      <right/>
      <top/>
      <bottom style="medium">
        <color rgb="FFEBC2B9"/>
      </bottom>
      <diagonal/>
    </border>
    <border>
      <left/>
      <right/>
      <top/>
      <bottom style="medium">
        <color rgb="FFEBC2B9"/>
      </bottom>
      <diagonal/>
    </border>
    <border>
      <left/>
      <right style="medium">
        <color rgb="FFEBC2B9"/>
      </right>
      <top/>
      <bottom style="medium">
        <color rgb="FFEBC2B9"/>
      </bottom>
      <diagonal/>
    </border>
    <border>
      <left style="thin">
        <color rgb="FFEBC2B9"/>
      </left>
      <right/>
      <top style="thin">
        <color rgb="FFEBC2B9"/>
      </top>
      <bottom style="hair">
        <color rgb="FF999999"/>
      </bottom>
      <diagonal/>
    </border>
    <border>
      <left/>
      <right/>
      <top style="thin">
        <color rgb="FFEBC2B9"/>
      </top>
      <bottom style="hair">
        <color rgb="FF999999"/>
      </bottom>
      <diagonal/>
    </border>
    <border>
      <left/>
      <right style="thin">
        <color rgb="FFEBC2B9"/>
      </right>
      <top style="thin">
        <color rgb="FFEBC2B9"/>
      </top>
      <bottom style="hair">
        <color rgb="FF999999"/>
      </bottom>
      <diagonal/>
    </border>
    <border>
      <left style="thin">
        <color rgb="FFEBC2B9"/>
      </left>
      <right/>
      <top style="hair">
        <color rgb="FF999999"/>
      </top>
      <bottom style="hair">
        <color rgb="FF999999"/>
      </bottom>
      <diagonal/>
    </border>
    <border>
      <left/>
      <right style="thin">
        <color rgb="FFEBC2B9"/>
      </right>
      <top style="hair">
        <color rgb="FF999999"/>
      </top>
      <bottom style="hair">
        <color rgb="FF999999"/>
      </bottom>
      <diagonal/>
    </border>
    <border>
      <left style="thin">
        <color rgb="FFEBC2B9"/>
      </left>
      <right/>
      <top style="hair">
        <color rgb="FF999999"/>
      </top>
      <bottom style="thin">
        <color rgb="FFEBC2B9"/>
      </bottom>
      <diagonal/>
    </border>
    <border>
      <left/>
      <right/>
      <top style="hair">
        <color rgb="FF999999"/>
      </top>
      <bottom style="thin">
        <color rgb="FFEBC2B9"/>
      </bottom>
      <diagonal/>
    </border>
    <border>
      <left/>
      <right style="thin">
        <color rgb="FFEBC2B9"/>
      </right>
      <top style="hair">
        <color rgb="FF999999"/>
      </top>
      <bottom style="thin">
        <color rgb="FFEBC2B9"/>
      </bottom>
      <diagonal/>
    </border>
    <border>
      <left/>
      <right/>
      <top/>
      <bottom style="thin">
        <color rgb="FF666666"/>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hair">
        <color rgb="FF999999"/>
      </left>
      <right style="hair">
        <color rgb="FF999999"/>
      </right>
      <top style="thin">
        <color rgb="FFB2CBD7"/>
      </top>
      <bottom style="hair">
        <color rgb="FF999999"/>
      </bottom>
      <diagonal/>
    </border>
    <border>
      <left style="hair">
        <color rgb="FF999999"/>
      </left>
      <right style="thin">
        <color rgb="FF332D2D"/>
      </right>
      <top style="thin">
        <color rgb="FFB2CBD7"/>
      </top>
      <bottom style="hair">
        <color rgb="FF999999"/>
      </bottom>
      <diagonal/>
    </border>
    <border>
      <left/>
      <right style="hair">
        <color rgb="FF999999"/>
      </right>
      <top style="thin">
        <color rgb="FFB2CBD7"/>
      </top>
      <bottom style="hair">
        <color rgb="FF999999"/>
      </bottom>
      <diagonal/>
    </border>
    <border>
      <left style="hair">
        <color rgb="FF999999"/>
      </left>
      <right style="thin">
        <color rgb="FFB2CBD7"/>
      </right>
      <top style="thin">
        <color rgb="FFB2CBD7"/>
      </top>
      <bottom style="hair">
        <color rgb="FF999999"/>
      </bottom>
      <diagonal/>
    </border>
    <border>
      <left style="hair">
        <color rgb="FF999999"/>
      </left>
      <right style="thin">
        <color rgb="FFB2CBD7"/>
      </right>
      <top style="hair">
        <color rgb="FF999999"/>
      </top>
      <bottom style="hair">
        <color rgb="FF999999"/>
      </bottom>
      <diagonal/>
    </border>
    <border>
      <left style="hair">
        <color rgb="FF999999"/>
      </left>
      <right style="thin">
        <color rgb="FFB2CBD7"/>
      </right>
      <top style="hair">
        <color rgb="FF999999"/>
      </top>
      <bottom style="thin">
        <color rgb="FF332D2D"/>
      </bottom>
      <diagonal/>
    </border>
    <border>
      <left style="thin">
        <color rgb="FFB2CBD7"/>
      </left>
      <right style="hair">
        <color rgb="FF999999"/>
      </right>
      <top style="thin">
        <color rgb="FFB2CBD7"/>
      </top>
      <bottom style="hair">
        <color rgb="FF999999"/>
      </bottom>
      <diagonal/>
    </border>
    <border>
      <left style="thin">
        <color rgb="FFB2CBD7"/>
      </left>
      <right style="hair">
        <color rgb="FF999999"/>
      </right>
      <top style="hair">
        <color rgb="FF999999"/>
      </top>
      <bottom style="hair">
        <color rgb="FF999999"/>
      </bottom>
      <diagonal/>
    </border>
    <border>
      <left style="thin">
        <color rgb="FFB2CBD7"/>
      </left>
      <right style="hair">
        <color rgb="FF999999"/>
      </right>
      <top style="hair">
        <color rgb="FF999999"/>
      </top>
      <bottom style="thin">
        <color rgb="FF332D2D"/>
      </bottom>
      <diagonal/>
    </border>
    <border>
      <left/>
      <right/>
      <top/>
      <bottom style="thin">
        <color indexed="64"/>
      </bottom>
      <diagonal/>
    </border>
  </borders>
  <cellStyleXfs count="4">
    <xf numFmtId="0" fontId="0" fillId="0" borderId="0"/>
    <xf numFmtId="0" fontId="28" fillId="0" borderId="0"/>
    <xf numFmtId="9" fontId="47" fillId="0" borderId="0" applyFont="0" applyFill="0" applyBorder="0" applyAlignment="0" applyProtection="0"/>
    <xf numFmtId="0" fontId="53" fillId="0" borderId="0" applyNumberFormat="0" applyFill="0" applyBorder="0" applyAlignment="0" applyProtection="0"/>
  </cellStyleXfs>
  <cellXfs count="431">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xf>
    <xf numFmtId="0" fontId="3" fillId="2" borderId="0" xfId="0" applyFont="1" applyFill="1" applyAlignment="1">
      <alignment horizontal="left" vertical="top"/>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49" fontId="1" fillId="2" borderId="0" xfId="0" applyNumberFormat="1" applyFont="1" applyFill="1" applyAlignment="1">
      <alignment vertical="center"/>
    </xf>
    <xf numFmtId="49" fontId="1" fillId="3" borderId="4" xfId="0" applyNumberFormat="1" applyFont="1" applyFill="1" applyBorder="1" applyAlignment="1">
      <alignment vertical="center"/>
    </xf>
    <xf numFmtId="49" fontId="1" fillId="3" borderId="5" xfId="0" applyNumberFormat="1" applyFont="1" applyFill="1" applyBorder="1" applyAlignment="1">
      <alignment vertical="center"/>
    </xf>
    <xf numFmtId="49" fontId="1" fillId="3" borderId="0" xfId="0" applyNumberFormat="1" applyFont="1" applyFill="1" applyAlignment="1">
      <alignment vertical="center"/>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0" xfId="0" applyFont="1" applyFill="1" applyAlignment="1">
      <alignment vertical="top" wrapText="1"/>
    </xf>
    <xf numFmtId="49" fontId="6" fillId="2" borderId="5" xfId="0" applyNumberFormat="1" applyFont="1" applyFill="1" applyBorder="1" applyAlignment="1">
      <alignment vertical="center"/>
    </xf>
    <xf numFmtId="49" fontId="1" fillId="2" borderId="5" xfId="0" applyNumberFormat="1" applyFont="1" applyFill="1" applyBorder="1" applyAlignment="1">
      <alignment horizontal="left" vertical="center" wrapText="1"/>
    </xf>
    <xf numFmtId="49" fontId="1" fillId="3" borderId="16" xfId="0" applyNumberFormat="1" applyFont="1" applyFill="1" applyBorder="1" applyAlignment="1">
      <alignment vertical="center"/>
    </xf>
    <xf numFmtId="49" fontId="1" fillId="3" borderId="17" xfId="0" applyNumberFormat="1" applyFont="1" applyFill="1" applyBorder="1" applyAlignment="1">
      <alignment vertical="center"/>
    </xf>
    <xf numFmtId="49" fontId="1" fillId="3" borderId="18" xfId="0" applyNumberFormat="1" applyFont="1" applyFill="1" applyBorder="1" applyAlignment="1">
      <alignment vertical="center"/>
    </xf>
    <xf numFmtId="0" fontId="1" fillId="2" borderId="16" xfId="0" applyFont="1" applyFill="1" applyBorder="1" applyAlignment="1">
      <alignment vertical="center"/>
    </xf>
    <xf numFmtId="0" fontId="1" fillId="2" borderId="17" xfId="0" applyFont="1" applyFill="1" applyBorder="1" applyAlignment="1">
      <alignment vertical="center"/>
    </xf>
    <xf numFmtId="0" fontId="1" fillId="2" borderId="18" xfId="0" applyFont="1" applyFill="1" applyBorder="1" applyAlignment="1">
      <alignment vertical="center"/>
    </xf>
    <xf numFmtId="49" fontId="1" fillId="2" borderId="5" xfId="0" applyNumberFormat="1" applyFont="1" applyFill="1" applyBorder="1" applyAlignment="1">
      <alignment vertical="center"/>
    </xf>
    <xf numFmtId="0" fontId="6" fillId="2" borderId="0" xfId="0" applyFont="1" applyFill="1" applyAlignment="1">
      <alignment vertical="center"/>
    </xf>
    <xf numFmtId="49" fontId="1" fillId="2" borderId="17" xfId="0" applyNumberFormat="1" applyFont="1" applyFill="1" applyBorder="1" applyAlignment="1">
      <alignment vertical="center"/>
    </xf>
    <xf numFmtId="49" fontId="1" fillId="2" borderId="18" xfId="0" applyNumberFormat="1" applyFont="1" applyFill="1" applyBorder="1" applyAlignment="1">
      <alignment vertical="center"/>
    </xf>
    <xf numFmtId="49" fontId="1" fillId="2" borderId="4" xfId="0" applyNumberFormat="1" applyFont="1" applyFill="1" applyBorder="1" applyAlignment="1">
      <alignment vertical="center"/>
    </xf>
    <xf numFmtId="0" fontId="1" fillId="2" borderId="0" xfId="0" applyFont="1" applyFill="1" applyAlignment="1">
      <alignment horizontal="left" vertical="center"/>
    </xf>
    <xf numFmtId="0" fontId="7" fillId="2" borderId="0" xfId="0" applyFont="1" applyFill="1" applyAlignment="1">
      <alignment horizontal="left" vertical="center"/>
    </xf>
    <xf numFmtId="49" fontId="1" fillId="2" borderId="16" xfId="0" applyNumberFormat="1" applyFont="1" applyFill="1" applyBorder="1" applyAlignment="1">
      <alignment vertical="center"/>
    </xf>
    <xf numFmtId="0" fontId="1" fillId="2" borderId="0" xfId="0" applyFont="1" applyFill="1" applyAlignment="1">
      <alignment horizontal="right" vertical="center"/>
    </xf>
    <xf numFmtId="0" fontId="1" fillId="7" borderId="9" xfId="0" applyFont="1" applyFill="1" applyBorder="1" applyAlignment="1">
      <alignment vertical="center"/>
    </xf>
    <xf numFmtId="0" fontId="1" fillId="7" borderId="10" xfId="0" applyFont="1" applyFill="1" applyBorder="1" applyAlignment="1">
      <alignment vertical="center"/>
    </xf>
    <xf numFmtId="0" fontId="1" fillId="7" borderId="11" xfId="0" applyFont="1" applyFill="1" applyBorder="1" applyAlignment="1">
      <alignment vertical="center"/>
    </xf>
    <xf numFmtId="49" fontId="1" fillId="7" borderId="12" xfId="0" applyNumberFormat="1" applyFont="1" applyFill="1" applyBorder="1" applyAlignment="1">
      <alignment vertical="center"/>
    </xf>
    <xf numFmtId="49" fontId="1" fillId="7" borderId="0" xfId="0" applyNumberFormat="1" applyFont="1" applyFill="1" applyAlignment="1">
      <alignment vertical="center"/>
    </xf>
    <xf numFmtId="0" fontId="1" fillId="7" borderId="0" xfId="0" applyFont="1" applyFill="1" applyAlignment="1">
      <alignment horizontal="right" vertical="center"/>
    </xf>
    <xf numFmtId="0" fontId="1" fillId="7" borderId="0" xfId="0" applyFont="1" applyFill="1" applyAlignment="1">
      <alignment horizontal="center" vertical="center"/>
    </xf>
    <xf numFmtId="0" fontId="1" fillId="7" borderId="13" xfId="0" applyFont="1" applyFill="1" applyBorder="1" applyAlignment="1">
      <alignment vertical="center"/>
    </xf>
    <xf numFmtId="0" fontId="10" fillId="2" borderId="0" xfId="0" applyFont="1" applyFill="1" applyAlignment="1">
      <alignment horizontal="center" vertical="center"/>
    </xf>
    <xf numFmtId="0" fontId="1" fillId="7" borderId="12" xfId="0" applyFont="1" applyFill="1" applyBorder="1" applyAlignment="1">
      <alignment vertical="center"/>
    </xf>
    <xf numFmtId="0" fontId="9" fillId="7" borderId="0" xfId="0" applyFont="1" applyFill="1" applyAlignment="1">
      <alignment horizontal="center" vertical="center"/>
    </xf>
    <xf numFmtId="0" fontId="9" fillId="7" borderId="13" xfId="0" applyFont="1" applyFill="1" applyBorder="1" applyAlignment="1">
      <alignment horizontal="center" vertical="center"/>
    </xf>
    <xf numFmtId="0" fontId="12" fillId="7" borderId="0" xfId="0" applyFont="1" applyFill="1" applyAlignment="1">
      <alignment horizontal="center" vertical="center"/>
    </xf>
    <xf numFmtId="0" fontId="12" fillId="7" borderId="13" xfId="0" applyFont="1" applyFill="1" applyBorder="1" applyAlignment="1">
      <alignment horizontal="center" vertical="center"/>
    </xf>
    <xf numFmtId="0" fontId="1" fillId="7" borderId="0" xfId="0" applyFont="1" applyFill="1" applyAlignment="1">
      <alignment vertical="center"/>
    </xf>
    <xf numFmtId="0" fontId="1" fillId="7" borderId="14" xfId="0" applyFont="1" applyFill="1" applyBorder="1" applyAlignment="1">
      <alignment vertical="center"/>
    </xf>
    <xf numFmtId="165" fontId="15" fillId="7" borderId="7" xfId="0" applyNumberFormat="1" applyFont="1" applyFill="1" applyBorder="1" applyAlignment="1">
      <alignment vertical="center"/>
    </xf>
    <xf numFmtId="165" fontId="15" fillId="7" borderId="7" xfId="0" applyNumberFormat="1" applyFont="1" applyFill="1" applyBorder="1" applyAlignment="1">
      <alignment horizontal="right" vertical="center"/>
    </xf>
    <xf numFmtId="0" fontId="1" fillId="7" borderId="7" xfId="0" applyFont="1" applyFill="1" applyBorder="1" applyAlignment="1">
      <alignment vertical="center"/>
    </xf>
    <xf numFmtId="0" fontId="1" fillId="7" borderId="7" xfId="0" applyFont="1" applyFill="1" applyBorder="1" applyAlignment="1">
      <alignment horizontal="right" vertical="center"/>
    </xf>
    <xf numFmtId="0" fontId="1" fillId="7" borderId="7" xfId="0" applyFont="1" applyFill="1" applyBorder="1" applyAlignment="1">
      <alignment horizontal="center" vertical="center"/>
    </xf>
    <xf numFmtId="0" fontId="1" fillId="7" borderId="15" xfId="0" applyFont="1" applyFill="1" applyBorder="1" applyAlignment="1">
      <alignment vertical="center"/>
    </xf>
    <xf numFmtId="0" fontId="17" fillId="8" borderId="4" xfId="0" applyFont="1" applyFill="1" applyBorder="1" applyAlignment="1">
      <alignment horizontal="center" vertical="center"/>
    </xf>
    <xf numFmtId="0" fontId="17" fillId="8" borderId="0" xfId="0" applyFont="1" applyFill="1" applyAlignment="1">
      <alignment horizontal="center" vertical="center"/>
    </xf>
    <xf numFmtId="0" fontId="17" fillId="8" borderId="5" xfId="0" applyFont="1" applyFill="1" applyBorder="1" applyAlignment="1">
      <alignment horizontal="center" vertical="center"/>
    </xf>
    <xf numFmtId="0" fontId="19" fillId="10" borderId="4" xfId="0" applyFont="1" applyFill="1" applyBorder="1" applyAlignment="1">
      <alignment horizontal="center" vertical="center"/>
    </xf>
    <xf numFmtId="0" fontId="19" fillId="10" borderId="0" xfId="0" applyFont="1" applyFill="1" applyAlignment="1">
      <alignment horizontal="center" vertical="center"/>
    </xf>
    <xf numFmtId="0" fontId="19" fillId="10" borderId="5" xfId="0" applyFont="1" applyFill="1" applyBorder="1" applyAlignment="1">
      <alignment horizontal="center" vertical="center"/>
    </xf>
    <xf numFmtId="0" fontId="17" fillId="0" borderId="44" xfId="0" applyFont="1" applyBorder="1" applyAlignment="1">
      <alignment horizontal="center" vertical="center"/>
    </xf>
    <xf numFmtId="0" fontId="19" fillId="2" borderId="0" xfId="0" applyFont="1" applyFill="1" applyAlignment="1">
      <alignment vertical="center"/>
    </xf>
    <xf numFmtId="9" fontId="19" fillId="4" borderId="19" xfId="0" applyNumberFormat="1" applyFont="1" applyFill="1" applyBorder="1" applyAlignment="1">
      <alignment horizontal="right" vertical="center"/>
    </xf>
    <xf numFmtId="0" fontId="19" fillId="4" borderId="19" xfId="0" applyFont="1" applyFill="1" applyBorder="1" applyAlignment="1">
      <alignment horizontal="right" vertical="center"/>
    </xf>
    <xf numFmtId="0" fontId="19" fillId="4" borderId="20" xfId="0" applyFont="1" applyFill="1" applyBorder="1" applyAlignment="1">
      <alignment horizontal="center" vertical="center"/>
    </xf>
    <xf numFmtId="0" fontId="19" fillId="4" borderId="45" xfId="0" applyFont="1" applyFill="1" applyBorder="1" applyAlignment="1">
      <alignment horizontal="left" vertical="center"/>
    </xf>
    <xf numFmtId="0" fontId="17" fillId="0" borderId="39" xfId="0" applyFont="1" applyBorder="1" applyAlignment="1">
      <alignment horizontal="center" vertical="center"/>
    </xf>
    <xf numFmtId="9" fontId="19" fillId="4" borderId="42" xfId="0" applyNumberFormat="1" applyFont="1" applyFill="1" applyBorder="1" applyAlignment="1">
      <alignment horizontal="right" vertical="center"/>
    </xf>
    <xf numFmtId="0" fontId="19" fillId="4" borderId="42" xfId="0" applyFont="1" applyFill="1" applyBorder="1" applyAlignment="1">
      <alignment horizontal="right" vertical="center"/>
    </xf>
    <xf numFmtId="0" fontId="19" fillId="4" borderId="40" xfId="0" applyFont="1" applyFill="1" applyBorder="1" applyAlignment="1">
      <alignment horizontal="center" vertical="center"/>
    </xf>
    <xf numFmtId="0" fontId="19" fillId="4" borderId="48" xfId="0" applyFont="1" applyFill="1" applyBorder="1" applyAlignment="1">
      <alignment horizontal="left" vertical="center"/>
    </xf>
    <xf numFmtId="0" fontId="19" fillId="4" borderId="4" xfId="0" applyFont="1" applyFill="1" applyBorder="1" applyAlignment="1">
      <alignment vertical="center"/>
    </xf>
    <xf numFmtId="0" fontId="19" fillId="4" borderId="0" xfId="0" applyFont="1" applyFill="1" applyAlignment="1">
      <alignment vertical="center"/>
    </xf>
    <xf numFmtId="0" fontId="19" fillId="4" borderId="5" xfId="0" applyFont="1" applyFill="1" applyBorder="1" applyAlignment="1">
      <alignment vertical="center"/>
    </xf>
    <xf numFmtId="0" fontId="17" fillId="4" borderId="44" xfId="0" applyFont="1" applyFill="1" applyBorder="1" applyAlignment="1">
      <alignment horizontal="center" vertical="center"/>
    </xf>
    <xf numFmtId="9" fontId="14" fillId="10" borderId="49" xfId="0" applyNumberFormat="1" applyFont="1" applyFill="1" applyBorder="1" applyAlignment="1">
      <alignment horizontal="center" vertical="center"/>
    </xf>
    <xf numFmtId="9" fontId="14" fillId="10" borderId="22" xfId="0" applyNumberFormat="1" applyFont="1" applyFill="1" applyBorder="1" applyAlignment="1">
      <alignment horizontal="center" vertical="center"/>
    </xf>
    <xf numFmtId="9" fontId="14" fillId="10" borderId="50" xfId="0" applyNumberFormat="1" applyFont="1" applyFill="1" applyBorder="1" applyAlignment="1">
      <alignment horizontal="center" vertical="center"/>
    </xf>
    <xf numFmtId="9" fontId="14" fillId="10" borderId="11" xfId="0" applyNumberFormat="1" applyFont="1" applyFill="1" applyBorder="1" applyAlignment="1">
      <alignment horizontal="center" vertical="center"/>
    </xf>
    <xf numFmtId="9" fontId="14" fillId="10" borderId="51" xfId="0" applyNumberFormat="1" applyFont="1" applyFill="1" applyBorder="1" applyAlignment="1">
      <alignment horizontal="center" vertical="center"/>
    </xf>
    <xf numFmtId="0" fontId="19" fillId="10" borderId="52" xfId="0" applyFont="1" applyFill="1" applyBorder="1" applyAlignment="1">
      <alignment horizontal="center" vertical="center"/>
    </xf>
    <xf numFmtId="0" fontId="19" fillId="10" borderId="53" xfId="0" applyFont="1" applyFill="1" applyBorder="1" applyAlignment="1">
      <alignment horizontal="center" vertical="center"/>
    </xf>
    <xf numFmtId="0" fontId="19" fillId="10" borderId="54" xfId="0" applyFont="1" applyFill="1" applyBorder="1" applyAlignment="1">
      <alignment horizontal="center" vertical="center"/>
    </xf>
    <xf numFmtId="0" fontId="19" fillId="10" borderId="21" xfId="0" applyFont="1" applyFill="1" applyBorder="1" applyAlignment="1">
      <alignment horizontal="center" vertical="center"/>
    </xf>
    <xf numFmtId="0" fontId="19" fillId="10" borderId="55" xfId="0" applyFont="1" applyFill="1" applyBorder="1" applyAlignment="1">
      <alignment horizontal="center" vertical="center"/>
    </xf>
    <xf numFmtId="0" fontId="17" fillId="4" borderId="39" xfId="0" applyFont="1" applyFill="1" applyBorder="1" applyAlignment="1">
      <alignment horizontal="center" vertical="center"/>
    </xf>
    <xf numFmtId="0" fontId="19" fillId="2" borderId="0" xfId="0" applyFont="1" applyFill="1" applyAlignment="1">
      <alignment horizontal="center" vertical="center"/>
    </xf>
    <xf numFmtId="9" fontId="14" fillId="10" borderId="4" xfId="0" applyNumberFormat="1" applyFont="1" applyFill="1" applyBorder="1" applyAlignment="1">
      <alignment horizontal="center" vertical="center"/>
    </xf>
    <xf numFmtId="9" fontId="14" fillId="10" borderId="0" xfId="0" applyNumberFormat="1" applyFont="1" applyFill="1" applyAlignment="1">
      <alignment horizontal="center" vertical="center"/>
    </xf>
    <xf numFmtId="0" fontId="19" fillId="7" borderId="4" xfId="0" applyFont="1" applyFill="1" applyBorder="1" applyAlignment="1">
      <alignment horizontal="center" vertical="center"/>
    </xf>
    <xf numFmtId="0" fontId="19" fillId="7" borderId="0" xfId="0" applyFont="1" applyFill="1" applyAlignment="1">
      <alignment horizontal="center" vertical="center"/>
    </xf>
    <xf numFmtId="0" fontId="19" fillId="7" borderId="5" xfId="0" applyFont="1" applyFill="1" applyBorder="1" applyAlignment="1">
      <alignment horizontal="center" vertical="center"/>
    </xf>
    <xf numFmtId="165" fontId="24" fillId="7" borderId="0" xfId="0" applyNumberFormat="1" applyFont="1" applyFill="1" applyAlignment="1">
      <alignment horizontal="center" vertical="center"/>
    </xf>
    <xf numFmtId="49" fontId="19" fillId="4" borderId="0" xfId="0" applyNumberFormat="1" applyFont="1" applyFill="1" applyAlignment="1">
      <alignment horizontal="left" vertical="center"/>
    </xf>
    <xf numFmtId="0" fontId="1" fillId="2" borderId="0" xfId="1" applyFont="1" applyFill="1" applyAlignment="1">
      <alignment vertical="center"/>
    </xf>
    <xf numFmtId="0" fontId="29" fillId="11" borderId="0" xfId="1" applyFont="1" applyFill="1"/>
    <xf numFmtId="0" fontId="30" fillId="2" borderId="0" xfId="1" applyFont="1" applyFill="1" applyAlignment="1">
      <alignment horizontal="left" wrapText="1"/>
    </xf>
    <xf numFmtId="0" fontId="31" fillId="2" borderId="0" xfId="1" applyFont="1" applyFill="1" applyAlignment="1">
      <alignment horizontal="left" vertical="top"/>
    </xf>
    <xf numFmtId="0" fontId="1" fillId="7" borderId="0" xfId="1" applyFont="1" applyFill="1" applyAlignment="1" applyProtection="1">
      <alignment vertical="center"/>
      <protection locked="0"/>
    </xf>
    <xf numFmtId="0" fontId="1" fillId="2" borderId="0" xfId="1" applyFont="1" applyFill="1" applyAlignment="1" applyProtection="1">
      <alignment vertical="center"/>
      <protection locked="0"/>
    </xf>
    <xf numFmtId="0" fontId="1" fillId="7" borderId="9" xfId="1" applyFont="1" applyFill="1" applyBorder="1" applyAlignment="1">
      <alignment horizontal="center"/>
    </xf>
    <xf numFmtId="0" fontId="1" fillId="7" borderId="10" xfId="1" applyFont="1" applyFill="1" applyBorder="1" applyAlignment="1">
      <alignment horizontal="center"/>
    </xf>
    <xf numFmtId="0" fontId="1" fillId="7" borderId="11" xfId="1" applyFont="1" applyFill="1" applyBorder="1" applyAlignment="1">
      <alignment horizontal="center"/>
    </xf>
    <xf numFmtId="0" fontId="19" fillId="7" borderId="0" xfId="1" applyFont="1" applyFill="1" applyAlignment="1" applyProtection="1">
      <alignment vertical="center"/>
      <protection locked="0"/>
    </xf>
    <xf numFmtId="0" fontId="19" fillId="2" borderId="0" xfId="1" applyFont="1" applyFill="1" applyAlignment="1" applyProtection="1">
      <alignment vertical="center"/>
      <protection locked="0"/>
    </xf>
    <xf numFmtId="0" fontId="1" fillId="7" borderId="12" xfId="1" applyFont="1" applyFill="1" applyBorder="1" applyAlignment="1">
      <alignment horizontal="center"/>
    </xf>
    <xf numFmtId="0" fontId="1" fillId="7" borderId="0" xfId="1" applyFont="1" applyFill="1" applyAlignment="1">
      <alignment horizontal="center"/>
    </xf>
    <xf numFmtId="0" fontId="1" fillId="7" borderId="13" xfId="1" applyFont="1" applyFill="1" applyBorder="1" applyAlignment="1">
      <alignment horizontal="center"/>
    </xf>
    <xf numFmtId="0" fontId="1" fillId="7" borderId="12" xfId="1" applyFont="1" applyFill="1" applyBorder="1" applyAlignment="1">
      <alignment vertical="center"/>
    </xf>
    <xf numFmtId="0" fontId="1" fillId="7" borderId="0" xfId="1" applyFont="1" applyFill="1" applyAlignment="1">
      <alignment vertical="center"/>
    </xf>
    <xf numFmtId="0" fontId="1" fillId="7" borderId="0" xfId="1" applyFont="1" applyFill="1"/>
    <xf numFmtId="0" fontId="1" fillId="7" borderId="13" xfId="1" applyFont="1" applyFill="1" applyBorder="1" applyAlignment="1">
      <alignment vertical="center"/>
    </xf>
    <xf numFmtId="0" fontId="34" fillId="7" borderId="0" xfId="1" applyFont="1" applyFill="1" applyAlignment="1">
      <alignment horizontal="left" vertical="center"/>
    </xf>
    <xf numFmtId="10" fontId="22" fillId="7" borderId="0" xfId="1" applyNumberFormat="1" applyFont="1" applyFill="1" applyAlignment="1">
      <alignment horizontal="center" vertical="center"/>
    </xf>
    <xf numFmtId="0" fontId="19" fillId="7" borderId="0" xfId="1" applyFont="1" applyFill="1" applyAlignment="1" applyProtection="1">
      <alignment horizontal="center" vertical="center"/>
      <protection locked="0"/>
    </xf>
    <xf numFmtId="0" fontId="17" fillId="12" borderId="0" xfId="1" applyFont="1" applyFill="1" applyAlignment="1" applyProtection="1">
      <alignment horizontal="center" vertical="center"/>
      <protection locked="0"/>
    </xf>
    <xf numFmtId="0" fontId="1" fillId="7" borderId="14" xfId="1" applyFont="1" applyFill="1" applyBorder="1" applyAlignment="1">
      <alignment vertical="center"/>
    </xf>
    <xf numFmtId="0" fontId="1" fillId="7" borderId="7" xfId="1" applyFont="1" applyFill="1" applyBorder="1" applyAlignment="1">
      <alignment vertical="center"/>
    </xf>
    <xf numFmtId="10" fontId="36" fillId="7" borderId="7" xfId="1" applyNumberFormat="1" applyFont="1" applyFill="1" applyBorder="1" applyAlignment="1">
      <alignment vertical="center"/>
    </xf>
    <xf numFmtId="0" fontId="1" fillId="7" borderId="15" xfId="1" applyFont="1" applyFill="1" applyBorder="1" applyAlignment="1">
      <alignment vertical="center"/>
    </xf>
    <xf numFmtId="0" fontId="17" fillId="11" borderId="0" xfId="1" applyFont="1" applyFill="1" applyAlignment="1" applyProtection="1">
      <alignment horizontal="center" vertical="center"/>
      <protection locked="0"/>
    </xf>
    <xf numFmtId="0" fontId="17" fillId="8" borderId="81" xfId="1" applyFont="1" applyFill="1" applyBorder="1" applyAlignment="1" applyProtection="1">
      <alignment horizontal="center" vertical="center"/>
      <protection locked="0"/>
    </xf>
    <xf numFmtId="166" fontId="19" fillId="0" borderId="83" xfId="1" applyNumberFormat="1" applyFont="1" applyBorder="1" applyAlignment="1" applyProtection="1">
      <alignment horizontal="center" vertical="center"/>
      <protection locked="0"/>
    </xf>
    <xf numFmtId="49" fontId="40" fillId="2" borderId="0" xfId="0" applyNumberFormat="1" applyFont="1" applyFill="1" applyAlignment="1">
      <alignment horizontal="right"/>
    </xf>
    <xf numFmtId="164" fontId="40" fillId="2" borderId="0" xfId="0" applyNumberFormat="1" applyFont="1" applyFill="1" applyAlignment="1">
      <alignment horizontal="right"/>
    </xf>
    <xf numFmtId="0" fontId="40" fillId="2" borderId="0" xfId="0" applyFont="1" applyFill="1" applyAlignment="1">
      <alignment horizontal="right"/>
    </xf>
    <xf numFmtId="0" fontId="39" fillId="11" borderId="0" xfId="0" applyFont="1" applyFill="1"/>
    <xf numFmtId="0" fontId="0" fillId="11" borderId="0" xfId="0" applyFill="1"/>
    <xf numFmtId="49" fontId="19" fillId="13" borderId="0" xfId="0" applyNumberFormat="1" applyFont="1" applyFill="1" applyAlignment="1">
      <alignment horizontal="left" vertical="center"/>
    </xf>
    <xf numFmtId="0" fontId="43" fillId="2" borderId="0" xfId="0" applyFont="1" applyFill="1" applyAlignment="1">
      <alignment horizontal="left" vertical="center"/>
    </xf>
    <xf numFmtId="9" fontId="14" fillId="2" borderId="0" xfId="0" applyNumberFormat="1" applyFont="1" applyFill="1" applyAlignment="1">
      <alignment horizontal="center" vertical="center"/>
    </xf>
    <xf numFmtId="0" fontId="38" fillId="0" borderId="84" xfId="0" applyFont="1" applyBorder="1" applyAlignment="1" applyProtection="1">
      <alignment horizontal="center" vertical="center"/>
      <protection locked="0"/>
    </xf>
    <xf numFmtId="0" fontId="38" fillId="0" borderId="53" xfId="0" applyFont="1" applyBorder="1" applyAlignment="1" applyProtection="1">
      <alignment horizontal="center" vertical="center"/>
      <protection locked="0"/>
    </xf>
    <xf numFmtId="0" fontId="38" fillId="0" borderId="87" xfId="0" applyFont="1" applyBorder="1" applyAlignment="1" applyProtection="1">
      <alignment horizontal="center" vertical="center"/>
      <protection locked="0"/>
    </xf>
    <xf numFmtId="0" fontId="38" fillId="0" borderId="90" xfId="0" applyFont="1" applyBorder="1" applyAlignment="1" applyProtection="1">
      <alignment horizontal="center" vertical="center"/>
      <protection locked="0"/>
    </xf>
    <xf numFmtId="0" fontId="38" fillId="0" borderId="86" xfId="0" applyFont="1" applyBorder="1" applyAlignment="1" applyProtection="1">
      <alignment horizontal="center" vertical="center"/>
      <protection locked="0"/>
    </xf>
    <xf numFmtId="0" fontId="38" fillId="0" borderId="85" xfId="0" applyFont="1" applyBorder="1" applyAlignment="1" applyProtection="1">
      <alignment horizontal="center" vertical="center"/>
      <protection locked="0"/>
    </xf>
    <xf numFmtId="0" fontId="38" fillId="0" borderId="52" xfId="0" applyFont="1" applyBorder="1" applyAlignment="1" applyProtection="1">
      <alignment horizontal="center" vertical="center"/>
      <protection locked="0"/>
    </xf>
    <xf numFmtId="0" fontId="38" fillId="0" borderId="88" xfId="0" applyFont="1" applyBorder="1" applyAlignment="1" applyProtection="1">
      <alignment horizontal="center" vertical="center"/>
      <protection locked="0"/>
    </xf>
    <xf numFmtId="0" fontId="38" fillId="0" borderId="91" xfId="0" applyFont="1" applyBorder="1" applyAlignment="1" applyProtection="1">
      <alignment horizontal="center" vertical="center"/>
      <protection locked="0"/>
    </xf>
    <xf numFmtId="0" fontId="38" fillId="0" borderId="21" xfId="0" applyFont="1" applyBorder="1" applyAlignment="1" applyProtection="1">
      <alignment horizontal="center" vertical="center"/>
      <protection locked="0"/>
    </xf>
    <xf numFmtId="0" fontId="38" fillId="0" borderId="55" xfId="0" applyFont="1" applyBorder="1" applyAlignment="1" applyProtection="1">
      <alignment horizontal="center" vertical="center"/>
      <protection locked="0"/>
    </xf>
    <xf numFmtId="0" fontId="38" fillId="0" borderId="56" xfId="0" applyFont="1" applyBorder="1" applyAlignment="1" applyProtection="1">
      <alignment horizontal="center" vertical="center"/>
      <protection locked="0"/>
    </xf>
    <xf numFmtId="0" fontId="38" fillId="0" borderId="57" xfId="0" applyFont="1" applyBorder="1" applyAlignment="1" applyProtection="1">
      <alignment horizontal="center" vertical="center"/>
      <protection locked="0"/>
    </xf>
    <xf numFmtId="0" fontId="38" fillId="0" borderId="89" xfId="0" applyFont="1" applyBorder="1" applyAlignment="1" applyProtection="1">
      <alignment horizontal="center" vertical="center"/>
      <protection locked="0"/>
    </xf>
    <xf numFmtId="0" fontId="38" fillId="0" borderId="92" xfId="0" applyFont="1" applyBorder="1" applyAlignment="1" applyProtection="1">
      <alignment horizontal="center" vertical="center"/>
      <protection locked="0"/>
    </xf>
    <xf numFmtId="0" fontId="38" fillId="0" borderId="41" xfId="0" applyFont="1" applyBorder="1" applyAlignment="1" applyProtection="1">
      <alignment horizontal="center" vertical="center"/>
      <protection locked="0"/>
    </xf>
    <xf numFmtId="0" fontId="38" fillId="0" borderId="59" xfId="0" applyFont="1" applyBorder="1" applyAlignment="1" applyProtection="1">
      <alignment horizontal="center" vertical="center"/>
      <protection locked="0"/>
    </xf>
    <xf numFmtId="0" fontId="19" fillId="0" borderId="56" xfId="0" applyFont="1" applyBorder="1" applyAlignment="1" applyProtection="1">
      <alignment horizontal="center" vertical="center"/>
      <protection locked="0"/>
    </xf>
    <xf numFmtId="0" fontId="19" fillId="0" borderId="57" xfId="0" applyFont="1" applyBorder="1" applyAlignment="1" applyProtection="1">
      <alignment horizontal="center" vertical="center"/>
      <protection locked="0"/>
    </xf>
    <xf numFmtId="0" fontId="19" fillId="0" borderId="58" xfId="0" applyFont="1" applyBorder="1" applyAlignment="1" applyProtection="1">
      <alignment horizontal="center" vertical="center"/>
      <protection locked="0"/>
    </xf>
    <xf numFmtId="0" fontId="19" fillId="0" borderId="4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38" fillId="0" borderId="44" xfId="0" applyFont="1" applyBorder="1" applyAlignment="1" applyProtection="1">
      <alignment horizontal="center" vertical="center"/>
      <protection locked="0"/>
    </xf>
    <xf numFmtId="0" fontId="38" fillId="0" borderId="47" xfId="0" applyFont="1" applyBorder="1" applyAlignment="1" applyProtection="1">
      <alignment horizontal="center" vertical="center"/>
      <protection locked="0"/>
    </xf>
    <xf numFmtId="0" fontId="25" fillId="7" borderId="0" xfId="0" applyFont="1" applyFill="1" applyProtection="1">
      <protection locked="0"/>
    </xf>
    <xf numFmtId="0" fontId="1" fillId="7" borderId="0" xfId="0" applyFont="1" applyFill="1" applyAlignment="1" applyProtection="1">
      <alignment horizontal="center" vertical="center"/>
      <protection locked="0"/>
    </xf>
    <xf numFmtId="0" fontId="6" fillId="7" borderId="0" xfId="0" applyFont="1" applyFill="1" applyAlignment="1" applyProtection="1">
      <alignment horizontal="left"/>
      <protection locked="0"/>
    </xf>
    <xf numFmtId="0" fontId="1" fillId="7" borderId="0" xfId="0" applyFont="1" applyFill="1" applyAlignment="1" applyProtection="1">
      <alignment vertical="center"/>
      <protection locked="0"/>
    </xf>
    <xf numFmtId="0" fontId="6" fillId="7" borderId="0" xfId="0" applyFont="1" applyFill="1" applyAlignment="1" applyProtection="1">
      <alignment horizontal="left" vertical="top"/>
      <protection locked="0"/>
    </xf>
    <xf numFmtId="0" fontId="38" fillId="7" borderId="0" xfId="0" applyFont="1" applyFill="1" applyAlignment="1" applyProtection="1">
      <alignment horizontal="center" vertical="center"/>
      <protection locked="0"/>
    </xf>
    <xf numFmtId="9" fontId="9" fillId="2" borderId="0" xfId="0" applyNumberFormat="1" applyFont="1" applyFill="1"/>
    <xf numFmtId="9" fontId="50" fillId="14" borderId="0" xfId="0" applyNumberFormat="1" applyFont="1" applyFill="1" applyAlignment="1">
      <alignment horizontal="center" vertical="center"/>
    </xf>
    <xf numFmtId="0" fontId="51" fillId="11" borderId="0" xfId="0" applyFont="1" applyFill="1"/>
    <xf numFmtId="0" fontId="50" fillId="2" borderId="0" xfId="0" applyFont="1" applyFill="1" applyAlignment="1">
      <alignment vertical="center"/>
    </xf>
    <xf numFmtId="0" fontId="52" fillId="11" borderId="0" xfId="0" applyFont="1" applyFill="1"/>
    <xf numFmtId="0" fontId="6" fillId="2" borderId="0" xfId="1" applyFont="1" applyFill="1" applyAlignment="1">
      <alignment vertical="center"/>
    </xf>
    <xf numFmtId="0" fontId="1" fillId="4" borderId="4" xfId="0" applyFont="1" applyFill="1" applyBorder="1" applyAlignment="1">
      <alignment horizontal="center" vertical="center"/>
    </xf>
    <xf numFmtId="49" fontId="7" fillId="3" borderId="0" xfId="1" applyNumberFormat="1" applyFont="1" applyFill="1" applyAlignment="1">
      <alignment horizontal="center"/>
    </xf>
    <xf numFmtId="49" fontId="7" fillId="3" borderId="0" xfId="1" applyNumberFormat="1" applyFont="1" applyFill="1" applyAlignment="1">
      <alignment horizontal="center" vertical="top"/>
    </xf>
    <xf numFmtId="0" fontId="1" fillId="11" borderId="0" xfId="0" applyFont="1" applyFill="1"/>
    <xf numFmtId="0" fontId="0" fillId="15" borderId="0" xfId="0" applyFill="1"/>
    <xf numFmtId="49" fontId="1" fillId="16" borderId="0" xfId="0" applyNumberFormat="1" applyFont="1" applyFill="1" applyAlignment="1">
      <alignment vertical="center"/>
    </xf>
    <xf numFmtId="0" fontId="1" fillId="16" borderId="0" xfId="0" applyFont="1" applyFill="1" applyAlignment="1">
      <alignment vertical="center"/>
    </xf>
    <xf numFmtId="0" fontId="29" fillId="15" borderId="0" xfId="0" applyFont="1" applyFill="1"/>
    <xf numFmtId="49" fontId="6" fillId="2" borderId="4" xfId="0" applyNumberFormat="1" applyFont="1" applyFill="1" applyBorder="1" applyAlignment="1">
      <alignment horizontal="center" vertical="center"/>
    </xf>
    <xf numFmtId="49" fontId="1" fillId="2" borderId="0" xfId="0" applyNumberFormat="1" applyFont="1" applyFill="1" applyAlignment="1">
      <alignment vertical="top" wrapText="1"/>
    </xf>
    <xf numFmtId="49" fontId="6" fillId="2" borderId="0" xfId="0" applyNumberFormat="1" applyFont="1" applyFill="1" applyAlignment="1">
      <alignment vertical="center"/>
    </xf>
    <xf numFmtId="49" fontId="1" fillId="16" borderId="0" xfId="0" applyNumberFormat="1" applyFont="1" applyFill="1" applyAlignment="1">
      <alignment vertical="top" wrapText="1"/>
    </xf>
    <xf numFmtId="0" fontId="9" fillId="2" borderId="0" xfId="0" applyFont="1" applyFill="1" applyAlignment="1">
      <alignment vertical="center"/>
    </xf>
    <xf numFmtId="0" fontId="58" fillId="2" borderId="0" xfId="0" applyFont="1" applyFill="1" applyAlignment="1">
      <alignment vertical="center"/>
    </xf>
    <xf numFmtId="49" fontId="59" fillId="2" borderId="0" xfId="0" applyNumberFormat="1" applyFont="1" applyFill="1" applyAlignment="1">
      <alignment horizontal="center"/>
    </xf>
    <xf numFmtId="49" fontId="59" fillId="2" borderId="0" xfId="0" applyNumberFormat="1" applyFont="1" applyFill="1" applyAlignment="1">
      <alignment horizontal="right"/>
    </xf>
    <xf numFmtId="164" fontId="59" fillId="2" borderId="0" xfId="0" applyNumberFormat="1" applyFont="1" applyFill="1" applyAlignment="1">
      <alignment horizontal="center"/>
    </xf>
    <xf numFmtId="164" fontId="58" fillId="2" borderId="0" xfId="0" applyNumberFormat="1" applyFont="1" applyFill="1" applyAlignment="1">
      <alignment horizontal="center"/>
    </xf>
    <xf numFmtId="164" fontId="59" fillId="2" borderId="0" xfId="0" applyNumberFormat="1" applyFont="1" applyFill="1" applyAlignment="1">
      <alignment horizontal="right"/>
    </xf>
    <xf numFmtId="0" fontId="59" fillId="2" borderId="0" xfId="0" applyFont="1" applyFill="1" applyAlignment="1">
      <alignment horizontal="center"/>
    </xf>
    <xf numFmtId="0" fontId="58" fillId="2" borderId="0" xfId="0" applyFont="1" applyFill="1" applyAlignment="1">
      <alignment horizontal="center"/>
    </xf>
    <xf numFmtId="0" fontId="59" fillId="2" borderId="0" xfId="0" applyFont="1" applyFill="1" applyAlignment="1">
      <alignment horizontal="right"/>
    </xf>
    <xf numFmtId="49" fontId="58" fillId="2" borderId="0" xfId="0" applyNumberFormat="1" applyFont="1" applyFill="1" applyAlignment="1">
      <alignment vertical="center"/>
    </xf>
    <xf numFmtId="9" fontId="58" fillId="2" borderId="0" xfId="0" applyNumberFormat="1" applyFont="1" applyFill="1" applyAlignment="1">
      <alignment vertical="center"/>
    </xf>
    <xf numFmtId="0" fontId="60" fillId="11" borderId="0" xfId="0" applyFont="1" applyFill="1"/>
    <xf numFmtId="0" fontId="6" fillId="3" borderId="9" xfId="0" applyFont="1" applyFill="1" applyBorder="1" applyAlignment="1">
      <alignment horizontal="center" vertical="center" wrapText="1"/>
    </xf>
    <xf numFmtId="0" fontId="32" fillId="0" borderId="10" xfId="0" applyFont="1" applyBorder="1"/>
    <xf numFmtId="0" fontId="32" fillId="0" borderId="11" xfId="0" applyFont="1" applyBorder="1"/>
    <xf numFmtId="0" fontId="32" fillId="0" borderId="14" xfId="0" applyFont="1" applyBorder="1"/>
    <xf numFmtId="0" fontId="32" fillId="0" borderId="7" xfId="0" applyFont="1" applyBorder="1"/>
    <xf numFmtId="0" fontId="32" fillId="0" borderId="15" xfId="0" applyFont="1" applyBorder="1"/>
    <xf numFmtId="49" fontId="6" fillId="3" borderId="22" xfId="0" applyNumberFormat="1" applyFont="1" applyFill="1" applyBorder="1" applyAlignment="1">
      <alignment horizontal="center" vertical="center"/>
    </xf>
    <xf numFmtId="0" fontId="32" fillId="0" borderId="23" xfId="0" applyFont="1" applyBorder="1"/>
    <xf numFmtId="0" fontId="1" fillId="2" borderId="0" xfId="0" applyFont="1" applyFill="1" applyAlignment="1">
      <alignment vertical="top" wrapText="1"/>
    </xf>
    <xf numFmtId="0" fontId="29" fillId="0" borderId="0" xfId="0" applyFont="1"/>
    <xf numFmtId="0" fontId="6" fillId="2" borderId="0" xfId="0" applyFont="1" applyFill="1" applyAlignment="1">
      <alignment horizontal="center" vertical="center" wrapText="1"/>
    </xf>
    <xf numFmtId="0" fontId="32" fillId="0" borderId="17" xfId="0" applyFont="1" applyBorder="1"/>
    <xf numFmtId="0" fontId="4" fillId="3" borderId="1" xfId="0" applyFont="1" applyFill="1" applyBorder="1" applyAlignment="1">
      <alignment horizontal="center" vertical="center"/>
    </xf>
    <xf numFmtId="0" fontId="32" fillId="0" borderId="2" xfId="0" applyFont="1" applyBorder="1"/>
    <xf numFmtId="0" fontId="32" fillId="0" borderId="3" xfId="0" applyFont="1" applyBorder="1"/>
    <xf numFmtId="0" fontId="32" fillId="0" borderId="4" xfId="0" applyFont="1" applyBorder="1"/>
    <xf numFmtId="0" fontId="32" fillId="0" borderId="5" xfId="0" applyFont="1" applyBorder="1"/>
    <xf numFmtId="0" fontId="1" fillId="4" borderId="6" xfId="0" applyFont="1" applyFill="1" applyBorder="1" applyAlignment="1">
      <alignment horizontal="center" vertical="center"/>
    </xf>
    <xf numFmtId="0" fontId="32" fillId="0" borderId="8" xfId="0" applyFont="1" applyBorder="1"/>
    <xf numFmtId="0" fontId="6" fillId="3" borderId="19" xfId="0" applyFont="1" applyFill="1" applyBorder="1" applyAlignment="1">
      <alignment horizontal="center" vertical="center" wrapText="1"/>
    </xf>
    <xf numFmtId="0" fontId="32" fillId="0" borderId="20" xfId="0" applyFont="1" applyBorder="1"/>
    <xf numFmtId="0" fontId="32" fillId="0" borderId="21" xfId="0" applyFont="1" applyBorder="1"/>
    <xf numFmtId="0" fontId="1" fillId="0" borderId="0" xfId="0" applyFont="1"/>
    <xf numFmtId="0" fontId="1" fillId="2" borderId="0" xfId="1" applyFont="1" applyFill="1" applyAlignment="1">
      <alignment vertical="top" wrapText="1"/>
    </xf>
    <xf numFmtId="0" fontId="1" fillId="0" borderId="0" xfId="1" applyFont="1"/>
    <xf numFmtId="0" fontId="1" fillId="2" borderId="0" xfId="1" applyFont="1" applyFill="1" applyAlignment="1">
      <alignment horizontal="left" vertical="top" wrapText="1"/>
    </xf>
    <xf numFmtId="0" fontId="1" fillId="2" borderId="93" xfId="1" applyFont="1" applyFill="1" applyBorder="1" applyAlignment="1">
      <alignment horizontal="left" vertical="top" wrapText="1"/>
    </xf>
    <xf numFmtId="0" fontId="32" fillId="0" borderId="16" xfId="0" applyFont="1" applyBorder="1"/>
    <xf numFmtId="0" fontId="32" fillId="0" borderId="18" xfId="0" applyFont="1" applyBorder="1"/>
    <xf numFmtId="0" fontId="57" fillId="2" borderId="9" xfId="3" applyFont="1" applyFill="1" applyBorder="1" applyAlignment="1">
      <alignment horizontal="center" vertical="center"/>
    </xf>
    <xf numFmtId="0" fontId="57" fillId="0" borderId="10" xfId="3" applyFont="1" applyBorder="1"/>
    <xf numFmtId="0" fontId="57" fillId="0" borderId="11" xfId="3" applyFont="1" applyBorder="1"/>
    <xf numFmtId="0" fontId="57" fillId="0" borderId="12" xfId="3" applyFont="1" applyBorder="1"/>
    <xf numFmtId="0" fontId="57" fillId="0" borderId="0" xfId="3" applyFont="1"/>
    <xf numFmtId="0" fontId="57" fillId="0" borderId="13" xfId="3" applyFont="1" applyBorder="1"/>
    <xf numFmtId="0" fontId="57" fillId="0" borderId="14" xfId="3" applyFont="1" applyBorder="1"/>
    <xf numFmtId="0" fontId="57" fillId="0" borderId="7" xfId="3" applyFont="1" applyBorder="1"/>
    <xf numFmtId="0" fontId="57" fillId="0" borderId="15" xfId="3" applyFont="1" applyBorder="1"/>
    <xf numFmtId="0" fontId="4" fillId="3" borderId="0" xfId="0" applyFont="1" applyFill="1" applyAlignment="1">
      <alignment horizontal="center" vertical="center"/>
    </xf>
    <xf numFmtId="0" fontId="57" fillId="2" borderId="9" xfId="3" applyFont="1" applyFill="1" applyBorder="1" applyAlignment="1">
      <alignment horizontal="center" vertical="center" wrapText="1"/>
    </xf>
    <xf numFmtId="0" fontId="2" fillId="2" borderId="0" xfId="0" applyFont="1" applyFill="1" applyAlignment="1">
      <alignment horizontal="left" vertical="top"/>
    </xf>
    <xf numFmtId="0" fontId="0" fillId="0" borderId="0" xfId="0"/>
    <xf numFmtId="0" fontId="54" fillId="2" borderId="0" xfId="0" applyFont="1" applyFill="1" applyAlignment="1">
      <alignment horizontal="right"/>
    </xf>
    <xf numFmtId="0" fontId="55" fillId="2" borderId="0" xfId="0" applyFont="1" applyFill="1" applyAlignment="1">
      <alignment horizontal="right" vertical="top"/>
    </xf>
    <xf numFmtId="0" fontId="1" fillId="2" borderId="0" xfId="0" applyFont="1" applyFill="1" applyAlignment="1">
      <alignment horizontal="left" vertical="top" wrapText="1"/>
    </xf>
    <xf numFmtId="49" fontId="7" fillId="3" borderId="24" xfId="0" applyNumberFormat="1" applyFont="1" applyFill="1" applyBorder="1" applyAlignment="1">
      <alignment horizontal="center" vertical="center"/>
    </xf>
    <xf numFmtId="0" fontId="32" fillId="0" borderId="25" xfId="0" applyFont="1" applyBorder="1"/>
    <xf numFmtId="0" fontId="32" fillId="0" borderId="26" xfId="0" applyFont="1" applyBorder="1"/>
    <xf numFmtId="0" fontId="32" fillId="0" borderId="27" xfId="0" applyFont="1" applyBorder="1"/>
    <xf numFmtId="0" fontId="32" fillId="0" borderId="28" xfId="0" applyFont="1" applyBorder="1"/>
    <xf numFmtId="49" fontId="6" fillId="2" borderId="29" xfId="0" applyNumberFormat="1" applyFont="1" applyFill="1" applyBorder="1" applyAlignment="1">
      <alignment horizontal="center" vertical="center" wrapText="1"/>
    </xf>
    <xf numFmtId="0" fontId="32" fillId="0" borderId="30" xfId="0" applyFont="1" applyBorder="1"/>
    <xf numFmtId="0" fontId="32" fillId="0" borderId="31" xfId="0" applyFont="1" applyBorder="1"/>
    <xf numFmtId="0" fontId="32" fillId="0" borderId="32" xfId="0" applyFont="1" applyBorder="1"/>
    <xf numFmtId="0" fontId="32" fillId="0" borderId="33" xfId="0" applyFont="1" applyBorder="1"/>
    <xf numFmtId="0" fontId="7" fillId="3" borderId="1" xfId="0" applyFont="1" applyFill="1" applyBorder="1" applyAlignment="1">
      <alignment horizontal="center" vertical="center"/>
    </xf>
    <xf numFmtId="49" fontId="6" fillId="2" borderId="0" xfId="0" applyNumberFormat="1" applyFont="1" applyFill="1" applyAlignment="1">
      <alignment vertical="center" wrapText="1"/>
    </xf>
    <xf numFmtId="49" fontId="1" fillId="2" borderId="0" xfId="0" applyNumberFormat="1" applyFont="1" applyFill="1" applyAlignment="1">
      <alignment vertical="top" wrapText="1"/>
    </xf>
    <xf numFmtId="49" fontId="1" fillId="2" borderId="0" xfId="1" applyNumberFormat="1" applyFont="1" applyFill="1" applyAlignment="1">
      <alignment horizontal="left" vertical="top" wrapText="1"/>
    </xf>
    <xf numFmtId="49" fontId="19" fillId="4" borderId="44" xfId="0" applyNumberFormat="1" applyFont="1" applyFill="1" applyBorder="1" applyAlignment="1">
      <alignment horizontal="left" vertical="center"/>
    </xf>
    <xf numFmtId="0" fontId="5" fillId="0" borderId="20" xfId="0" applyFont="1" applyBorder="1"/>
    <xf numFmtId="0" fontId="5" fillId="0" borderId="21" xfId="0" applyFont="1" applyBorder="1"/>
    <xf numFmtId="0" fontId="19" fillId="4" borderId="19" xfId="0" applyFont="1" applyFill="1" applyBorder="1" applyAlignment="1">
      <alignment horizontal="center" vertical="center"/>
    </xf>
    <xf numFmtId="0" fontId="5" fillId="0" borderId="45" xfId="0" applyFont="1" applyBorder="1"/>
    <xf numFmtId="0" fontId="19" fillId="0" borderId="20" xfId="0" applyFont="1" applyBorder="1" applyAlignment="1" applyProtection="1">
      <alignment horizontal="left" vertical="center"/>
      <protection locked="0"/>
    </xf>
    <xf numFmtId="0" fontId="5" fillId="0" borderId="20" xfId="0" applyFont="1" applyBorder="1" applyProtection="1">
      <protection locked="0"/>
    </xf>
    <xf numFmtId="0" fontId="5" fillId="0" borderId="46" xfId="0" applyFont="1" applyBorder="1" applyProtection="1">
      <protection locked="0"/>
    </xf>
    <xf numFmtId="0" fontId="5" fillId="0" borderId="45" xfId="0" applyFont="1" applyBorder="1" applyProtection="1">
      <protection locked="0"/>
    </xf>
    <xf numFmtId="0" fontId="17" fillId="9" borderId="1" xfId="0" applyFont="1" applyFill="1" applyBorder="1" applyAlignment="1">
      <alignment horizontal="center" vertical="center"/>
    </xf>
    <xf numFmtId="0" fontId="5" fillId="0" borderId="2" xfId="0" applyFont="1" applyBorder="1"/>
    <xf numFmtId="165" fontId="19" fillId="4" borderId="19" xfId="0" applyNumberFormat="1" applyFont="1" applyFill="1" applyBorder="1" applyAlignment="1">
      <alignment horizontal="center" vertical="center"/>
    </xf>
    <xf numFmtId="0" fontId="17" fillId="9" borderId="2" xfId="0" applyFont="1" applyFill="1" applyBorder="1" applyAlignment="1">
      <alignment horizontal="center" vertical="center"/>
    </xf>
    <xf numFmtId="0" fontId="5" fillId="0" borderId="3" xfId="0" applyFont="1" applyBorder="1"/>
    <xf numFmtId="49" fontId="17" fillId="9" borderId="17" xfId="0" applyNumberFormat="1" applyFont="1" applyFill="1" applyBorder="1" applyAlignment="1">
      <alignment horizontal="center" vertical="center"/>
    </xf>
    <xf numFmtId="0" fontId="5" fillId="0" borderId="17" xfId="0" applyFont="1" applyBorder="1"/>
    <xf numFmtId="0" fontId="1" fillId="7" borderId="0" xfId="0" applyFont="1" applyFill="1" applyAlignment="1" applyProtection="1">
      <alignment horizontal="center" vertical="top"/>
      <protection locked="0"/>
    </xf>
    <xf numFmtId="0" fontId="39" fillId="0" borderId="0" xfId="0" applyFont="1" applyProtection="1">
      <protection locked="0"/>
    </xf>
    <xf numFmtId="0" fontId="19" fillId="7" borderId="7" xfId="0" applyFont="1" applyFill="1" applyBorder="1" applyAlignment="1" applyProtection="1">
      <alignment horizontal="left" vertical="center"/>
      <protection locked="0"/>
    </xf>
    <xf numFmtId="0" fontId="5" fillId="0" borderId="7" xfId="0" applyFont="1" applyBorder="1" applyProtection="1">
      <protection locked="0"/>
    </xf>
    <xf numFmtId="0" fontId="1" fillId="0" borderId="9" xfId="0" applyFont="1" applyBorder="1" applyAlignment="1" applyProtection="1">
      <alignment horizontal="center" vertical="top"/>
      <protection locked="0"/>
    </xf>
    <xf numFmtId="0" fontId="5" fillId="0" borderId="10" xfId="0" applyFont="1" applyBorder="1" applyProtection="1">
      <protection locked="0"/>
    </xf>
    <xf numFmtId="0" fontId="5" fillId="0" borderId="11" xfId="0" applyFont="1" applyBorder="1" applyProtection="1">
      <protection locked="0"/>
    </xf>
    <xf numFmtId="0" fontId="5" fillId="0" borderId="12" xfId="0" applyFont="1" applyBorder="1" applyProtection="1">
      <protection locked="0"/>
    </xf>
    <xf numFmtId="0" fontId="0" fillId="0" borderId="0" xfId="0" applyProtection="1">
      <protection locked="0"/>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49" fontId="19" fillId="10" borderId="39" xfId="0" applyNumberFormat="1" applyFont="1" applyFill="1" applyBorder="1" applyAlignment="1">
      <alignment vertical="center"/>
    </xf>
    <xf numFmtId="0" fontId="5" fillId="0" borderId="40" xfId="0" applyFont="1" applyBorder="1"/>
    <xf numFmtId="0" fontId="16" fillId="5" borderId="1" xfId="0" applyFont="1" applyFill="1" applyBorder="1" applyAlignment="1">
      <alignment horizontal="center" vertical="center"/>
    </xf>
    <xf numFmtId="0" fontId="5" fillId="0" borderId="16" xfId="0" applyFont="1" applyBorder="1"/>
    <xf numFmtId="0" fontId="5" fillId="0" borderId="18" xfId="0" applyFont="1" applyBorder="1"/>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9" fontId="44" fillId="10" borderId="0" xfId="0" applyNumberFormat="1" applyFont="1" applyFill="1" applyAlignment="1">
      <alignment horizontal="left" vertical="center"/>
    </xf>
    <xf numFmtId="0" fontId="45" fillId="0" borderId="0" xfId="0" applyFont="1" applyAlignment="1">
      <alignment horizontal="left"/>
    </xf>
    <xf numFmtId="0" fontId="17" fillId="8" borderId="60" xfId="0" applyFont="1" applyFill="1" applyBorder="1" applyAlignment="1">
      <alignment horizontal="center" vertical="center"/>
    </xf>
    <xf numFmtId="0" fontId="5" fillId="0" borderId="61" xfId="0" applyFont="1" applyBorder="1"/>
    <xf numFmtId="0" fontId="5" fillId="0" borderId="62" xfId="0" applyFont="1" applyBorder="1"/>
    <xf numFmtId="0" fontId="19" fillId="0" borderId="61" xfId="0" applyFont="1" applyBorder="1" applyAlignment="1" applyProtection="1">
      <alignment horizontal="center" vertical="center"/>
      <protection locked="0"/>
    </xf>
    <xf numFmtId="0" fontId="5" fillId="0" borderId="63" xfId="0" applyFont="1" applyBorder="1" applyProtection="1">
      <protection locked="0"/>
    </xf>
    <xf numFmtId="49" fontId="19" fillId="4" borderId="40" xfId="0" applyNumberFormat="1" applyFont="1" applyFill="1" applyBorder="1" applyAlignment="1">
      <alignment vertical="center"/>
    </xf>
    <xf numFmtId="0" fontId="5" fillId="0" borderId="41" xfId="0" applyFont="1" applyBorder="1"/>
    <xf numFmtId="49" fontId="19" fillId="10" borderId="44" xfId="0" applyNumberFormat="1" applyFont="1" applyFill="1" applyBorder="1" applyAlignment="1">
      <alignment vertical="center"/>
    </xf>
    <xf numFmtId="165" fontId="19" fillId="10" borderId="19" xfId="0" applyNumberFormat="1" applyFont="1" applyFill="1" applyBorder="1" applyAlignment="1">
      <alignment horizontal="center" vertical="center"/>
    </xf>
    <xf numFmtId="49" fontId="19" fillId="10" borderId="19" xfId="0" applyNumberFormat="1" applyFont="1" applyFill="1" applyBorder="1" applyAlignment="1">
      <alignment horizontal="center" vertical="center"/>
    </xf>
    <xf numFmtId="0" fontId="17" fillId="0" borderId="42" xfId="0" applyFont="1" applyBorder="1" applyAlignment="1" applyProtection="1">
      <alignment horizontal="center" vertical="center"/>
      <protection locked="0"/>
    </xf>
    <xf numFmtId="0" fontId="5" fillId="0" borderId="48" xfId="0" applyFont="1" applyBorder="1" applyProtection="1">
      <protection locked="0"/>
    </xf>
    <xf numFmtId="49" fontId="19" fillId="4" borderId="39" xfId="0" applyNumberFormat="1" applyFont="1" applyFill="1" applyBorder="1" applyAlignment="1">
      <alignment horizontal="left" vertical="center"/>
    </xf>
    <xf numFmtId="0" fontId="19" fillId="4" borderId="42" xfId="0" applyFont="1" applyFill="1" applyBorder="1" applyAlignment="1">
      <alignment horizontal="center" vertical="center"/>
    </xf>
    <xf numFmtId="0" fontId="5" fillId="0" borderId="48" xfId="0" applyFont="1" applyBorder="1"/>
    <xf numFmtId="0" fontId="17" fillId="9" borderId="16" xfId="0" applyFont="1" applyFill="1" applyBorder="1" applyAlignment="1">
      <alignment horizontal="center" vertical="center"/>
    </xf>
    <xf numFmtId="9" fontId="44" fillId="10" borderId="7" xfId="0" applyNumberFormat="1" applyFont="1" applyFill="1" applyBorder="1" applyAlignment="1">
      <alignment horizontal="left" vertical="center"/>
    </xf>
    <xf numFmtId="9" fontId="44" fillId="10" borderId="8" xfId="0" applyNumberFormat="1" applyFont="1" applyFill="1" applyBorder="1" applyAlignment="1">
      <alignment horizontal="left" vertical="center"/>
    </xf>
    <xf numFmtId="0" fontId="19" fillId="7" borderId="4" xfId="0" applyFont="1" applyFill="1" applyBorder="1" applyAlignment="1">
      <alignment horizontal="center" vertical="center"/>
    </xf>
    <xf numFmtId="0" fontId="5" fillId="0" borderId="5" xfId="0" applyFont="1" applyBorder="1"/>
    <xf numFmtId="165" fontId="23" fillId="7" borderId="4" xfId="0" applyNumberFormat="1" applyFont="1" applyFill="1" applyBorder="1" applyAlignment="1">
      <alignment horizontal="center" vertical="top"/>
    </xf>
    <xf numFmtId="0" fontId="5" fillId="0" borderId="4" xfId="0" applyFont="1" applyBorder="1"/>
    <xf numFmtId="0" fontId="1" fillId="0" borderId="4" xfId="0" applyFont="1" applyBorder="1" applyAlignment="1">
      <alignment vertical="center"/>
    </xf>
    <xf numFmtId="165" fontId="21" fillId="4" borderId="4" xfId="0" applyNumberFormat="1" applyFont="1" applyFill="1" applyBorder="1" applyAlignment="1">
      <alignment horizontal="center" vertical="top"/>
    </xf>
    <xf numFmtId="0" fontId="22" fillId="4" borderId="0" xfId="0" applyFont="1" applyFill="1" applyAlignment="1">
      <alignment horizontal="left" vertical="top"/>
    </xf>
    <xf numFmtId="0" fontId="17" fillId="8" borderId="1" xfId="0" applyFont="1" applyFill="1" applyBorder="1" applyAlignment="1">
      <alignment horizontal="center" vertical="center"/>
    </xf>
    <xf numFmtId="0" fontId="17" fillId="8" borderId="2" xfId="0" applyFont="1" applyFill="1" applyBorder="1" applyAlignment="1">
      <alignment horizontal="center" vertical="center"/>
    </xf>
    <xf numFmtId="49" fontId="19" fillId="0" borderId="20" xfId="0" applyNumberFormat="1" applyFont="1" applyBorder="1" applyAlignment="1" applyProtection="1">
      <alignment horizontal="left" vertical="center"/>
      <protection locked="0"/>
    </xf>
    <xf numFmtId="49" fontId="19" fillId="0" borderId="40" xfId="0" applyNumberFormat="1" applyFont="1" applyBorder="1" applyAlignment="1" applyProtection="1">
      <alignment horizontal="left" vertical="center"/>
      <protection locked="0"/>
    </xf>
    <xf numFmtId="0" fontId="5" fillId="0" borderId="40" xfId="0" applyFont="1" applyBorder="1" applyProtection="1">
      <protection locked="0"/>
    </xf>
    <xf numFmtId="0" fontId="20" fillId="6" borderId="1" xfId="0" applyFont="1" applyFill="1" applyBorder="1" applyAlignment="1">
      <alignment horizontal="center" vertical="center"/>
    </xf>
    <xf numFmtId="0" fontId="19" fillId="4" borderId="4" xfId="0" applyFont="1" applyFill="1" applyBorder="1" applyAlignment="1">
      <alignment vertical="center"/>
    </xf>
    <xf numFmtId="0" fontId="9" fillId="4" borderId="4" xfId="0" applyFont="1" applyFill="1" applyBorder="1" applyAlignment="1">
      <alignment horizontal="center" vertical="center"/>
    </xf>
    <xf numFmtId="0" fontId="19" fillId="4" borderId="0" xfId="0" applyFont="1" applyFill="1" applyAlignment="1">
      <alignment horizontal="left" vertical="center"/>
    </xf>
    <xf numFmtId="9" fontId="48" fillId="4" borderId="20" xfId="2" applyFont="1" applyFill="1" applyBorder="1" applyAlignment="1">
      <alignment horizontal="left" vertical="center"/>
    </xf>
    <xf numFmtId="9" fontId="49" fillId="0" borderId="20" xfId="2" applyFont="1" applyBorder="1" applyAlignment="1">
      <alignment horizontal="left"/>
    </xf>
    <xf numFmtId="9" fontId="49" fillId="0" borderId="21" xfId="2" applyFont="1" applyBorder="1" applyAlignment="1">
      <alignment horizontal="left"/>
    </xf>
    <xf numFmtId="9" fontId="48" fillId="4" borderId="40" xfId="2" applyFont="1" applyFill="1" applyBorder="1" applyAlignment="1">
      <alignment horizontal="left" vertical="center"/>
    </xf>
    <xf numFmtId="9" fontId="49" fillId="0" borderId="40" xfId="2" applyFont="1" applyBorder="1" applyAlignment="1">
      <alignment horizontal="left"/>
    </xf>
    <xf numFmtId="9" fontId="49" fillId="0" borderId="41" xfId="2" applyFont="1" applyBorder="1" applyAlignment="1">
      <alignment horizontal="left"/>
    </xf>
    <xf numFmtId="0" fontId="16" fillId="6" borderId="1" xfId="0" applyFont="1" applyFill="1" applyBorder="1" applyAlignment="1">
      <alignment horizontal="center" vertical="center"/>
    </xf>
    <xf numFmtId="0" fontId="17" fillId="9" borderId="4" xfId="0" applyFont="1" applyFill="1" applyBorder="1" applyAlignment="1">
      <alignment horizontal="center" vertical="center"/>
    </xf>
    <xf numFmtId="0" fontId="19" fillId="0" borderId="44" xfId="0" applyFont="1" applyBorder="1" applyAlignment="1" applyProtection="1">
      <alignment horizontal="center" vertical="center"/>
      <protection locked="0"/>
    </xf>
    <xf numFmtId="0" fontId="42" fillId="0" borderId="21" xfId="0" applyFont="1" applyBorder="1" applyProtection="1">
      <protection locked="0"/>
    </xf>
    <xf numFmtId="0" fontId="19" fillId="0" borderId="39" xfId="0" applyFont="1" applyBorder="1" applyAlignment="1" applyProtection="1">
      <alignment horizontal="center" vertical="center"/>
      <protection locked="0"/>
    </xf>
    <xf numFmtId="0" fontId="42" fillId="0" borderId="41" xfId="0" applyFont="1" applyBorder="1" applyProtection="1">
      <protection locked="0"/>
    </xf>
    <xf numFmtId="0" fontId="17" fillId="9" borderId="17" xfId="0" applyFont="1" applyFill="1" applyBorder="1" applyAlignment="1">
      <alignment horizontal="center" vertical="center"/>
    </xf>
    <xf numFmtId="9" fontId="19" fillId="4" borderId="42" xfId="2" applyFont="1" applyFill="1" applyBorder="1" applyAlignment="1">
      <alignment horizontal="center" vertical="center"/>
    </xf>
    <xf numFmtId="9" fontId="5" fillId="0" borderId="40" xfId="2" applyFont="1" applyBorder="1"/>
    <xf numFmtId="9" fontId="5" fillId="0" borderId="48" xfId="2" applyFont="1" applyBorder="1"/>
    <xf numFmtId="0" fontId="46" fillId="0" borderId="5" xfId="0" applyFont="1" applyBorder="1" applyAlignment="1">
      <alignment horizontal="left"/>
    </xf>
    <xf numFmtId="49" fontId="19" fillId="4" borderId="20" xfId="0" applyNumberFormat="1" applyFont="1" applyFill="1" applyBorder="1" applyAlignment="1">
      <alignment vertical="center"/>
    </xf>
    <xf numFmtId="9" fontId="19" fillId="4" borderId="19" xfId="2" applyFont="1" applyFill="1" applyBorder="1" applyAlignment="1">
      <alignment horizontal="center" vertical="center"/>
    </xf>
    <xf numFmtId="9" fontId="5" fillId="0" borderId="20" xfId="2" applyFont="1" applyBorder="1"/>
    <xf numFmtId="9" fontId="5" fillId="0" borderId="45" xfId="2" applyFont="1" applyBorder="1"/>
    <xf numFmtId="0" fontId="17" fillId="9" borderId="0" xfId="0" applyFont="1" applyFill="1" applyAlignment="1">
      <alignment horizontal="center" vertical="center"/>
    </xf>
    <xf numFmtId="0" fontId="19" fillId="4" borderId="20" xfId="0" applyFont="1" applyFill="1" applyBorder="1" applyAlignment="1">
      <alignment vertical="center"/>
    </xf>
    <xf numFmtId="49" fontId="1" fillId="7" borderId="0" xfId="0" applyNumberFormat="1" applyFont="1" applyFill="1" applyAlignment="1">
      <alignment vertical="top"/>
    </xf>
    <xf numFmtId="0" fontId="9" fillId="7" borderId="0" xfId="0" applyFont="1" applyFill="1" applyAlignment="1">
      <alignment horizontal="center" vertical="center"/>
    </xf>
    <xf numFmtId="165" fontId="11" fillId="7" borderId="0" xfId="0" applyNumberFormat="1" applyFont="1" applyFill="1" applyAlignment="1">
      <alignment horizontal="left" vertical="top"/>
    </xf>
    <xf numFmtId="0" fontId="12" fillId="7" borderId="0" xfId="0" applyFont="1" applyFill="1" applyAlignment="1">
      <alignment horizontal="center" vertical="center"/>
    </xf>
    <xf numFmtId="0" fontId="13" fillId="6" borderId="1" xfId="0" applyFont="1" applyFill="1" applyBorder="1" applyAlignment="1">
      <alignment horizontal="center"/>
    </xf>
    <xf numFmtId="0" fontId="18" fillId="6" borderId="16" xfId="0" applyFont="1" applyFill="1" applyBorder="1" applyAlignment="1">
      <alignment horizontal="center" vertical="top"/>
    </xf>
    <xf numFmtId="0" fontId="41" fillId="0" borderId="0" xfId="0" applyFont="1"/>
    <xf numFmtId="0" fontId="37" fillId="0" borderId="5" xfId="0" applyFont="1" applyBorder="1"/>
    <xf numFmtId="9" fontId="48" fillId="4" borderId="20" xfId="0" applyNumberFormat="1" applyFont="1" applyFill="1" applyBorder="1" applyAlignment="1">
      <alignment horizontal="left" vertical="center"/>
    </xf>
    <xf numFmtId="0" fontId="49" fillId="0" borderId="20" xfId="0" applyFont="1" applyBorder="1" applyAlignment="1">
      <alignment horizontal="left"/>
    </xf>
    <xf numFmtId="0" fontId="49" fillId="0" borderId="21" xfId="0" applyFont="1" applyBorder="1" applyAlignment="1">
      <alignment horizontal="left"/>
    </xf>
    <xf numFmtId="0" fontId="8" fillId="2" borderId="0" xfId="0" applyFont="1" applyFill="1" applyAlignment="1">
      <alignment horizontal="center"/>
    </xf>
    <xf numFmtId="0" fontId="9" fillId="2" borderId="0" xfId="0" applyFont="1" applyFill="1" applyAlignment="1">
      <alignment horizontal="center" vertical="top"/>
    </xf>
    <xf numFmtId="0" fontId="10" fillId="2" borderId="0" xfId="0" applyFont="1" applyFill="1" applyAlignment="1">
      <alignment horizontal="center" vertical="center"/>
    </xf>
    <xf numFmtId="0" fontId="13" fillId="5" borderId="34" xfId="0" applyFont="1" applyFill="1" applyBorder="1" applyAlignment="1">
      <alignment horizontal="center" vertical="center"/>
    </xf>
    <xf numFmtId="0" fontId="5" fillId="0" borderId="35" xfId="0" applyFont="1" applyBorder="1"/>
    <xf numFmtId="0" fontId="5" fillId="0" borderId="36" xfId="0" applyFont="1" applyBorder="1"/>
    <xf numFmtId="1" fontId="1" fillId="0" borderId="37" xfId="0" applyNumberFormat="1" applyFont="1" applyBorder="1" applyAlignment="1" applyProtection="1">
      <alignment horizontal="center" vertical="center"/>
      <protection locked="0"/>
    </xf>
    <xf numFmtId="1" fontId="5" fillId="0" borderId="38" xfId="0" applyNumberFormat="1" applyFont="1" applyBorder="1" applyProtection="1">
      <protection locked="0"/>
    </xf>
    <xf numFmtId="0" fontId="13" fillId="5" borderId="39" xfId="0" applyFont="1" applyFill="1" applyBorder="1" applyAlignment="1">
      <alignment horizontal="center" vertical="center"/>
    </xf>
    <xf numFmtId="0" fontId="1" fillId="0" borderId="42" xfId="0" applyFont="1" applyBorder="1" applyAlignment="1" applyProtection="1">
      <alignment horizontal="center" vertical="center"/>
      <protection locked="0"/>
    </xf>
    <xf numFmtId="0" fontId="5" fillId="0" borderId="43" xfId="0" applyFont="1" applyBorder="1" applyProtection="1">
      <protection locked="0"/>
    </xf>
    <xf numFmtId="49" fontId="19" fillId="0" borderId="44" xfId="1" applyNumberFormat="1" applyFont="1" applyBorder="1" applyAlignment="1" applyProtection="1">
      <alignment vertical="center"/>
      <protection locked="0"/>
    </xf>
    <xf numFmtId="0" fontId="5" fillId="0" borderId="20" xfId="1" applyFont="1" applyBorder="1" applyProtection="1">
      <protection locked="0"/>
    </xf>
    <xf numFmtId="49" fontId="19" fillId="10" borderId="19" xfId="1" applyNumberFormat="1" applyFont="1" applyFill="1" applyBorder="1" applyAlignment="1">
      <alignment horizontal="center" vertical="center"/>
    </xf>
    <xf numFmtId="0" fontId="5" fillId="0" borderId="21" xfId="1" applyFont="1" applyBorder="1"/>
    <xf numFmtId="10" fontId="19" fillId="10" borderId="19" xfId="1" applyNumberFormat="1" applyFont="1" applyFill="1" applyBorder="1" applyAlignment="1">
      <alignment horizontal="center" vertical="center"/>
    </xf>
    <xf numFmtId="0" fontId="5" fillId="0" borderId="20" xfId="1" applyFont="1" applyBorder="1"/>
    <xf numFmtId="0" fontId="5" fillId="0" borderId="45" xfId="1" applyFont="1" applyBorder="1"/>
    <xf numFmtId="0" fontId="2" fillId="2" borderId="0" xfId="1" applyFont="1" applyFill="1" applyAlignment="1">
      <alignment horizontal="left" vertical="top"/>
    </xf>
    <xf numFmtId="0" fontId="28" fillId="0" borderId="0" xfId="1"/>
    <xf numFmtId="0" fontId="30" fillId="2" borderId="0" xfId="1" applyFont="1" applyFill="1" applyAlignment="1">
      <alignment horizontal="left" wrapText="1"/>
    </xf>
    <xf numFmtId="0" fontId="29" fillId="0" borderId="0" xfId="1" applyFont="1"/>
    <xf numFmtId="0" fontId="20" fillId="5" borderId="1" xfId="1" applyFont="1" applyFill="1" applyBorder="1" applyAlignment="1">
      <alignment horizontal="center" vertical="center"/>
    </xf>
    <xf numFmtId="0" fontId="5" fillId="0" borderId="2" xfId="1" applyFont="1" applyBorder="1"/>
    <xf numFmtId="0" fontId="5" fillId="0" borderId="3" xfId="1" applyFont="1" applyBorder="1"/>
    <xf numFmtId="0" fontId="5" fillId="0" borderId="16" xfId="1" applyFont="1" applyBorder="1"/>
    <xf numFmtId="0" fontId="5" fillId="0" borderId="17" xfId="1" applyFont="1" applyBorder="1"/>
    <xf numFmtId="0" fontId="5" fillId="0" borderId="18" xfId="1" applyFont="1" applyBorder="1"/>
    <xf numFmtId="0" fontId="30" fillId="7" borderId="0" xfId="1" applyFont="1" applyFill="1" applyAlignment="1" applyProtection="1">
      <alignment horizontal="center" vertical="center"/>
      <protection locked="0"/>
    </xf>
    <xf numFmtId="0" fontId="29" fillId="0" borderId="0" xfId="1" applyFont="1" applyProtection="1">
      <protection locked="0"/>
    </xf>
    <xf numFmtId="0" fontId="17" fillId="8" borderId="4" xfId="1" applyFont="1" applyFill="1" applyBorder="1" applyAlignment="1">
      <alignment horizontal="center" vertical="center"/>
    </xf>
    <xf numFmtId="0" fontId="17" fillId="8" borderId="0" xfId="1" applyFont="1" applyFill="1" applyAlignment="1">
      <alignment horizontal="center" vertical="center"/>
    </xf>
    <xf numFmtId="0" fontId="5" fillId="0" borderId="5" xfId="1" applyFont="1" applyBorder="1"/>
    <xf numFmtId="0" fontId="1" fillId="0" borderId="64" xfId="1" applyFont="1" applyBorder="1" applyAlignment="1" applyProtection="1">
      <alignment horizontal="center" vertical="center"/>
      <protection locked="0"/>
    </xf>
    <xf numFmtId="0" fontId="32" fillId="0" borderId="65" xfId="1" applyFont="1" applyBorder="1" applyProtection="1">
      <protection locked="0"/>
    </xf>
    <xf numFmtId="0" fontId="32" fillId="0" borderId="66" xfId="1" applyFont="1" applyBorder="1" applyProtection="1">
      <protection locked="0"/>
    </xf>
    <xf numFmtId="0" fontId="32" fillId="0" borderId="67" xfId="1" applyFont="1" applyBorder="1" applyProtection="1">
      <protection locked="0"/>
    </xf>
    <xf numFmtId="0" fontId="32" fillId="0" borderId="68" xfId="1" applyFont="1" applyBorder="1" applyProtection="1">
      <protection locked="0"/>
    </xf>
    <xf numFmtId="0" fontId="32" fillId="0" borderId="69" xfId="1" applyFont="1" applyBorder="1" applyProtection="1">
      <protection locked="0"/>
    </xf>
    <xf numFmtId="0" fontId="32" fillId="0" borderId="70" xfId="1" applyFont="1" applyBorder="1" applyProtection="1">
      <protection locked="0"/>
    </xf>
    <xf numFmtId="0" fontId="32" fillId="0" borderId="71" xfId="1" applyFont="1" applyBorder="1" applyProtection="1">
      <protection locked="0"/>
    </xf>
    <xf numFmtId="0" fontId="17" fillId="9" borderId="72" xfId="1" applyFont="1" applyFill="1" applyBorder="1" applyAlignment="1" applyProtection="1">
      <alignment horizontal="center" vertical="center"/>
      <protection locked="0"/>
    </xf>
    <xf numFmtId="0" fontId="33" fillId="0" borderId="73" xfId="1" applyFont="1" applyBorder="1" applyProtection="1">
      <protection locked="0"/>
    </xf>
    <xf numFmtId="0" fontId="19" fillId="0" borderId="73" xfId="1" applyFont="1" applyBorder="1" applyAlignment="1" applyProtection="1">
      <alignment horizontal="center" vertical="center"/>
      <protection locked="0"/>
    </xf>
    <xf numFmtId="0" fontId="33" fillId="0" borderId="74" xfId="1" applyFont="1" applyBorder="1" applyProtection="1">
      <protection locked="0"/>
    </xf>
    <xf numFmtId="0" fontId="17" fillId="9" borderId="75" xfId="1" applyFont="1" applyFill="1" applyBorder="1" applyAlignment="1" applyProtection="1">
      <alignment horizontal="center" vertical="center"/>
      <protection locked="0"/>
    </xf>
    <xf numFmtId="0" fontId="33" fillId="0" borderId="20" xfId="1" applyFont="1" applyBorder="1" applyProtection="1">
      <protection locked="0"/>
    </xf>
    <xf numFmtId="0" fontId="19" fillId="0" borderId="20" xfId="1" applyFont="1" applyBorder="1" applyAlignment="1" applyProtection="1">
      <alignment horizontal="center" vertical="center"/>
      <protection locked="0"/>
    </xf>
    <xf numFmtId="0" fontId="33" fillId="0" borderId="76" xfId="1" applyFont="1" applyBorder="1" applyProtection="1">
      <protection locked="0"/>
    </xf>
    <xf numFmtId="49" fontId="19" fillId="0" borderId="39" xfId="1" applyNumberFormat="1" applyFont="1" applyBorder="1" applyAlignment="1" applyProtection="1">
      <alignment vertical="center"/>
      <protection locked="0"/>
    </xf>
    <xf numFmtId="0" fontId="5" fillId="0" borderId="40" xfId="1" applyFont="1" applyBorder="1" applyProtection="1">
      <protection locked="0"/>
    </xf>
    <xf numFmtId="49" fontId="19" fillId="10" borderId="42" xfId="1" applyNumberFormat="1" applyFont="1" applyFill="1" applyBorder="1" applyAlignment="1">
      <alignment horizontal="center" vertical="center"/>
    </xf>
    <xf numFmtId="0" fontId="5" fillId="0" borderId="41" xfId="1" applyFont="1" applyBorder="1"/>
    <xf numFmtId="10" fontId="19" fillId="10" borderId="42" xfId="1" applyNumberFormat="1" applyFont="1" applyFill="1" applyBorder="1" applyAlignment="1">
      <alignment horizontal="center" vertical="center"/>
    </xf>
    <xf numFmtId="0" fontId="5" fillId="0" borderId="40" xfId="1" applyFont="1" applyBorder="1"/>
    <xf numFmtId="0" fontId="5" fillId="0" borderId="48" xfId="1" applyFont="1" applyBorder="1"/>
    <xf numFmtId="0" fontId="17" fillId="9" borderId="77" xfId="1" applyFont="1" applyFill="1" applyBorder="1" applyAlignment="1" applyProtection="1">
      <alignment horizontal="center" vertical="center"/>
      <protection locked="0"/>
    </xf>
    <xf numFmtId="0" fontId="33" fillId="0" borderId="78" xfId="1" applyFont="1" applyBorder="1" applyProtection="1">
      <protection locked="0"/>
    </xf>
    <xf numFmtId="0" fontId="19" fillId="0" borderId="78" xfId="1" applyFont="1" applyBorder="1" applyAlignment="1" applyProtection="1">
      <alignment horizontal="center" vertical="center"/>
      <protection locked="0"/>
    </xf>
    <xf numFmtId="0" fontId="33" fillId="0" borderId="79" xfId="1" applyFont="1" applyBorder="1" applyProtection="1">
      <protection locked="0"/>
    </xf>
    <xf numFmtId="0" fontId="34" fillId="7" borderId="0" xfId="1" applyFont="1" applyFill="1" applyAlignment="1">
      <alignment horizontal="left" vertical="center"/>
    </xf>
    <xf numFmtId="0" fontId="9" fillId="7" borderId="0" xfId="1" applyFont="1" applyFill="1" applyAlignment="1">
      <alignment horizontal="center" vertical="center"/>
    </xf>
    <xf numFmtId="10" fontId="22" fillId="7" borderId="0" xfId="1" applyNumberFormat="1" applyFont="1" applyFill="1" applyAlignment="1">
      <alignment horizontal="center" vertical="center"/>
    </xf>
    <xf numFmtId="0" fontId="19" fillId="7" borderId="0" xfId="1" applyFont="1" applyFill="1" applyAlignment="1" applyProtection="1">
      <alignment horizontal="center" vertical="center"/>
      <protection locked="0"/>
    </xf>
    <xf numFmtId="0" fontId="35" fillId="0" borderId="0" xfId="1" applyFont="1" applyProtection="1">
      <protection locked="0"/>
    </xf>
    <xf numFmtId="0" fontId="19" fillId="7" borderId="17" xfId="1" applyFont="1" applyFill="1" applyBorder="1" applyAlignment="1" applyProtection="1">
      <alignment horizontal="left" vertical="center"/>
      <protection locked="0"/>
    </xf>
    <xf numFmtId="0" fontId="33" fillId="0" borderId="17" xfId="1" applyFont="1" applyBorder="1" applyProtection="1">
      <protection locked="0"/>
    </xf>
    <xf numFmtId="0" fontId="1" fillId="2" borderId="0" xfId="1" applyFont="1" applyFill="1" applyAlignment="1" applyProtection="1">
      <alignment horizontal="center"/>
      <protection locked="0"/>
    </xf>
    <xf numFmtId="0" fontId="19" fillId="2" borderId="80" xfId="1" applyFont="1" applyFill="1" applyBorder="1" applyAlignment="1" applyProtection="1">
      <alignment vertical="center"/>
      <protection locked="0"/>
    </xf>
    <xf numFmtId="0" fontId="33" fillId="0" borderId="80" xfId="1" applyFont="1" applyBorder="1" applyProtection="1">
      <protection locked="0"/>
    </xf>
    <xf numFmtId="0" fontId="17" fillId="8" borderId="81" xfId="1" applyFont="1" applyFill="1" applyBorder="1" applyAlignment="1" applyProtection="1">
      <alignment horizontal="center" vertical="center"/>
      <protection locked="0"/>
    </xf>
    <xf numFmtId="0" fontId="37" fillId="0" borderId="82" xfId="1" applyFont="1" applyBorder="1" applyProtection="1">
      <protection locked="0"/>
    </xf>
    <xf numFmtId="10" fontId="19" fillId="10" borderId="82" xfId="1" applyNumberFormat="1" applyFont="1" applyFill="1" applyBorder="1" applyAlignment="1">
      <alignment horizontal="center" vertical="center"/>
    </xf>
    <xf numFmtId="0" fontId="37" fillId="0" borderId="83" xfId="1" applyFont="1" applyBorder="1"/>
  </cellXfs>
  <cellStyles count="4">
    <cellStyle name="Hyperlink" xfId="3" builtinId="8"/>
    <cellStyle name="Normal" xfId="0" builtinId="0"/>
    <cellStyle name="Normal 2" xfId="1" xr:uid="{8F459664-8B8F-8244-BB32-DB8CB1762022}"/>
    <cellStyle name="Percent" xfId="2" builtinId="5"/>
  </cellStyles>
  <dxfs count="8">
    <dxf>
      <fill>
        <patternFill patternType="solid">
          <fgColor rgb="FFF5FCF5"/>
          <bgColor rgb="FFDFEEF5"/>
        </patternFill>
      </fill>
    </dxf>
    <dxf>
      <font>
        <color rgb="FFEBC2B9"/>
      </font>
      <fill>
        <patternFill>
          <bgColor rgb="FFEBC2B9"/>
        </patternFill>
      </fill>
    </dxf>
    <dxf>
      <font>
        <b/>
        <color rgb="FF587988"/>
      </font>
      <fill>
        <patternFill patternType="solid">
          <bgColor rgb="FFFFFBF8"/>
        </patternFill>
      </fill>
    </dxf>
    <dxf>
      <font>
        <b/>
        <i val="0"/>
        <color rgb="FF587988"/>
      </font>
    </dxf>
    <dxf>
      <font>
        <strike/>
        <color rgb="FF999999"/>
      </font>
    </dxf>
    <dxf>
      <font>
        <strike/>
        <color rgb="FF999999"/>
      </font>
    </dxf>
    <dxf>
      <font>
        <color rgb="FFDFEEF6"/>
      </font>
      <fill>
        <patternFill>
          <bgColor rgb="FFDFEEF6"/>
        </patternFill>
      </fill>
    </dxf>
    <dxf>
      <font>
        <color theme="0"/>
      </font>
      <fill>
        <patternFill>
          <bgColor rgb="FFB2CBD7"/>
        </patternFill>
      </fill>
    </dxf>
  </dxfs>
  <tableStyles count="0" defaultTableStyle="TableStyleMedium2" defaultPivotStyle="PivotStyleLight16"/>
  <colors>
    <mruColors>
      <color rgb="FFFFFBF8"/>
      <color rgb="FF332D2D"/>
      <color rgb="FFB2CBD7"/>
      <color rgb="FFEBC2B9"/>
      <color rgb="FFDFEEF6"/>
      <color rgb="FF587988"/>
      <color rgb="FFFFFCF9"/>
      <color rgb="FFF8FEFF"/>
      <color rgb="FFF3F3F3"/>
      <color rgb="FF9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EBC2B9"/>
              </a:solidFill>
            </c:spPr>
            <c:extLst>
              <c:ext xmlns:c16="http://schemas.microsoft.com/office/drawing/2014/chart" uri="{C3380CC4-5D6E-409C-BE32-E72D297353CC}">
                <c16:uniqueId val="{00000001-2369-4F4C-BCA5-02785A22B90D}"/>
              </c:ext>
            </c:extLst>
          </c:dPt>
          <c:dPt>
            <c:idx val="1"/>
            <c:bubble3D val="0"/>
            <c:spPr>
              <a:solidFill>
                <a:srgbClr val="F3F3F3"/>
              </a:solidFill>
            </c:spPr>
            <c:extLst>
              <c:ext xmlns:c16="http://schemas.microsoft.com/office/drawing/2014/chart" uri="{C3380CC4-5D6E-409C-BE32-E72D297353CC}">
                <c16:uniqueId val="{00000002-5C3C-E744-AF98-3137A0AB94F3}"/>
              </c:ext>
            </c:extLst>
          </c:dPt>
          <c:val>
            <c:numRef>
              <c:f>'Habit Tracker'!$AP$8:$AQ$8</c:f>
              <c:numCache>
                <c:formatCode>0.0%</c:formatCode>
                <c:ptCount val="2"/>
                <c:pt idx="0">
                  <c:v>0.69424460431654678</c:v>
                </c:pt>
                <c:pt idx="1">
                  <c:v>0.30575539568345322</c:v>
                </c:pt>
              </c:numCache>
            </c:numRef>
          </c:val>
          <c:extLst>
            <c:ext xmlns:c16="http://schemas.microsoft.com/office/drawing/2014/chart" uri="{C3380CC4-5D6E-409C-BE32-E72D297353CC}">
              <c16:uniqueId val="{00000002-2369-4F4C-BCA5-02785A22B90D}"/>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1.8683270125160944E-3"/>
          <c:y val="3.2544109069699623E-2"/>
          <c:w val="0.99648899039177385"/>
          <c:h val="0.96647560599042781"/>
        </c:manualLayout>
      </c:layout>
      <c:areaChart>
        <c:grouping val="stacked"/>
        <c:varyColors val="1"/>
        <c:ser>
          <c:idx val="0"/>
          <c:order val="0"/>
          <c:tx>
            <c:v>Daily Progress</c:v>
          </c:tx>
          <c:spPr>
            <a:solidFill>
              <a:srgbClr val="B2CBD7">
                <a:alpha val="30000"/>
              </a:srgbClr>
            </a:solidFill>
            <a:ln cap="rnd">
              <a:solidFill>
                <a:srgbClr val="B2CBD7"/>
              </a:solidFill>
              <a:round/>
            </a:ln>
          </c:spPr>
          <c:val>
            <c:numRef>
              <c:f>'Habit Tracker'!$I$53:$AM$53</c:f>
              <c:numCache>
                <c:formatCode>0%</c:formatCode>
                <c:ptCount val="31"/>
                <c:pt idx="0">
                  <c:v>0.4</c:v>
                </c:pt>
                <c:pt idx="1">
                  <c:v>0.7</c:v>
                </c:pt>
                <c:pt idx="2">
                  <c:v>0.5</c:v>
                </c:pt>
                <c:pt idx="3">
                  <c:v>0.6</c:v>
                </c:pt>
                <c:pt idx="4">
                  <c:v>0.7</c:v>
                </c:pt>
                <c:pt idx="5">
                  <c:v>0.6</c:v>
                </c:pt>
                <c:pt idx="6">
                  <c:v>0.4</c:v>
                </c:pt>
                <c:pt idx="7">
                  <c:v>0.5</c:v>
                </c:pt>
                <c:pt idx="8">
                  <c:v>0.7</c:v>
                </c:pt>
                <c:pt idx="9">
                  <c:v>1</c:v>
                </c:pt>
                <c:pt idx="10">
                  <c:v>0.5</c:v>
                </c:pt>
                <c:pt idx="11">
                  <c:v>0.6</c:v>
                </c:pt>
                <c:pt idx="12">
                  <c:v>0.7</c:v>
                </c:pt>
                <c:pt idx="13">
                  <c:v>0.5</c:v>
                </c:pt>
                <c:pt idx="14">
                  <c:v>0.6</c:v>
                </c:pt>
                <c:pt idx="15">
                  <c:v>0.6</c:v>
                </c:pt>
                <c:pt idx="16">
                  <c:v>0.6</c:v>
                </c:pt>
                <c:pt idx="17">
                  <c:v>0.8</c:v>
                </c:pt>
                <c:pt idx="18">
                  <c:v>0.6</c:v>
                </c:pt>
                <c:pt idx="19">
                  <c:v>1</c:v>
                </c:pt>
                <c:pt idx="20">
                  <c:v>0.5</c:v>
                </c:pt>
                <c:pt idx="21">
                  <c:v>0.8</c:v>
                </c:pt>
                <c:pt idx="22">
                  <c:v>0.6</c:v>
                </c:pt>
                <c:pt idx="23">
                  <c:v>0.8</c:v>
                </c:pt>
                <c:pt idx="24">
                  <c:v>0.6</c:v>
                </c:pt>
                <c:pt idx="25">
                  <c:v>0.9</c:v>
                </c:pt>
                <c:pt idx="26">
                  <c:v>0.5</c:v>
                </c:pt>
                <c:pt idx="27">
                  <c:v>0.4</c:v>
                </c:pt>
                <c:pt idx="28">
                  <c:v>0.7</c:v>
                </c:pt>
                <c:pt idx="29">
                  <c:v>0.5</c:v>
                </c:pt>
                <c:pt idx="30">
                  <c:v>0.4</c:v>
                </c:pt>
              </c:numCache>
            </c:numRef>
          </c:val>
          <c:extLst>
            <c:ext xmlns:c16="http://schemas.microsoft.com/office/drawing/2014/chart" uri="{C3380CC4-5D6E-409C-BE32-E72D297353CC}">
              <c16:uniqueId val="{00000000-C601-0B45-AC44-A59A5F9A105D}"/>
            </c:ext>
          </c:extLst>
        </c:ser>
        <c:dLbls>
          <c:showLegendKey val="0"/>
          <c:showVal val="0"/>
          <c:showCatName val="0"/>
          <c:showSerName val="0"/>
          <c:showPercent val="0"/>
          <c:showBubbleSize val="0"/>
        </c:dLbls>
        <c:axId val="871033269"/>
        <c:axId val="1263746040"/>
      </c:areaChart>
      <c:catAx>
        <c:axId val="871033269"/>
        <c:scaling>
          <c:orientation val="minMax"/>
        </c:scaling>
        <c:delete val="1"/>
        <c:axPos val="b"/>
        <c:title>
          <c:tx>
            <c:rich>
              <a:bodyPr/>
              <a:lstStyle/>
              <a:p>
                <a:pPr lvl="0">
                  <a:defRPr b="0">
                    <a:solidFill>
                      <a:srgbClr val="000000"/>
                    </a:solidFill>
                    <a:latin typeface="sans-serif"/>
                  </a:defRPr>
                </a:pPr>
                <a:endParaRPr lang="en-PH"/>
              </a:p>
            </c:rich>
          </c:tx>
          <c:overlay val="0"/>
        </c:title>
        <c:numFmt formatCode="General" sourceLinked="1"/>
        <c:majorTickMark val="none"/>
        <c:minorTickMark val="none"/>
        <c:tickLblPos val="nextTo"/>
        <c:crossAx val="1263746040"/>
        <c:crosses val="autoZero"/>
        <c:auto val="1"/>
        <c:lblAlgn val="ctr"/>
        <c:lblOffset val="100"/>
        <c:noMultiLvlLbl val="1"/>
      </c:catAx>
      <c:valAx>
        <c:axId val="1263746040"/>
        <c:scaling>
          <c:orientation val="minMax"/>
        </c:scaling>
        <c:delete val="1"/>
        <c:axPos val="l"/>
        <c:title>
          <c:tx>
            <c:rich>
              <a:bodyPr/>
              <a:lstStyle/>
              <a:p>
                <a:pPr lvl="0">
                  <a:defRPr b="0">
                    <a:solidFill>
                      <a:srgbClr val="000000"/>
                    </a:solidFill>
                    <a:latin typeface="sans-serif"/>
                  </a:defRPr>
                </a:pPr>
                <a:endParaRPr lang="en-PH"/>
              </a:p>
            </c:rich>
          </c:tx>
          <c:overlay val="0"/>
        </c:title>
        <c:numFmt formatCode="0%" sourceLinked="1"/>
        <c:majorTickMark val="none"/>
        <c:minorTickMark val="none"/>
        <c:tickLblPos val="nextTo"/>
        <c:crossAx val="871033269"/>
        <c:crosses val="autoZero"/>
        <c:crossBetween val="midCat"/>
      </c:valAx>
      <c:spPr>
        <a:noFill/>
        <a:ln>
          <a:noFill/>
        </a:ln>
      </c:spPr>
    </c:plotArea>
    <c:plotVisOnly val="0"/>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EBC2B9"/>
              </a:solidFill>
            </c:spPr>
            <c:extLst>
              <c:ext xmlns:c16="http://schemas.microsoft.com/office/drawing/2014/chart" uri="{C3380CC4-5D6E-409C-BE32-E72D297353CC}">
                <c16:uniqueId val="{00000001-1375-5A4F-8A76-C17BEDF53DDE}"/>
              </c:ext>
            </c:extLst>
          </c:dPt>
          <c:dPt>
            <c:idx val="1"/>
            <c:bubble3D val="0"/>
            <c:spPr>
              <a:solidFill>
                <a:srgbClr val="F3F3F3"/>
              </a:solidFill>
            </c:spPr>
            <c:extLst>
              <c:ext xmlns:c16="http://schemas.microsoft.com/office/drawing/2014/chart" uri="{C3380CC4-5D6E-409C-BE32-E72D297353CC}">
                <c16:uniqueId val="{00000002-D4EE-7941-A8CC-BDEC7D447B9D}"/>
              </c:ext>
            </c:extLst>
          </c:dPt>
          <c:val>
            <c:numRef>
              <c:f>'Habit Tracker'!$E$69:$F$69</c:f>
              <c:numCache>
                <c:formatCode>0.0%</c:formatCode>
                <c:ptCount val="2"/>
                <c:pt idx="0">
                  <c:v>0.6</c:v>
                </c:pt>
                <c:pt idx="1">
                  <c:v>0.4</c:v>
                </c:pt>
              </c:numCache>
            </c:numRef>
          </c:val>
          <c:extLst>
            <c:ext xmlns:c16="http://schemas.microsoft.com/office/drawing/2014/chart" uri="{C3380CC4-5D6E-409C-BE32-E72D297353CC}">
              <c16:uniqueId val="{00000002-1375-5A4F-8A76-C17BEDF53DDE}"/>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EBC2B9"/>
              </a:solidFill>
            </c:spPr>
            <c:extLst>
              <c:ext xmlns:c16="http://schemas.microsoft.com/office/drawing/2014/chart" uri="{C3380CC4-5D6E-409C-BE32-E72D297353CC}">
                <c16:uniqueId val="{00000001-F047-1849-AB87-AA7D8D292315}"/>
              </c:ext>
            </c:extLst>
          </c:dPt>
          <c:dPt>
            <c:idx val="1"/>
            <c:bubble3D val="0"/>
            <c:spPr>
              <a:solidFill>
                <a:srgbClr val="F3F3F3"/>
              </a:solidFill>
            </c:spPr>
            <c:extLst>
              <c:ext xmlns:c16="http://schemas.microsoft.com/office/drawing/2014/chart" uri="{C3380CC4-5D6E-409C-BE32-E72D297353CC}">
                <c16:uniqueId val="{00000002-31E1-A34C-B723-F05931761086}"/>
              </c:ext>
            </c:extLst>
          </c:dPt>
          <c:val>
            <c:numRef>
              <c:f>'Habit Tracker'!$AP$8:$AQ$8</c:f>
              <c:numCache>
                <c:formatCode>0.0%</c:formatCode>
                <c:ptCount val="2"/>
                <c:pt idx="0">
                  <c:v>0.69424460431654678</c:v>
                </c:pt>
                <c:pt idx="1">
                  <c:v>0.30575539568345322</c:v>
                </c:pt>
              </c:numCache>
            </c:numRef>
          </c:val>
          <c:extLst>
            <c:ext xmlns:c16="http://schemas.microsoft.com/office/drawing/2014/chart" uri="{C3380CC4-5D6E-409C-BE32-E72D297353CC}">
              <c16:uniqueId val="{00000002-F047-1849-AB87-AA7D8D292315}"/>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EBC2B9"/>
              </a:solidFill>
            </c:spPr>
            <c:extLst>
              <c:ext xmlns:c16="http://schemas.microsoft.com/office/drawing/2014/chart" uri="{C3380CC4-5D6E-409C-BE32-E72D297353CC}">
                <c16:uniqueId val="{00000001-F673-BF4B-8198-7D2B4C4B5A40}"/>
              </c:ext>
            </c:extLst>
          </c:dPt>
          <c:dPt>
            <c:idx val="1"/>
            <c:bubble3D val="0"/>
            <c:spPr>
              <a:solidFill>
                <a:srgbClr val="F3F3F3"/>
              </a:solidFill>
            </c:spPr>
            <c:extLst>
              <c:ext xmlns:c16="http://schemas.microsoft.com/office/drawing/2014/chart" uri="{C3380CC4-5D6E-409C-BE32-E72D297353CC}">
                <c16:uniqueId val="{00000002-99FE-604D-8F9F-4284B007F921}"/>
              </c:ext>
            </c:extLst>
          </c:dPt>
          <c:val>
            <c:numRef>
              <c:f>'Habit Tracker'!$E$88:$F$88</c:f>
              <c:numCache>
                <c:formatCode>0.0%</c:formatCode>
                <c:ptCount val="2"/>
                <c:pt idx="0">
                  <c:v>0.5</c:v>
                </c:pt>
                <c:pt idx="1">
                  <c:v>0.5</c:v>
                </c:pt>
              </c:numCache>
            </c:numRef>
          </c:val>
          <c:extLst>
            <c:ext xmlns:c16="http://schemas.microsoft.com/office/drawing/2014/chart" uri="{C3380CC4-5D6E-409C-BE32-E72D297353CC}">
              <c16:uniqueId val="{00000002-F673-BF4B-8198-7D2B4C4B5A40}"/>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683270125160944E-3"/>
          <c:y val="0"/>
          <c:w val="0.99813166061114733"/>
          <c:h val="1"/>
        </c:manualLayout>
      </c:layout>
      <c:barChart>
        <c:barDir val="col"/>
        <c:grouping val="stacked"/>
        <c:varyColors val="1"/>
        <c:ser>
          <c:idx val="0"/>
          <c:order val="0"/>
          <c:tx>
            <c:v>Met</c:v>
          </c:tx>
          <c:spPr>
            <a:solidFill>
              <a:srgbClr val="EBC2B9"/>
            </a:solidFill>
            <a:ln cap="rnd">
              <a:noFill/>
              <a:round/>
            </a:ln>
          </c:spPr>
          <c:invertIfNegative val="0"/>
          <c:cat>
            <c:strRef>
              <c:f>'Habit Tracker'!$AM$53:$AM$157</c:f>
              <c:strCache>
                <c:ptCount val="105"/>
                <c:pt idx="0">
                  <c:v>40%</c:v>
                </c:pt>
                <c:pt idx="1">
                  <c:v>4</c:v>
                </c:pt>
                <c:pt idx="2">
                  <c:v>6</c:v>
                </c:pt>
                <c:pt idx="3">
                  <c:v>10</c:v>
                </c:pt>
                <c:pt idx="27">
                  <c:v>N O T E S</c:v>
                </c:pt>
                <c:pt idx="104">
                  <c:v>40%</c:v>
                </c:pt>
              </c:strCache>
            </c:strRef>
          </c:cat>
          <c:val>
            <c:numRef>
              <c:f>'Habit Tracker'!$I$158:$AM$158</c:f>
              <c:numCache>
                <c:formatCode>0%</c:formatCode>
                <c:ptCount val="31"/>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31D-B845-BFEC-CD640C03A30B}"/>
            </c:ext>
          </c:extLst>
        </c:ser>
        <c:ser>
          <c:idx val="1"/>
          <c:order val="1"/>
          <c:tx>
            <c:v>Not Met</c:v>
          </c:tx>
          <c:spPr>
            <a:solidFill>
              <a:srgbClr val="B2CBD7"/>
            </a:solidFill>
            <a:ln>
              <a:noFill/>
            </a:ln>
          </c:spPr>
          <c:invertIfNegative val="0"/>
          <c:val>
            <c:numRef>
              <c:f>'Habit Tracker'!$I$157:$AM$157</c:f>
              <c:numCache>
                <c:formatCode>0%</c:formatCode>
                <c:ptCount val="31"/>
                <c:pt idx="0">
                  <c:v>0.4</c:v>
                </c:pt>
                <c:pt idx="1">
                  <c:v>0.7</c:v>
                </c:pt>
                <c:pt idx="2">
                  <c:v>0.5</c:v>
                </c:pt>
                <c:pt idx="3">
                  <c:v>0.6</c:v>
                </c:pt>
                <c:pt idx="4">
                  <c:v>0.7</c:v>
                </c:pt>
                <c:pt idx="5">
                  <c:v>0.6</c:v>
                </c:pt>
                <c:pt idx="6">
                  <c:v>0.4</c:v>
                </c:pt>
                <c:pt idx="7">
                  <c:v>0.5</c:v>
                </c:pt>
                <c:pt idx="8">
                  <c:v>0.7</c:v>
                </c:pt>
                <c:pt idx="9">
                  <c:v>0</c:v>
                </c:pt>
                <c:pt idx="10">
                  <c:v>0.5</c:v>
                </c:pt>
                <c:pt idx="11">
                  <c:v>0.6</c:v>
                </c:pt>
                <c:pt idx="12">
                  <c:v>0.7</c:v>
                </c:pt>
                <c:pt idx="13">
                  <c:v>0.5</c:v>
                </c:pt>
                <c:pt idx="14">
                  <c:v>0.6</c:v>
                </c:pt>
                <c:pt idx="15">
                  <c:v>0.6</c:v>
                </c:pt>
                <c:pt idx="16">
                  <c:v>0.6</c:v>
                </c:pt>
                <c:pt idx="17">
                  <c:v>0.8</c:v>
                </c:pt>
                <c:pt idx="18">
                  <c:v>0.6</c:v>
                </c:pt>
                <c:pt idx="19">
                  <c:v>0</c:v>
                </c:pt>
                <c:pt idx="20">
                  <c:v>0.5</c:v>
                </c:pt>
                <c:pt idx="21">
                  <c:v>0.8</c:v>
                </c:pt>
                <c:pt idx="22">
                  <c:v>0.6</c:v>
                </c:pt>
                <c:pt idx="23">
                  <c:v>0.8</c:v>
                </c:pt>
                <c:pt idx="24">
                  <c:v>0.6</c:v>
                </c:pt>
                <c:pt idx="25">
                  <c:v>0.9</c:v>
                </c:pt>
                <c:pt idx="26">
                  <c:v>0.5</c:v>
                </c:pt>
                <c:pt idx="27">
                  <c:v>0.4</c:v>
                </c:pt>
                <c:pt idx="28">
                  <c:v>0.7</c:v>
                </c:pt>
                <c:pt idx="29">
                  <c:v>0.5</c:v>
                </c:pt>
                <c:pt idx="30">
                  <c:v>0.4</c:v>
                </c:pt>
              </c:numCache>
            </c:numRef>
          </c:val>
          <c:extLst>
            <c:ext xmlns:c16="http://schemas.microsoft.com/office/drawing/2014/chart" uri="{C3380CC4-5D6E-409C-BE32-E72D297353CC}">
              <c16:uniqueId val="{00000001-531D-B845-BFEC-CD640C03A30B}"/>
            </c:ext>
          </c:extLst>
        </c:ser>
        <c:dLbls>
          <c:showLegendKey val="0"/>
          <c:showVal val="0"/>
          <c:showCatName val="0"/>
          <c:showSerName val="0"/>
          <c:showPercent val="0"/>
          <c:showBubbleSize val="0"/>
        </c:dLbls>
        <c:gapWidth val="150"/>
        <c:overlap val="100"/>
        <c:axId val="871033269"/>
        <c:axId val="1263746040"/>
      </c:barChart>
      <c:catAx>
        <c:axId val="871033269"/>
        <c:scaling>
          <c:orientation val="minMax"/>
        </c:scaling>
        <c:delete val="1"/>
        <c:axPos val="b"/>
        <c:title>
          <c:tx>
            <c:rich>
              <a:bodyPr/>
              <a:lstStyle/>
              <a:p>
                <a:pPr lvl="0">
                  <a:defRPr b="0">
                    <a:solidFill>
                      <a:srgbClr val="000000"/>
                    </a:solidFill>
                    <a:latin typeface="sans-serif"/>
                  </a:defRPr>
                </a:pPr>
                <a:endParaRPr lang="en-PH"/>
              </a:p>
            </c:rich>
          </c:tx>
          <c:overlay val="0"/>
        </c:title>
        <c:numFmt formatCode="General" sourceLinked="1"/>
        <c:majorTickMark val="none"/>
        <c:minorTickMark val="none"/>
        <c:tickLblPos val="nextTo"/>
        <c:crossAx val="1263746040"/>
        <c:crosses val="autoZero"/>
        <c:auto val="1"/>
        <c:lblAlgn val="ctr"/>
        <c:lblOffset val="100"/>
        <c:noMultiLvlLbl val="1"/>
      </c:catAx>
      <c:valAx>
        <c:axId val="1263746040"/>
        <c:scaling>
          <c:orientation val="minMax"/>
        </c:scaling>
        <c:delete val="1"/>
        <c:axPos val="l"/>
        <c:title>
          <c:tx>
            <c:rich>
              <a:bodyPr/>
              <a:lstStyle/>
              <a:p>
                <a:pPr lvl="0">
                  <a:defRPr b="0">
                    <a:solidFill>
                      <a:srgbClr val="000000"/>
                    </a:solidFill>
                    <a:latin typeface="sans-serif"/>
                  </a:defRPr>
                </a:pPr>
                <a:endParaRPr lang="en-PH"/>
              </a:p>
            </c:rich>
          </c:tx>
          <c:overlay val="0"/>
        </c:title>
        <c:numFmt formatCode="0%" sourceLinked="1"/>
        <c:majorTickMark val="none"/>
        <c:minorTickMark val="none"/>
        <c:tickLblPos val="nextTo"/>
        <c:crossAx val="871033269"/>
        <c:crosses val="autoZero"/>
        <c:crossBetween val="between"/>
      </c:valAx>
      <c:spPr>
        <a:noFill/>
        <a:ln>
          <a:noFill/>
        </a:ln>
      </c:spPr>
    </c:plotArea>
    <c:plotVisOnly val="0"/>
    <c:dispBlanksAs val="zero"/>
    <c:showDLblsOverMax val="1"/>
  </c:chart>
  <c:spPr>
    <a:solidFill>
      <a:srgbClr val="FFFFFF">
        <a:alpha val="0"/>
      </a:srgbClr>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BC2B9"/>
              </a:solidFill>
            </c:spPr>
            <c:extLst>
              <c:ext xmlns:c16="http://schemas.microsoft.com/office/drawing/2014/chart" uri="{C3380CC4-5D6E-409C-BE32-E72D297353CC}">
                <c16:uniqueId val="{00000001-FDD1-314D-A655-0C06C0CFD1A5}"/>
              </c:ext>
            </c:extLst>
          </c:dPt>
          <c:dPt>
            <c:idx val="1"/>
            <c:bubble3D val="0"/>
            <c:spPr>
              <a:solidFill>
                <a:srgbClr val="F3F3F3"/>
              </a:solidFill>
            </c:spPr>
            <c:extLst>
              <c:ext xmlns:c16="http://schemas.microsoft.com/office/drawing/2014/chart" uri="{C3380CC4-5D6E-409C-BE32-E72D297353CC}">
                <c16:uniqueId val="{00000003-FDD1-314D-A655-0C06C0CFD1A5}"/>
              </c:ext>
            </c:extLst>
          </c:dPt>
          <c:val>
            <c:numRef>
              <c:f>'BONUS - Goal Tracker'!$D$25:$E$25</c:f>
              <c:numCache>
                <c:formatCode>0.00%</c:formatCode>
                <c:ptCount val="2"/>
                <c:pt idx="0">
                  <c:v>0.5</c:v>
                </c:pt>
                <c:pt idx="1">
                  <c:v>0.5</c:v>
                </c:pt>
              </c:numCache>
            </c:numRef>
          </c:val>
          <c:extLst>
            <c:ext xmlns:c16="http://schemas.microsoft.com/office/drawing/2014/chart" uri="{C3380CC4-5D6E-409C-BE32-E72D297353CC}">
              <c16:uniqueId val="{00000004-FDD1-314D-A655-0C06C0CFD1A5}"/>
            </c:ext>
          </c:extLst>
        </c:ser>
        <c:dLbls>
          <c:showLegendKey val="0"/>
          <c:showVal val="0"/>
          <c:showCatName val="0"/>
          <c:showSerName val="0"/>
          <c:showPercent val="0"/>
          <c:showBubbleSize val="0"/>
          <c:showLeaderLines val="1"/>
        </c:dLbls>
        <c:firstSliceAng val="0"/>
        <c:holeSize val="75"/>
      </c:doughnutChart>
    </c:plotArea>
    <c:plotVisOnly val="1"/>
    <c:dispBlanksAs val="zero"/>
    <c:showDLblsOverMax val="1"/>
  </c:chart>
  <c:spPr>
    <a:solidFill>
      <a:srgbClr val="F3F3F3">
        <a:alpha val="0"/>
      </a:srgbClr>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5.jpg"/><Relationship Id="rId2" Type="http://schemas.openxmlformats.org/officeDocument/2006/relationships/image" Target="../media/image14.jpg"/><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2</xdr:col>
      <xdr:colOff>180975</xdr:colOff>
      <xdr:row>52</xdr:row>
      <xdr:rowOff>71350</xdr:rowOff>
    </xdr:from>
    <xdr:to>
      <xdr:col>4</xdr:col>
      <xdr:colOff>1539875</xdr:colOff>
      <xdr:row>57</xdr:row>
      <xdr:rowOff>100100</xdr:rowOff>
    </xdr:to>
    <xdr:pic>
      <xdr:nvPicPr>
        <xdr:cNvPr id="3" name="image7.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108075" y="13939750"/>
          <a:ext cx="3581400" cy="1362250"/>
        </a:xfrm>
        <a:prstGeom prst="rect">
          <a:avLst/>
        </a:prstGeom>
        <a:noFill/>
      </xdr:spPr>
    </xdr:pic>
    <xdr:clientData/>
  </xdr:twoCellAnchor>
  <xdr:twoCellAnchor editAs="absolute">
    <xdr:from>
      <xdr:col>2</xdr:col>
      <xdr:colOff>209550</xdr:colOff>
      <xdr:row>63</xdr:row>
      <xdr:rowOff>123825</xdr:rowOff>
    </xdr:from>
    <xdr:to>
      <xdr:col>4</xdr:col>
      <xdr:colOff>1520825</xdr:colOff>
      <xdr:row>71</xdr:row>
      <xdr:rowOff>228600</xdr:rowOff>
    </xdr:to>
    <xdr:pic>
      <xdr:nvPicPr>
        <xdr:cNvPr id="4" name="image6.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xdr:twoCellAnchor>
  <xdr:twoCellAnchor editAs="absolute">
    <xdr:from>
      <xdr:col>2</xdr:col>
      <xdr:colOff>209550</xdr:colOff>
      <xdr:row>73</xdr:row>
      <xdr:rowOff>238125</xdr:rowOff>
    </xdr:from>
    <xdr:to>
      <xdr:col>4</xdr:col>
      <xdr:colOff>1520825</xdr:colOff>
      <xdr:row>81</xdr:row>
      <xdr:rowOff>238125</xdr:rowOff>
    </xdr:to>
    <xdr:pic>
      <xdr:nvPicPr>
        <xdr:cNvPr id="5" name="image13.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xdr:twoCellAnchor>
  <xdr:twoCellAnchor editAs="absolute">
    <xdr:from>
      <xdr:col>2</xdr:col>
      <xdr:colOff>209550</xdr:colOff>
      <xdr:row>93</xdr:row>
      <xdr:rowOff>28575</xdr:rowOff>
    </xdr:from>
    <xdr:to>
      <xdr:col>4</xdr:col>
      <xdr:colOff>1520825</xdr:colOff>
      <xdr:row>100</xdr:row>
      <xdr:rowOff>123825</xdr:rowOff>
    </xdr:to>
    <xdr:pic>
      <xdr:nvPicPr>
        <xdr:cNvPr id="7" name="image12.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xdr:twoCellAnchor>
  <xdr:twoCellAnchor editAs="absolute">
    <xdr:from>
      <xdr:col>2</xdr:col>
      <xdr:colOff>209550</xdr:colOff>
      <xdr:row>102</xdr:row>
      <xdr:rowOff>152400</xdr:rowOff>
    </xdr:from>
    <xdr:to>
      <xdr:col>4</xdr:col>
      <xdr:colOff>1520825</xdr:colOff>
      <xdr:row>116</xdr:row>
      <xdr:rowOff>66675</xdr:rowOff>
    </xdr:to>
    <xdr:pic>
      <xdr:nvPicPr>
        <xdr:cNvPr id="8" name="image11.pn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xdr:twoCellAnchor>
  <xdr:twoCellAnchor editAs="absolute">
    <xdr:from>
      <xdr:col>2</xdr:col>
      <xdr:colOff>219075</xdr:colOff>
      <xdr:row>118</xdr:row>
      <xdr:rowOff>95250</xdr:rowOff>
    </xdr:from>
    <xdr:to>
      <xdr:col>4</xdr:col>
      <xdr:colOff>1473200</xdr:colOff>
      <xdr:row>129</xdr:row>
      <xdr:rowOff>95250</xdr:rowOff>
    </xdr:to>
    <xdr:pic>
      <xdr:nvPicPr>
        <xdr:cNvPr id="9" name="image10.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xdr:twoCellAnchor>
  <xdr:twoCellAnchor editAs="absolute">
    <xdr:from>
      <xdr:col>2</xdr:col>
      <xdr:colOff>219075</xdr:colOff>
      <xdr:row>131</xdr:row>
      <xdr:rowOff>247650</xdr:rowOff>
    </xdr:from>
    <xdr:to>
      <xdr:col>4</xdr:col>
      <xdr:colOff>1473200</xdr:colOff>
      <xdr:row>146</xdr:row>
      <xdr:rowOff>142875</xdr:rowOff>
    </xdr:to>
    <xdr:pic>
      <xdr:nvPicPr>
        <xdr:cNvPr id="10" name="image8.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xdr:twoCellAnchor>
  <xdr:twoCellAnchor editAs="absolute">
    <xdr:from>
      <xdr:col>2</xdr:col>
      <xdr:colOff>1419225</xdr:colOff>
      <xdr:row>140</xdr:row>
      <xdr:rowOff>95250</xdr:rowOff>
    </xdr:from>
    <xdr:to>
      <xdr:col>6</xdr:col>
      <xdr:colOff>136525</xdr:colOff>
      <xdr:row>146</xdr:row>
      <xdr:rowOff>142875</xdr:rowOff>
    </xdr:to>
    <xdr:pic>
      <xdr:nvPicPr>
        <xdr:cNvPr id="11" name="image5.pn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xdr:twoCellAnchor>
  <xdr:twoCellAnchor editAs="absolute">
    <xdr:from>
      <xdr:col>2</xdr:col>
      <xdr:colOff>238125</xdr:colOff>
      <xdr:row>151</xdr:row>
      <xdr:rowOff>184973</xdr:rowOff>
    </xdr:from>
    <xdr:to>
      <xdr:col>4</xdr:col>
      <xdr:colOff>1492250</xdr:colOff>
      <xdr:row>158</xdr:row>
      <xdr:rowOff>119827</xdr:rowOff>
    </xdr:to>
    <xdr:pic>
      <xdr:nvPicPr>
        <xdr:cNvPr id="12" name="image2.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1165225" y="40456673"/>
          <a:ext cx="3476625" cy="1801754"/>
        </a:xfrm>
        <a:prstGeom prst="rect">
          <a:avLst/>
        </a:prstGeom>
        <a:noFill/>
      </xdr:spPr>
    </xdr:pic>
    <xdr:clientData/>
  </xdr:twoCellAnchor>
  <xdr:twoCellAnchor editAs="absolute">
    <xdr:from>
      <xdr:col>2</xdr:col>
      <xdr:colOff>238125</xdr:colOff>
      <xdr:row>160</xdr:row>
      <xdr:rowOff>152400</xdr:rowOff>
    </xdr:from>
    <xdr:to>
      <xdr:col>4</xdr:col>
      <xdr:colOff>1492250</xdr:colOff>
      <xdr:row>178</xdr:row>
      <xdr:rowOff>247650</xdr:rowOff>
    </xdr:to>
    <xdr:pic>
      <xdr:nvPicPr>
        <xdr:cNvPr id="13" name="image4.pn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xdr:twoCellAnchor>
  <xdr:twoCellAnchor editAs="absolute">
    <xdr:from>
      <xdr:col>2</xdr:col>
      <xdr:colOff>238125</xdr:colOff>
      <xdr:row>184</xdr:row>
      <xdr:rowOff>162434</xdr:rowOff>
    </xdr:from>
    <xdr:to>
      <xdr:col>4</xdr:col>
      <xdr:colOff>1492250</xdr:colOff>
      <xdr:row>198</xdr:row>
      <xdr:rowOff>209041</xdr:rowOff>
    </xdr:to>
    <xdr:pic>
      <xdr:nvPicPr>
        <xdr:cNvPr id="14" name="image3.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165225" y="49235234"/>
          <a:ext cx="3476625" cy="3780407"/>
        </a:xfrm>
        <a:prstGeom prst="rect">
          <a:avLst/>
        </a:prstGeom>
        <a:noFill/>
      </xdr:spPr>
    </xdr:pic>
    <xdr:clientData/>
  </xdr:twoCellAnchor>
  <xdr:twoCellAnchor editAs="absolute">
    <xdr:from>
      <xdr:col>2</xdr:col>
      <xdr:colOff>238125</xdr:colOff>
      <xdr:row>200</xdr:row>
      <xdr:rowOff>190500</xdr:rowOff>
    </xdr:from>
    <xdr:to>
      <xdr:col>4</xdr:col>
      <xdr:colOff>1492250</xdr:colOff>
      <xdr:row>218</xdr:row>
      <xdr:rowOff>0</xdr:rowOff>
    </xdr:to>
    <xdr:pic>
      <xdr:nvPicPr>
        <xdr:cNvPr id="15" name="image14.pn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xdr:twoCellAnchor>
  <xdr:twoCellAnchor editAs="absolute">
    <xdr:from>
      <xdr:col>2</xdr:col>
      <xdr:colOff>228600</xdr:colOff>
      <xdr:row>83</xdr:row>
      <xdr:rowOff>228600</xdr:rowOff>
    </xdr:from>
    <xdr:to>
      <xdr:col>4</xdr:col>
      <xdr:colOff>1491920</xdr:colOff>
      <xdr:row>93</xdr:row>
      <xdr:rowOff>12700</xdr:rowOff>
    </xdr:to>
    <xdr:pic>
      <xdr:nvPicPr>
        <xdr:cNvPr id="17" name="Picture 16">
          <a:extLst>
            <a:ext uri="{FF2B5EF4-FFF2-40B4-BE49-F238E27FC236}">
              <a16:creationId xmlns:a16="http://schemas.microsoft.com/office/drawing/2014/main" id="{78238C5B-DD83-B4DF-8FED-6AA7DF13CDC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55700" y="22364700"/>
          <a:ext cx="3485820" cy="2451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44</xdr:col>
      <xdr:colOff>153670</xdr:colOff>
      <xdr:row>2</xdr:row>
      <xdr:rowOff>123825</xdr:rowOff>
    </xdr:from>
    <xdr:to>
      <xdr:col>48</xdr:col>
      <xdr:colOff>99060</xdr:colOff>
      <xdr:row>7</xdr:row>
      <xdr:rowOff>155575</xdr:rowOff>
    </xdr:to>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0</xdr:colOff>
      <xdr:row>46</xdr:row>
      <xdr:rowOff>30480</xdr:rowOff>
    </xdr:from>
    <xdr:to>
      <xdr:col>39</xdr:col>
      <xdr:colOff>12700</xdr:colOff>
      <xdr:row>52</xdr:row>
      <xdr:rowOff>0</xdr:rowOff>
    </xdr:to>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19050</xdr:colOff>
      <xdr:row>61</xdr:row>
      <xdr:rowOff>104775</xdr:rowOff>
    </xdr:from>
    <xdr:to>
      <xdr:col>6</xdr:col>
      <xdr:colOff>609600</xdr:colOff>
      <xdr:row>70</xdr:row>
      <xdr:rowOff>146685</xdr:rowOff>
    </xdr:to>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81280</xdr:colOff>
      <xdr:row>45</xdr:row>
      <xdr:rowOff>57150</xdr:rowOff>
    </xdr:from>
    <xdr:to>
      <xdr:col>4</xdr:col>
      <xdr:colOff>935355</xdr:colOff>
      <xdr:row>50</xdr:row>
      <xdr:rowOff>203200</xdr:rowOff>
    </xdr:to>
    <xdr:graphicFrame macro="">
      <xdr:nvGraphicFramePr>
        <xdr:cNvPr id="5" name="Chart 4" titl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19050</xdr:colOff>
      <xdr:row>80</xdr:row>
      <xdr:rowOff>104775</xdr:rowOff>
    </xdr:from>
    <xdr:to>
      <xdr:col>6</xdr:col>
      <xdr:colOff>619760</xdr:colOff>
      <xdr:row>89</xdr:row>
      <xdr:rowOff>146685</xdr:rowOff>
    </xdr:to>
    <xdr:graphicFrame macro="">
      <xdr:nvGraphicFramePr>
        <xdr:cNvPr id="6" name="Chart 5" title="Char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0</xdr:colOff>
      <xdr:row>1</xdr:row>
      <xdr:rowOff>203200</xdr:rowOff>
    </xdr:from>
    <xdr:to>
      <xdr:col>38</xdr:col>
      <xdr:colOff>342900</xdr:colOff>
      <xdr:row>7</xdr:row>
      <xdr:rowOff>0</xdr:rowOff>
    </xdr:to>
    <xdr:graphicFrame macro="">
      <xdr:nvGraphicFramePr>
        <xdr:cNvPr id="7" name="Chart 6" title="Chart">
          <a:extLst>
            <a:ext uri="{FF2B5EF4-FFF2-40B4-BE49-F238E27FC236}">
              <a16:creationId xmlns:a16="http://schemas.microsoft.com/office/drawing/2014/main" id="{D69963E6-E447-494B-8E82-4E4D310D1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981075</xdr:colOff>
      <xdr:row>18</xdr:row>
      <xdr:rowOff>0</xdr:rowOff>
    </xdr:from>
    <xdr:ext cx="2476500" cy="1628775"/>
    <xdr:graphicFrame macro="">
      <xdr:nvGraphicFramePr>
        <xdr:cNvPr id="2" name="Chart 1" title="Chart">
          <a:extLst>
            <a:ext uri="{FF2B5EF4-FFF2-40B4-BE49-F238E27FC236}">
              <a16:creationId xmlns:a16="http://schemas.microsoft.com/office/drawing/2014/main" id="{856B1505-5141-3443-803D-E793FC0E4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22</xdr:col>
      <xdr:colOff>171450</xdr:colOff>
      <xdr:row>7</xdr:row>
      <xdr:rowOff>133350</xdr:rowOff>
    </xdr:from>
    <xdr:ext cx="3914775" cy="2085975"/>
    <xdr:pic>
      <xdr:nvPicPr>
        <xdr:cNvPr id="3" name="image13.jpg" title="Image">
          <a:extLst>
            <a:ext uri="{FF2B5EF4-FFF2-40B4-BE49-F238E27FC236}">
              <a16:creationId xmlns:a16="http://schemas.microsoft.com/office/drawing/2014/main" id="{2CA4B084-52EE-7B4F-995A-9D90081A6880}"/>
            </a:ext>
          </a:extLst>
        </xdr:cNvPr>
        <xdr:cNvPicPr preferRelativeResize="0"/>
      </xdr:nvPicPr>
      <xdr:blipFill>
        <a:blip xmlns:r="http://schemas.openxmlformats.org/officeDocument/2006/relationships" r:embed="rId2" cstate="print"/>
        <a:stretch>
          <a:fillRect/>
        </a:stretch>
      </xdr:blipFill>
      <xdr:spPr>
        <a:xfrm>
          <a:off x="11423650" y="2000250"/>
          <a:ext cx="3914775" cy="2085975"/>
        </a:xfrm>
        <a:prstGeom prst="rect">
          <a:avLst/>
        </a:prstGeom>
        <a:noFill/>
      </xdr:spPr>
    </xdr:pic>
    <xdr:clientData fLocksWithSheet="0"/>
  </xdr:oneCellAnchor>
  <xdr:oneCellAnchor>
    <xdr:from>
      <xdr:col>12</xdr:col>
      <xdr:colOff>152400</xdr:colOff>
      <xdr:row>7</xdr:row>
      <xdr:rowOff>133350</xdr:rowOff>
    </xdr:from>
    <xdr:ext cx="3914775" cy="2085975"/>
    <xdr:pic>
      <xdr:nvPicPr>
        <xdr:cNvPr id="4" name="image14.jpg" title="Image">
          <a:extLst>
            <a:ext uri="{FF2B5EF4-FFF2-40B4-BE49-F238E27FC236}">
              <a16:creationId xmlns:a16="http://schemas.microsoft.com/office/drawing/2014/main" id="{8B47667A-86D6-714D-9ACF-4312D25C8F6E}"/>
            </a:ext>
          </a:extLst>
        </xdr:cNvPr>
        <xdr:cNvPicPr preferRelativeResize="0"/>
      </xdr:nvPicPr>
      <xdr:blipFill>
        <a:blip xmlns:r="http://schemas.openxmlformats.org/officeDocument/2006/relationships" r:embed="rId3" cstate="print"/>
        <a:stretch>
          <a:fillRect/>
        </a:stretch>
      </xdr:blipFill>
      <xdr:spPr>
        <a:xfrm>
          <a:off x="6223000" y="2000250"/>
          <a:ext cx="3914775" cy="2085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theweeklycrew.etsy.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54"/>
  <sheetViews>
    <sheetView showGridLines="0" tabSelected="1" workbookViewId="0"/>
  </sheetViews>
  <sheetFormatPr baseColWidth="10" defaultColWidth="12.6640625" defaultRowHeight="21" customHeight="1"/>
  <cols>
    <col min="1" max="1" width="7.6640625" style="175" customWidth="1"/>
    <col min="2" max="2" width="4.5" style="175" customWidth="1"/>
    <col min="3" max="3" width="24.6640625" style="175" customWidth="1"/>
    <col min="4" max="4" width="4.5" style="175" customWidth="1"/>
    <col min="5" max="5" width="24.6640625" style="175" customWidth="1"/>
    <col min="6" max="6" width="4.5" style="175" customWidth="1"/>
    <col min="7" max="7" width="3.1640625" style="175" customWidth="1"/>
    <col min="8" max="8" width="5.6640625" style="175" customWidth="1"/>
    <col min="9" max="9" width="49.83203125" style="175" customWidth="1"/>
    <col min="10" max="10" width="5.6640625" style="175" customWidth="1"/>
    <col min="11" max="11" width="7.6640625" style="175" customWidth="1"/>
    <col min="12" max="16384" width="12.6640625" style="175"/>
  </cols>
  <sheetData>
    <row r="1" spans="1:11" s="172" customFormat="1" ht="21" customHeight="1">
      <c r="A1" s="1"/>
      <c r="B1" s="1"/>
      <c r="C1" s="1"/>
      <c r="D1" s="1"/>
      <c r="E1" s="1"/>
      <c r="F1" s="1"/>
      <c r="G1" s="2"/>
      <c r="H1" s="1"/>
      <c r="I1" s="1"/>
      <c r="J1" s="1"/>
      <c r="K1" s="1"/>
    </row>
    <row r="2" spans="1:11" s="172" customFormat="1" ht="21" customHeight="1">
      <c r="A2" s="2"/>
      <c r="B2" s="2"/>
      <c r="C2" s="2"/>
      <c r="D2" s="2"/>
      <c r="E2" s="2"/>
      <c r="F2" s="2"/>
      <c r="G2" s="2"/>
      <c r="H2" s="2"/>
      <c r="I2" s="2"/>
      <c r="J2" s="2"/>
      <c r="K2" s="2"/>
    </row>
    <row r="3" spans="1:11" s="172" customFormat="1" ht="21" customHeight="1">
      <c r="A3" s="1"/>
      <c r="B3" s="233" t="s">
        <v>0</v>
      </c>
      <c r="C3" s="234"/>
      <c r="D3" s="234"/>
      <c r="E3" s="234"/>
      <c r="F3" s="3"/>
      <c r="G3" s="3"/>
      <c r="H3" s="3"/>
      <c r="I3" s="235" t="s">
        <v>1</v>
      </c>
      <c r="J3" s="202"/>
      <c r="K3" s="1"/>
    </row>
    <row r="4" spans="1:11" s="172" customFormat="1" ht="21" customHeight="1">
      <c r="A4" s="1"/>
      <c r="B4" s="234"/>
      <c r="C4" s="234"/>
      <c r="D4" s="234"/>
      <c r="E4" s="234"/>
      <c r="F4" s="3"/>
      <c r="G4" s="3"/>
      <c r="H4" s="3"/>
      <c r="I4" s="236" t="s">
        <v>2</v>
      </c>
      <c r="J4" s="202"/>
      <c r="K4" s="1"/>
    </row>
    <row r="5" spans="1:11" s="172" customFormat="1" ht="21" customHeight="1">
      <c r="A5" s="1"/>
      <c r="B5" s="237" t="s">
        <v>3</v>
      </c>
      <c r="C5" s="234"/>
      <c r="D5" s="234"/>
      <c r="E5" s="234"/>
      <c r="F5" s="234"/>
      <c r="G5" s="234"/>
      <c r="H5" s="234"/>
      <c r="I5" s="234"/>
      <c r="J5" s="234"/>
      <c r="K5" s="1"/>
    </row>
    <row r="6" spans="1:11" s="172" customFormat="1" ht="21" customHeight="1">
      <c r="A6" s="1"/>
      <c r="B6" s="234"/>
      <c r="C6" s="234"/>
      <c r="D6" s="234"/>
      <c r="E6" s="234"/>
      <c r="F6" s="234"/>
      <c r="G6" s="234"/>
      <c r="H6" s="234"/>
      <c r="I6" s="234"/>
      <c r="J6" s="234"/>
      <c r="K6" s="1"/>
    </row>
    <row r="7" spans="1:11" s="172" customFormat="1" ht="21" customHeight="1">
      <c r="A7" s="1"/>
      <c r="B7" s="234"/>
      <c r="C7" s="234"/>
      <c r="D7" s="234"/>
      <c r="E7" s="234"/>
      <c r="F7" s="234"/>
      <c r="G7" s="234"/>
      <c r="H7" s="234"/>
      <c r="I7" s="234"/>
      <c r="J7" s="234"/>
      <c r="K7" s="1"/>
    </row>
    <row r="8" spans="1:11" s="172" customFormat="1" ht="21" customHeight="1">
      <c r="A8" s="1"/>
      <c r="B8" s="1"/>
      <c r="C8" s="1"/>
      <c r="D8" s="1"/>
      <c r="E8" s="1"/>
      <c r="F8" s="1"/>
      <c r="G8" s="1"/>
      <c r="H8" s="1"/>
      <c r="I8" s="1"/>
      <c r="J8" s="1"/>
      <c r="K8" s="1"/>
    </row>
    <row r="9" spans="1:11" ht="21" customHeight="1">
      <c r="A9" s="1"/>
      <c r="B9" s="4"/>
      <c r="C9" s="5"/>
      <c r="D9" s="5"/>
      <c r="E9" s="5"/>
      <c r="F9" s="6"/>
      <c r="G9" s="1"/>
      <c r="H9" s="205" t="s">
        <v>4</v>
      </c>
      <c r="I9" s="206"/>
      <c r="J9" s="207"/>
      <c r="K9" s="1"/>
    </row>
    <row r="10" spans="1:11" ht="21" customHeight="1">
      <c r="A10" s="1"/>
      <c r="B10" s="7"/>
      <c r="C10" s="231" t="s">
        <v>5</v>
      </c>
      <c r="D10" s="231"/>
      <c r="E10" s="231"/>
      <c r="F10" s="8"/>
      <c r="G10" s="1"/>
      <c r="H10" s="208"/>
      <c r="I10" s="202"/>
      <c r="J10" s="209"/>
      <c r="K10" s="1"/>
    </row>
    <row r="11" spans="1:11" ht="21" customHeight="1">
      <c r="A11" s="9"/>
      <c r="B11" s="10"/>
      <c r="C11" s="231"/>
      <c r="D11" s="231"/>
      <c r="E11" s="231"/>
      <c r="F11" s="11"/>
      <c r="G11" s="1"/>
      <c r="H11" s="210" t="s">
        <v>6</v>
      </c>
      <c r="I11" s="197"/>
      <c r="J11" s="211"/>
      <c r="K11" s="1"/>
    </row>
    <row r="12" spans="1:11" ht="21" customHeight="1">
      <c r="A12" s="9"/>
      <c r="B12" s="10"/>
      <c r="C12" s="231"/>
      <c r="D12" s="231"/>
      <c r="E12" s="231"/>
      <c r="F12" s="11"/>
      <c r="G12" s="1"/>
      <c r="H12" s="168"/>
      <c r="I12" s="1"/>
      <c r="J12" s="14"/>
      <c r="K12" s="1"/>
    </row>
    <row r="13" spans="1:11" ht="21" customHeight="1">
      <c r="A13" s="9"/>
      <c r="B13" s="10"/>
      <c r="C13" s="12"/>
      <c r="D13" s="12"/>
      <c r="E13" s="12"/>
      <c r="F13" s="11"/>
      <c r="G13" s="1"/>
      <c r="H13" s="13"/>
      <c r="I13" s="167" t="s">
        <v>130</v>
      </c>
      <c r="J13" s="14"/>
      <c r="K13" s="1"/>
    </row>
    <row r="14" spans="1:11" ht="21" customHeight="1">
      <c r="A14" s="9"/>
      <c r="B14" s="10"/>
      <c r="C14" s="222" t="s">
        <v>7</v>
      </c>
      <c r="D14" s="223"/>
      <c r="E14" s="224"/>
      <c r="F14" s="11"/>
      <c r="G14" s="1"/>
      <c r="H14" s="13"/>
      <c r="I14" s="216" t="s">
        <v>131</v>
      </c>
      <c r="J14" s="14"/>
      <c r="K14" s="1"/>
    </row>
    <row r="15" spans="1:11" ht="21" customHeight="1">
      <c r="A15" s="9"/>
      <c r="B15" s="10"/>
      <c r="C15" s="225"/>
      <c r="D15" s="226"/>
      <c r="E15" s="227"/>
      <c r="F15" s="11"/>
      <c r="G15" s="1"/>
      <c r="H15" s="13"/>
      <c r="I15" s="216"/>
      <c r="J15" s="16"/>
      <c r="K15" s="1"/>
    </row>
    <row r="16" spans="1:11" ht="21" customHeight="1">
      <c r="A16" s="9"/>
      <c r="B16" s="10"/>
      <c r="C16" s="225"/>
      <c r="D16" s="226"/>
      <c r="E16" s="227"/>
      <c r="F16" s="11"/>
      <c r="G16" s="1"/>
      <c r="H16" s="13"/>
      <c r="I16" s="169" t="s">
        <v>132</v>
      </c>
      <c r="J16" s="16"/>
      <c r="K16" s="1"/>
    </row>
    <row r="17" spans="1:11" ht="21" customHeight="1">
      <c r="A17" s="9"/>
      <c r="B17" s="10"/>
      <c r="C17" s="228"/>
      <c r="D17" s="229"/>
      <c r="E17" s="230"/>
      <c r="F17" s="11"/>
      <c r="G17" s="1"/>
      <c r="H17" s="13"/>
      <c r="I17" s="170" t="s">
        <v>133</v>
      </c>
      <c r="J17" s="16"/>
      <c r="K17" s="1"/>
    </row>
    <row r="18" spans="1:11" ht="21" customHeight="1">
      <c r="A18" s="9"/>
      <c r="B18" s="10"/>
      <c r="C18" s="12"/>
      <c r="D18" s="12"/>
      <c r="E18" s="12"/>
      <c r="F18" s="11"/>
      <c r="G18" s="1"/>
      <c r="H18" s="13"/>
      <c r="I18" s="171"/>
      <c r="J18" s="16"/>
      <c r="K18" s="1"/>
    </row>
    <row r="19" spans="1:11" ht="21" customHeight="1">
      <c r="A19" s="9"/>
      <c r="B19" s="10"/>
      <c r="C19" s="232" t="s">
        <v>8</v>
      </c>
      <c r="D19" s="223"/>
      <c r="E19" s="224"/>
      <c r="F19" s="11"/>
      <c r="G19" s="1"/>
      <c r="H19" s="13"/>
      <c r="I19" s="169" t="s">
        <v>134</v>
      </c>
      <c r="J19" s="16"/>
      <c r="K19" s="1"/>
    </row>
    <row r="20" spans="1:11" ht="21" customHeight="1">
      <c r="A20" s="9"/>
      <c r="B20" s="10"/>
      <c r="C20" s="225"/>
      <c r="D20" s="226"/>
      <c r="E20" s="227"/>
      <c r="F20" s="11"/>
      <c r="G20" s="1"/>
      <c r="H20" s="13"/>
      <c r="I20" s="170" t="s">
        <v>135</v>
      </c>
      <c r="J20" s="16"/>
      <c r="K20" s="1"/>
    </row>
    <row r="21" spans="1:11" ht="21" customHeight="1">
      <c r="A21" s="9"/>
      <c r="B21" s="10"/>
      <c r="C21" s="225"/>
      <c r="D21" s="226"/>
      <c r="E21" s="227"/>
      <c r="F21" s="11"/>
      <c r="G21" s="1"/>
      <c r="H21" s="13"/>
      <c r="I21" s="171"/>
      <c r="J21" s="16"/>
      <c r="K21" s="1"/>
    </row>
    <row r="22" spans="1:11" ht="21" customHeight="1">
      <c r="A22" s="9"/>
      <c r="B22" s="10"/>
      <c r="C22" s="228"/>
      <c r="D22" s="229"/>
      <c r="E22" s="230"/>
      <c r="F22" s="11"/>
      <c r="G22" s="1"/>
      <c r="H22" s="13"/>
      <c r="I22" s="167" t="s">
        <v>136</v>
      </c>
      <c r="J22" s="16"/>
      <c r="K22" s="1"/>
    </row>
    <row r="23" spans="1:11" ht="21" customHeight="1">
      <c r="A23" s="9"/>
      <c r="B23" s="10"/>
      <c r="C23" s="12"/>
      <c r="D23" s="12"/>
      <c r="E23" s="12"/>
      <c r="F23" s="11"/>
      <c r="G23" s="1"/>
      <c r="H23" s="13"/>
      <c r="I23" s="218" t="s">
        <v>137</v>
      </c>
      <c r="J23" s="16"/>
      <c r="K23" s="1"/>
    </row>
    <row r="24" spans="1:11" ht="21" customHeight="1">
      <c r="A24" s="9"/>
      <c r="B24" s="10"/>
      <c r="C24" s="12"/>
      <c r="D24" s="12"/>
      <c r="E24" s="12"/>
      <c r="F24" s="11"/>
      <c r="G24" s="1"/>
      <c r="H24" s="13"/>
      <c r="I24" s="218"/>
      <c r="J24" s="17"/>
      <c r="K24" s="1"/>
    </row>
    <row r="25" spans="1:11" ht="21" customHeight="1">
      <c r="A25" s="9"/>
      <c r="B25" s="10"/>
      <c r="C25" s="12"/>
      <c r="D25" s="12"/>
      <c r="E25" s="12"/>
      <c r="F25" s="11"/>
      <c r="G25" s="1"/>
      <c r="H25" s="13"/>
      <c r="I25" s="218"/>
      <c r="J25" s="17"/>
      <c r="K25" s="1"/>
    </row>
    <row r="26" spans="1:11" ht="21" customHeight="1">
      <c r="A26" s="9"/>
      <c r="B26" s="18"/>
      <c r="C26" s="19"/>
      <c r="D26" s="19"/>
      <c r="E26" s="19"/>
      <c r="F26" s="20"/>
      <c r="G26" s="1"/>
      <c r="H26" s="21"/>
      <c r="I26" s="219"/>
      <c r="J26" s="23"/>
      <c r="K26" s="1"/>
    </row>
    <row r="27" spans="1:11" ht="21" customHeight="1">
      <c r="A27" s="9"/>
      <c r="B27" s="9"/>
      <c r="C27" s="9"/>
      <c r="D27" s="9"/>
      <c r="E27" s="9"/>
      <c r="F27" s="9"/>
      <c r="G27" s="1"/>
      <c r="H27" s="1"/>
      <c r="I27" s="1"/>
      <c r="J27" s="1"/>
      <c r="K27" s="1"/>
    </row>
    <row r="28" spans="1:11" ht="21" customHeight="1">
      <c r="A28" s="9"/>
      <c r="B28" s="205" t="s">
        <v>9</v>
      </c>
      <c r="C28" s="206"/>
      <c r="D28" s="206"/>
      <c r="E28" s="206"/>
      <c r="F28" s="206"/>
      <c r="G28" s="206"/>
      <c r="H28" s="206"/>
      <c r="I28" s="206"/>
      <c r="J28" s="207"/>
      <c r="K28" s="1"/>
    </row>
    <row r="29" spans="1:11" ht="21" customHeight="1">
      <c r="A29" s="9"/>
      <c r="B29" s="208"/>
      <c r="C29" s="202"/>
      <c r="D29" s="202"/>
      <c r="E29" s="202"/>
      <c r="F29" s="202"/>
      <c r="G29" s="202"/>
      <c r="H29" s="202"/>
      <c r="I29" s="202"/>
      <c r="J29" s="209"/>
      <c r="K29" s="1"/>
    </row>
    <row r="30" spans="1:11" ht="21" customHeight="1">
      <c r="A30" s="9"/>
      <c r="B30" s="210" t="s">
        <v>10</v>
      </c>
      <c r="C30" s="197"/>
      <c r="D30" s="197"/>
      <c r="E30" s="197"/>
      <c r="F30" s="197"/>
      <c r="G30" s="197"/>
      <c r="H30" s="197"/>
      <c r="I30" s="197"/>
      <c r="J30" s="211"/>
      <c r="K30" s="1"/>
    </row>
    <row r="31" spans="1:11" ht="21" customHeight="1">
      <c r="A31" s="9"/>
      <c r="B31" s="13"/>
      <c r="C31" s="1"/>
      <c r="D31" s="9"/>
      <c r="E31" s="9"/>
      <c r="F31" s="9"/>
      <c r="G31" s="9"/>
      <c r="H31" s="9"/>
      <c r="I31" s="9"/>
      <c r="J31" s="24"/>
      <c r="K31" s="1"/>
    </row>
    <row r="32" spans="1:11" ht="21" customHeight="1">
      <c r="A32" s="9"/>
      <c r="B32" s="13"/>
      <c r="C32" s="25" t="s">
        <v>11</v>
      </c>
      <c r="D32" s="14"/>
      <c r="E32" s="9"/>
      <c r="F32" s="9"/>
      <c r="G32" s="9"/>
      <c r="H32" s="9"/>
      <c r="I32" s="9"/>
      <c r="J32" s="24"/>
      <c r="K32" s="1"/>
    </row>
    <row r="33" spans="1:11" ht="21" customHeight="1">
      <c r="A33" s="9"/>
      <c r="B33" s="13"/>
      <c r="C33" s="201" t="s">
        <v>12</v>
      </c>
      <c r="D33" s="215"/>
      <c r="E33" s="215"/>
      <c r="F33" s="215"/>
      <c r="G33" s="215"/>
      <c r="H33" s="215"/>
      <c r="I33" s="215"/>
      <c r="J33" s="24"/>
      <c r="K33" s="1"/>
    </row>
    <row r="34" spans="1:11" ht="21" customHeight="1">
      <c r="A34" s="9"/>
      <c r="B34" s="13"/>
      <c r="C34" s="215"/>
      <c r="D34" s="215"/>
      <c r="E34" s="215"/>
      <c r="F34" s="215"/>
      <c r="G34" s="215"/>
      <c r="H34" s="215"/>
      <c r="I34" s="215"/>
      <c r="J34" s="24"/>
      <c r="K34" s="1"/>
    </row>
    <row r="35" spans="1:11" ht="21" customHeight="1">
      <c r="A35" s="9"/>
      <c r="B35" s="13"/>
      <c r="C35" s="25" t="s">
        <v>13</v>
      </c>
      <c r="D35" s="14"/>
      <c r="E35" s="9"/>
      <c r="F35" s="9"/>
      <c r="G35" s="9"/>
      <c r="H35" s="9"/>
      <c r="I35" s="9"/>
      <c r="J35" s="24"/>
      <c r="K35" s="1"/>
    </row>
    <row r="36" spans="1:11" ht="21" customHeight="1">
      <c r="A36" s="9"/>
      <c r="B36" s="13"/>
      <c r="C36" s="216" t="s">
        <v>156</v>
      </c>
      <c r="D36" s="217"/>
      <c r="E36" s="217"/>
      <c r="F36" s="217"/>
      <c r="G36" s="217"/>
      <c r="H36" s="217"/>
      <c r="I36" s="217"/>
      <c r="J36" s="24"/>
      <c r="K36" s="1"/>
    </row>
    <row r="37" spans="1:11" ht="21" customHeight="1">
      <c r="A37" s="9"/>
      <c r="B37" s="13"/>
      <c r="C37" s="217"/>
      <c r="D37" s="217"/>
      <c r="E37" s="217"/>
      <c r="F37" s="217"/>
      <c r="G37" s="217"/>
      <c r="H37" s="217"/>
      <c r="I37" s="217"/>
      <c r="J37" s="24"/>
      <c r="K37" s="1"/>
    </row>
    <row r="38" spans="1:11" ht="21" customHeight="1">
      <c r="A38" s="9"/>
      <c r="B38" s="21"/>
      <c r="C38" s="22"/>
      <c r="D38" s="26"/>
      <c r="E38" s="26"/>
      <c r="F38" s="26"/>
      <c r="G38" s="26"/>
      <c r="H38" s="26"/>
      <c r="I38" s="26"/>
      <c r="J38" s="27"/>
      <c r="K38" s="1"/>
    </row>
    <row r="39" spans="1:11" ht="21" customHeight="1">
      <c r="A39" s="1"/>
      <c r="B39" s="1"/>
      <c r="C39" s="1"/>
      <c r="D39" s="9"/>
      <c r="E39" s="9"/>
      <c r="F39" s="9"/>
      <c r="G39" s="9"/>
      <c r="H39" s="9"/>
      <c r="I39" s="9"/>
      <c r="J39" s="9"/>
      <c r="K39" s="1"/>
    </row>
    <row r="40" spans="1:11" ht="21" customHeight="1">
      <c r="A40" s="1"/>
      <c r="B40" s="205" t="s">
        <v>159</v>
      </c>
      <c r="C40" s="206"/>
      <c r="D40" s="206"/>
      <c r="E40" s="206"/>
      <c r="F40" s="206"/>
      <c r="G40" s="206"/>
      <c r="H40" s="206"/>
      <c r="I40" s="206"/>
      <c r="J40" s="207"/>
      <c r="K40" s="1"/>
    </row>
    <row r="41" spans="1:11" ht="21" customHeight="1">
      <c r="A41" s="1"/>
      <c r="B41" s="220"/>
      <c r="C41" s="204"/>
      <c r="D41" s="204"/>
      <c r="E41" s="204"/>
      <c r="F41" s="204"/>
      <c r="G41" s="204"/>
      <c r="H41" s="204"/>
      <c r="I41" s="204"/>
      <c r="J41" s="221"/>
      <c r="K41" s="1"/>
    </row>
    <row r="42" spans="1:11" ht="21" customHeight="1">
      <c r="A42" s="1"/>
      <c r="B42" s="13"/>
      <c r="C42" s="203" t="s">
        <v>157</v>
      </c>
      <c r="D42" s="202"/>
      <c r="E42" s="202"/>
      <c r="F42" s="202"/>
      <c r="G42" s="202"/>
      <c r="H42" s="202"/>
      <c r="I42" s="202"/>
      <c r="J42" s="24"/>
      <c r="K42" s="1"/>
    </row>
    <row r="43" spans="1:11" ht="21" customHeight="1">
      <c r="A43" s="1"/>
      <c r="B43" s="13"/>
      <c r="C43" s="203"/>
      <c r="D43" s="202"/>
      <c r="E43" s="202"/>
      <c r="F43" s="202"/>
      <c r="G43" s="202"/>
      <c r="H43" s="202"/>
      <c r="I43" s="202"/>
      <c r="J43" s="24"/>
      <c r="K43" s="1"/>
    </row>
    <row r="44" spans="1:11" ht="21" customHeight="1">
      <c r="A44" s="1"/>
      <c r="B44" s="13"/>
      <c r="C44" s="203"/>
      <c r="D44" s="202"/>
      <c r="E44" s="202"/>
      <c r="F44" s="202"/>
      <c r="G44" s="202"/>
      <c r="H44" s="202"/>
      <c r="I44" s="202"/>
      <c r="J44" s="24"/>
      <c r="K44" s="1"/>
    </row>
    <row r="45" spans="1:11" ht="21" customHeight="1">
      <c r="A45" s="1"/>
      <c r="B45" s="13"/>
      <c r="C45" s="202"/>
      <c r="D45" s="202"/>
      <c r="E45" s="202"/>
      <c r="F45" s="202"/>
      <c r="G45" s="202"/>
      <c r="H45" s="202"/>
      <c r="I45" s="202"/>
      <c r="J45" s="24"/>
      <c r="K45" s="1"/>
    </row>
    <row r="46" spans="1:11" ht="21" customHeight="1">
      <c r="A46" s="1"/>
      <c r="B46" s="21"/>
      <c r="C46" s="204"/>
      <c r="D46" s="204"/>
      <c r="E46" s="204"/>
      <c r="F46" s="204"/>
      <c r="G46" s="204"/>
      <c r="H46" s="204"/>
      <c r="I46" s="204"/>
      <c r="J46" s="27"/>
      <c r="K46" s="1"/>
    </row>
    <row r="47" spans="1:11" ht="21" customHeight="1">
      <c r="A47" s="1"/>
      <c r="B47" s="1"/>
      <c r="C47" s="1"/>
      <c r="D47" s="1"/>
      <c r="E47" s="1"/>
      <c r="F47" s="1"/>
      <c r="G47" s="1"/>
      <c r="H47" s="1"/>
      <c r="I47" s="1"/>
      <c r="J47" s="1"/>
      <c r="K47" s="1"/>
    </row>
    <row r="48" spans="1:11" ht="21" customHeight="1">
      <c r="A48" s="1"/>
      <c r="B48" s="205" t="s">
        <v>14</v>
      </c>
      <c r="C48" s="206"/>
      <c r="D48" s="206"/>
      <c r="E48" s="206"/>
      <c r="F48" s="206"/>
      <c r="G48" s="206"/>
      <c r="H48" s="206"/>
      <c r="I48" s="206"/>
      <c r="J48" s="207"/>
      <c r="K48" s="1"/>
    </row>
    <row r="49" spans="1:11" ht="21" customHeight="1">
      <c r="A49" s="1"/>
      <c r="B49" s="208"/>
      <c r="C49" s="202"/>
      <c r="D49" s="202"/>
      <c r="E49" s="202"/>
      <c r="F49" s="202"/>
      <c r="G49" s="202"/>
      <c r="H49" s="202"/>
      <c r="I49" s="202"/>
      <c r="J49" s="209"/>
      <c r="K49" s="1"/>
    </row>
    <row r="50" spans="1:11" ht="21" customHeight="1">
      <c r="A50" s="9"/>
      <c r="B50" s="210" t="s">
        <v>15</v>
      </c>
      <c r="C50" s="197"/>
      <c r="D50" s="197"/>
      <c r="E50" s="197"/>
      <c r="F50" s="197"/>
      <c r="G50" s="197"/>
      <c r="H50" s="197"/>
      <c r="I50" s="197"/>
      <c r="J50" s="211"/>
      <c r="K50" s="1"/>
    </row>
    <row r="51" spans="1:11" ht="21" customHeight="1">
      <c r="A51" s="9"/>
      <c r="B51" s="28"/>
      <c r="C51" s="9"/>
      <c r="D51" s="9"/>
      <c r="E51" s="9"/>
      <c r="F51" s="9"/>
      <c r="G51" s="9"/>
      <c r="H51" s="1"/>
      <c r="I51" s="9"/>
      <c r="J51" s="14"/>
      <c r="K51" s="1"/>
    </row>
    <row r="52" spans="1:11" ht="21" customHeight="1">
      <c r="A52" s="9"/>
      <c r="B52" s="28"/>
      <c r="C52" s="9"/>
      <c r="D52" s="9"/>
      <c r="E52" s="9"/>
      <c r="F52" s="9"/>
      <c r="G52" s="9"/>
      <c r="H52" s="1"/>
      <c r="I52" s="9"/>
      <c r="J52" s="14"/>
      <c r="K52" s="1"/>
    </row>
    <row r="53" spans="1:11" ht="21" customHeight="1">
      <c r="A53" s="9"/>
      <c r="B53" s="28"/>
      <c r="C53" s="9"/>
      <c r="D53" s="29"/>
      <c r="E53" s="1"/>
      <c r="F53" s="30" t="s">
        <v>16</v>
      </c>
      <c r="G53" s="1"/>
      <c r="H53" s="1"/>
      <c r="I53" s="9"/>
      <c r="J53" s="14"/>
      <c r="K53" s="1"/>
    </row>
    <row r="54" spans="1:11" ht="21" customHeight="1">
      <c r="A54" s="9"/>
      <c r="B54" s="28"/>
      <c r="C54" s="9"/>
      <c r="D54" s="29"/>
      <c r="E54" s="1"/>
      <c r="F54" s="201" t="s">
        <v>138</v>
      </c>
      <c r="G54" s="202"/>
      <c r="H54" s="202"/>
      <c r="I54" s="202"/>
      <c r="J54" s="14"/>
      <c r="K54" s="1"/>
    </row>
    <row r="55" spans="1:11" ht="21" customHeight="1">
      <c r="A55" s="9"/>
      <c r="B55" s="28"/>
      <c r="C55" s="9"/>
      <c r="D55" s="9"/>
      <c r="E55" s="1"/>
      <c r="F55" s="202"/>
      <c r="G55" s="202"/>
      <c r="H55" s="202"/>
      <c r="I55" s="202"/>
      <c r="J55" s="14"/>
      <c r="K55" s="1"/>
    </row>
    <row r="56" spans="1:11" ht="21" customHeight="1">
      <c r="A56" s="9"/>
      <c r="B56" s="28"/>
      <c r="C56" s="9"/>
      <c r="D56" s="9"/>
      <c r="E56" s="15"/>
      <c r="F56" s="1"/>
      <c r="G56" s="1"/>
      <c r="H56" s="1"/>
      <c r="I56" s="1"/>
      <c r="J56" s="14"/>
      <c r="K56" s="1"/>
    </row>
    <row r="57" spans="1:11" ht="21" customHeight="1">
      <c r="A57" s="9"/>
      <c r="B57" s="28"/>
      <c r="C57" s="9"/>
      <c r="D57" s="15"/>
      <c r="E57" s="15"/>
      <c r="F57" s="30" t="s">
        <v>17</v>
      </c>
      <c r="G57" s="1"/>
      <c r="H57" s="1"/>
      <c r="I57" s="9"/>
      <c r="J57" s="14"/>
      <c r="K57" s="1"/>
    </row>
    <row r="58" spans="1:11" ht="21" customHeight="1">
      <c r="A58" s="9"/>
      <c r="B58" s="28"/>
      <c r="C58" s="9"/>
      <c r="D58" s="15"/>
      <c r="E58" s="15"/>
      <c r="F58" s="201" t="s">
        <v>18</v>
      </c>
      <c r="G58" s="202"/>
      <c r="H58" s="202"/>
      <c r="I58" s="202"/>
      <c r="J58" s="14"/>
      <c r="K58" s="1"/>
    </row>
    <row r="59" spans="1:11" ht="21" customHeight="1">
      <c r="A59" s="9"/>
      <c r="B59" s="28"/>
      <c r="C59" s="9"/>
      <c r="D59" s="9"/>
      <c r="E59" s="9"/>
      <c r="F59" s="15"/>
      <c r="G59" s="15"/>
      <c r="H59" s="15"/>
      <c r="I59" s="15"/>
      <c r="J59" s="14"/>
      <c r="K59" s="1"/>
    </row>
    <row r="60" spans="1:11" ht="21" customHeight="1">
      <c r="A60" s="9"/>
      <c r="B60" s="28"/>
      <c r="C60" s="9"/>
      <c r="D60" s="9"/>
      <c r="E60" s="9"/>
      <c r="F60" s="1"/>
      <c r="G60" s="1"/>
      <c r="H60" s="1"/>
      <c r="I60" s="1"/>
      <c r="J60" s="14"/>
      <c r="K60" s="1"/>
    </row>
    <row r="61" spans="1:11" ht="21" customHeight="1">
      <c r="A61" s="9"/>
      <c r="B61" s="28"/>
      <c r="C61" s="9"/>
      <c r="D61" s="9"/>
      <c r="E61" s="9"/>
      <c r="F61" s="1"/>
      <c r="G61" s="1"/>
      <c r="H61" s="1"/>
      <c r="I61" s="1"/>
      <c r="J61" s="14"/>
      <c r="K61" s="1"/>
    </row>
    <row r="62" spans="1:11" ht="21" customHeight="1">
      <c r="A62" s="9"/>
      <c r="B62" s="28"/>
      <c r="C62" s="212" t="s">
        <v>139</v>
      </c>
      <c r="D62" s="213"/>
      <c r="E62" s="213"/>
      <c r="F62" s="213"/>
      <c r="G62" s="213"/>
      <c r="H62" s="213"/>
      <c r="I62" s="214"/>
      <c r="J62" s="24"/>
      <c r="K62" s="1"/>
    </row>
    <row r="63" spans="1:11" ht="21" customHeight="1">
      <c r="A63" s="9"/>
      <c r="B63" s="28"/>
      <c r="C63" s="9"/>
      <c r="D63" s="9"/>
      <c r="E63" s="9"/>
      <c r="F63" s="9"/>
      <c r="G63" s="9"/>
      <c r="H63" s="9"/>
      <c r="I63" s="9"/>
      <c r="J63" s="24"/>
      <c r="K63" s="1"/>
    </row>
    <row r="64" spans="1:11" ht="21" customHeight="1">
      <c r="A64" s="9"/>
      <c r="B64" s="28"/>
      <c r="C64" s="9"/>
      <c r="D64" s="9"/>
      <c r="E64" s="9"/>
      <c r="F64" s="9"/>
      <c r="G64" s="9"/>
      <c r="H64" s="9"/>
      <c r="I64" s="9"/>
      <c r="J64" s="24"/>
      <c r="K64" s="1"/>
    </row>
    <row r="65" spans="1:11" ht="21" customHeight="1">
      <c r="A65" s="9"/>
      <c r="B65" s="28"/>
      <c r="C65" s="9"/>
      <c r="D65" s="9"/>
      <c r="E65" s="9"/>
      <c r="F65" s="9"/>
      <c r="G65" s="9"/>
      <c r="H65" s="1"/>
      <c r="I65" s="9"/>
      <c r="J65" s="24"/>
      <c r="K65" s="1"/>
    </row>
    <row r="66" spans="1:11" ht="21" customHeight="1">
      <c r="A66" s="9"/>
      <c r="B66" s="28"/>
      <c r="C66" s="1"/>
      <c r="D66" s="1"/>
      <c r="E66" s="1"/>
      <c r="F66" s="30" t="s">
        <v>19</v>
      </c>
      <c r="G66" s="1"/>
      <c r="H66" s="1"/>
      <c r="I66" s="1"/>
      <c r="J66" s="24"/>
      <c r="K66" s="1"/>
    </row>
    <row r="67" spans="1:11" ht="21" customHeight="1">
      <c r="A67" s="9"/>
      <c r="B67" s="28"/>
      <c r="C67" s="1"/>
      <c r="D67" s="1"/>
      <c r="E67" s="1"/>
      <c r="F67" s="201" t="s">
        <v>20</v>
      </c>
      <c r="G67" s="202"/>
      <c r="H67" s="202"/>
      <c r="I67" s="202"/>
      <c r="J67" s="24"/>
      <c r="K67" s="1"/>
    </row>
    <row r="68" spans="1:11" ht="21" customHeight="1">
      <c r="A68" s="9"/>
      <c r="B68" s="28"/>
      <c r="C68" s="1"/>
      <c r="D68" s="1"/>
      <c r="E68" s="1"/>
      <c r="F68" s="202"/>
      <c r="G68" s="202"/>
      <c r="H68" s="202"/>
      <c r="I68" s="202"/>
      <c r="J68" s="24"/>
      <c r="K68" s="1"/>
    </row>
    <row r="69" spans="1:11" ht="21" customHeight="1">
      <c r="A69" s="9"/>
      <c r="B69" s="28"/>
      <c r="C69" s="1"/>
      <c r="D69" s="1"/>
      <c r="E69" s="1"/>
      <c r="F69" s="193" t="s">
        <v>140</v>
      </c>
      <c r="G69" s="194"/>
      <c r="H69" s="194"/>
      <c r="I69" s="195"/>
      <c r="J69" s="14"/>
      <c r="K69" s="1"/>
    </row>
    <row r="70" spans="1:11" ht="21" customHeight="1">
      <c r="A70" s="9"/>
      <c r="B70" s="28"/>
      <c r="C70" s="1"/>
      <c r="D70" s="1"/>
      <c r="E70" s="1"/>
      <c r="F70" s="196"/>
      <c r="G70" s="197"/>
      <c r="H70" s="197"/>
      <c r="I70" s="198"/>
      <c r="J70" s="14"/>
      <c r="K70" s="1"/>
    </row>
    <row r="71" spans="1:11" ht="21" customHeight="1">
      <c r="A71" s="9"/>
      <c r="B71" s="28"/>
      <c r="C71" s="9"/>
      <c r="D71" s="9"/>
      <c r="E71" s="9"/>
      <c r="F71" s="1"/>
      <c r="G71" s="1"/>
      <c r="H71" s="1"/>
      <c r="I71" s="1"/>
      <c r="J71" s="14"/>
      <c r="K71" s="1"/>
    </row>
    <row r="72" spans="1:11" ht="21" customHeight="1">
      <c r="A72" s="9"/>
      <c r="B72" s="28"/>
      <c r="C72" s="9"/>
      <c r="D72" s="9"/>
      <c r="E72" s="9"/>
      <c r="F72" s="1"/>
      <c r="G72" s="1"/>
      <c r="H72" s="1"/>
      <c r="I72" s="1"/>
      <c r="J72" s="14"/>
      <c r="K72" s="1"/>
    </row>
    <row r="73" spans="1:11" ht="21" customHeight="1">
      <c r="A73" s="9"/>
      <c r="B73" s="28"/>
      <c r="C73" s="9"/>
      <c r="D73" s="9"/>
      <c r="E73" s="9"/>
      <c r="F73" s="30"/>
      <c r="G73" s="1"/>
      <c r="H73" s="1"/>
      <c r="I73" s="1"/>
      <c r="J73" s="14"/>
      <c r="K73" s="1"/>
    </row>
    <row r="74" spans="1:11" ht="21" customHeight="1">
      <c r="A74" s="9"/>
      <c r="B74" s="28"/>
      <c r="C74" s="9"/>
      <c r="D74" s="9"/>
      <c r="E74" s="9"/>
      <c r="F74" s="15"/>
      <c r="G74" s="15"/>
      <c r="H74" s="15"/>
      <c r="I74" s="15"/>
      <c r="J74" s="14"/>
      <c r="K74" s="1"/>
    </row>
    <row r="75" spans="1:11" ht="21" customHeight="1">
      <c r="A75" s="9"/>
      <c r="B75" s="28"/>
      <c r="C75" s="9"/>
      <c r="D75" s="9"/>
      <c r="E75" s="9"/>
      <c r="F75" s="15"/>
      <c r="G75" s="15"/>
      <c r="H75" s="15"/>
      <c r="I75" s="15"/>
      <c r="J75" s="14"/>
      <c r="K75" s="1"/>
    </row>
    <row r="76" spans="1:11" ht="21" customHeight="1">
      <c r="A76" s="9"/>
      <c r="B76" s="28"/>
      <c r="C76" s="9"/>
      <c r="D76" s="9"/>
      <c r="E76" s="9"/>
      <c r="F76" s="30" t="s">
        <v>21</v>
      </c>
      <c r="G76" s="15"/>
      <c r="H76" s="15"/>
      <c r="I76" s="15"/>
      <c r="J76" s="14"/>
      <c r="K76" s="1"/>
    </row>
    <row r="77" spans="1:11" ht="21" customHeight="1">
      <c r="A77" s="9"/>
      <c r="B77" s="28"/>
      <c r="C77" s="9"/>
      <c r="D77" s="9"/>
      <c r="E77" s="9"/>
      <c r="F77" s="201" t="s">
        <v>141</v>
      </c>
      <c r="G77" s="202"/>
      <c r="H77" s="202"/>
      <c r="I77" s="202"/>
      <c r="J77" s="14"/>
      <c r="K77" s="1"/>
    </row>
    <row r="78" spans="1:11" ht="21" customHeight="1">
      <c r="A78" s="9"/>
      <c r="B78" s="28"/>
      <c r="C78" s="9"/>
      <c r="D78" s="9"/>
      <c r="E78" s="9"/>
      <c r="F78" s="202"/>
      <c r="G78" s="202"/>
      <c r="H78" s="202"/>
      <c r="I78" s="202"/>
      <c r="J78" s="14"/>
      <c r="K78" s="1"/>
    </row>
    <row r="79" spans="1:11" ht="21" customHeight="1">
      <c r="A79" s="9"/>
      <c r="B79" s="28"/>
      <c r="C79" s="9"/>
      <c r="D79" s="9"/>
      <c r="E79" s="9"/>
      <c r="F79" s="202"/>
      <c r="G79" s="202"/>
      <c r="H79" s="202"/>
      <c r="I79" s="202"/>
      <c r="J79" s="14"/>
      <c r="K79" s="1"/>
    </row>
    <row r="80" spans="1:11" ht="21" customHeight="1">
      <c r="A80" s="9"/>
      <c r="B80" s="28"/>
      <c r="C80" s="9"/>
      <c r="D80" s="9"/>
      <c r="E80" s="9"/>
      <c r="F80" s="193" t="s">
        <v>142</v>
      </c>
      <c r="G80" s="194"/>
      <c r="H80" s="194"/>
      <c r="I80" s="195"/>
      <c r="J80" s="14"/>
      <c r="K80" s="1"/>
    </row>
    <row r="81" spans="1:11" ht="21" customHeight="1">
      <c r="A81" s="9"/>
      <c r="B81" s="28"/>
      <c r="C81" s="9"/>
      <c r="D81" s="9"/>
      <c r="E81" s="9"/>
      <c r="F81" s="196"/>
      <c r="G81" s="197"/>
      <c r="H81" s="197"/>
      <c r="I81" s="198"/>
      <c r="J81" s="14"/>
      <c r="K81" s="1"/>
    </row>
    <row r="82" spans="1:11" ht="21" customHeight="1">
      <c r="A82" s="9"/>
      <c r="B82" s="28"/>
      <c r="C82" s="9"/>
      <c r="D82" s="9"/>
      <c r="E82" s="9"/>
      <c r="F82" s="15"/>
      <c r="G82" s="15"/>
      <c r="H82" s="15"/>
      <c r="I82" s="15"/>
      <c r="J82" s="14"/>
      <c r="K82" s="1"/>
    </row>
    <row r="83" spans="1:11" ht="21" customHeight="1">
      <c r="A83" s="9"/>
      <c r="B83" s="28"/>
      <c r="C83" s="9"/>
      <c r="D83" s="9"/>
      <c r="E83" s="9"/>
      <c r="F83" s="15"/>
      <c r="G83" s="15"/>
      <c r="H83" s="15"/>
      <c r="I83" s="15"/>
      <c r="J83" s="14"/>
      <c r="K83" s="1"/>
    </row>
    <row r="84" spans="1:11" ht="21" customHeight="1">
      <c r="A84" s="9"/>
      <c r="B84" s="28"/>
      <c r="C84" s="9"/>
      <c r="D84" s="9"/>
      <c r="E84" s="9"/>
      <c r="F84" s="9"/>
      <c r="G84" s="9"/>
      <c r="H84" s="9"/>
      <c r="I84" s="9"/>
      <c r="J84" s="14"/>
      <c r="K84" s="1"/>
    </row>
    <row r="85" spans="1:11" ht="21" customHeight="1">
      <c r="A85" s="9"/>
      <c r="B85" s="28"/>
      <c r="C85" s="9"/>
      <c r="D85" s="9"/>
      <c r="E85" s="9"/>
      <c r="F85" s="9"/>
      <c r="G85" s="9"/>
      <c r="H85" s="9"/>
      <c r="I85" s="9"/>
      <c r="J85" s="14"/>
      <c r="K85" s="1"/>
    </row>
    <row r="86" spans="1:11" ht="21" customHeight="1">
      <c r="A86" s="9"/>
      <c r="B86" s="28"/>
      <c r="C86" s="9"/>
      <c r="D86" s="9"/>
      <c r="E86" s="9"/>
      <c r="F86" s="9"/>
      <c r="G86" s="9"/>
      <c r="H86" s="9"/>
      <c r="I86" s="9"/>
      <c r="J86" s="14"/>
      <c r="K86" s="1"/>
    </row>
    <row r="87" spans="1:11" ht="21" customHeight="1">
      <c r="A87" s="9"/>
      <c r="B87" s="28"/>
      <c r="C87" s="9"/>
      <c r="D87" s="9"/>
      <c r="E87" s="9"/>
      <c r="F87" s="30" t="s">
        <v>22</v>
      </c>
      <c r="G87" s="1"/>
      <c r="H87" s="1"/>
      <c r="I87" s="1"/>
      <c r="J87" s="14"/>
      <c r="K87" s="1"/>
    </row>
    <row r="88" spans="1:11" ht="21" customHeight="1">
      <c r="A88" s="9"/>
      <c r="B88" s="28"/>
      <c r="C88" s="9"/>
      <c r="D88" s="9"/>
      <c r="E88" s="9"/>
      <c r="F88" s="201" t="s">
        <v>23</v>
      </c>
      <c r="G88" s="202"/>
      <c r="H88" s="202"/>
      <c r="I88" s="202"/>
      <c r="J88" s="14"/>
      <c r="K88" s="1"/>
    </row>
    <row r="89" spans="1:11" ht="21" customHeight="1">
      <c r="A89" s="9"/>
      <c r="B89" s="28"/>
      <c r="C89" s="9"/>
      <c r="D89" s="9"/>
      <c r="E89" s="9"/>
      <c r="F89" s="202"/>
      <c r="G89" s="202"/>
      <c r="H89" s="202"/>
      <c r="I89" s="202"/>
      <c r="J89" s="14"/>
      <c r="K89" s="1"/>
    </row>
    <row r="90" spans="1:11" ht="21" customHeight="1">
      <c r="A90" s="9"/>
      <c r="B90" s="28"/>
      <c r="C90" s="9"/>
      <c r="D90" s="9"/>
      <c r="E90" s="9"/>
      <c r="F90" s="193" t="s">
        <v>143</v>
      </c>
      <c r="G90" s="194"/>
      <c r="H90" s="194"/>
      <c r="I90" s="195"/>
      <c r="J90" s="14"/>
      <c r="K90" s="1"/>
    </row>
    <row r="91" spans="1:11" ht="21" customHeight="1">
      <c r="A91" s="9"/>
      <c r="B91" s="28"/>
      <c r="C91" s="9"/>
      <c r="D91" s="9"/>
      <c r="E91" s="9"/>
      <c r="F91" s="196"/>
      <c r="G91" s="197"/>
      <c r="H91" s="197"/>
      <c r="I91" s="198"/>
      <c r="J91" s="14"/>
      <c r="K91" s="1"/>
    </row>
    <row r="92" spans="1:11" ht="21" customHeight="1">
      <c r="A92" s="9"/>
      <c r="B92" s="28"/>
      <c r="C92" s="9"/>
      <c r="D92" s="9"/>
      <c r="E92" s="9"/>
      <c r="F92" s="9"/>
      <c r="G92" s="9"/>
      <c r="H92" s="9"/>
      <c r="I92" s="9"/>
      <c r="J92" s="14"/>
      <c r="K92" s="1"/>
    </row>
    <row r="93" spans="1:11" ht="21" customHeight="1">
      <c r="A93" s="9"/>
      <c r="B93" s="28"/>
      <c r="C93" s="9"/>
      <c r="D93" s="9"/>
      <c r="E93" s="9"/>
      <c r="F93" s="9"/>
      <c r="G93" s="9"/>
      <c r="H93" s="9"/>
      <c r="I93" s="9"/>
      <c r="J93" s="14"/>
      <c r="K93" s="1"/>
    </row>
    <row r="94" spans="1:11" ht="21" customHeight="1">
      <c r="A94" s="9"/>
      <c r="B94" s="28"/>
      <c r="C94" s="9"/>
      <c r="D94" s="9"/>
      <c r="E94" s="9"/>
      <c r="F94" s="9"/>
      <c r="G94" s="9"/>
      <c r="H94" s="9"/>
      <c r="I94" s="9"/>
      <c r="J94" s="14"/>
      <c r="K94" s="1"/>
    </row>
    <row r="95" spans="1:11" ht="21" customHeight="1">
      <c r="A95" s="9"/>
      <c r="B95" s="28"/>
      <c r="C95" s="9"/>
      <c r="D95" s="9"/>
      <c r="E95" s="9"/>
      <c r="F95" s="9"/>
      <c r="G95" s="9"/>
      <c r="H95" s="9"/>
      <c r="I95" s="9"/>
      <c r="J95" s="14"/>
      <c r="K95" s="1"/>
    </row>
    <row r="96" spans="1:11" ht="21" customHeight="1">
      <c r="A96" s="9"/>
      <c r="B96" s="28"/>
      <c r="C96" s="9"/>
      <c r="D96" s="9"/>
      <c r="E96" s="9"/>
      <c r="F96" s="9"/>
      <c r="G96" s="9"/>
      <c r="H96" s="9"/>
      <c r="I96" s="9"/>
      <c r="J96" s="14"/>
      <c r="K96" s="1"/>
    </row>
    <row r="97" spans="1:11" ht="21" customHeight="1">
      <c r="A97" s="9"/>
      <c r="B97" s="28"/>
      <c r="C97" s="9"/>
      <c r="D97" s="9"/>
      <c r="E97" s="9"/>
      <c r="F97" s="30" t="s">
        <v>24</v>
      </c>
      <c r="G97" s="1"/>
      <c r="H97" s="1"/>
      <c r="I97" s="1"/>
      <c r="J97" s="14"/>
      <c r="K97" s="1"/>
    </row>
    <row r="98" spans="1:11" ht="21" customHeight="1">
      <c r="A98" s="9"/>
      <c r="B98" s="28"/>
      <c r="C98" s="9"/>
      <c r="D98" s="9"/>
      <c r="E98" s="9"/>
      <c r="F98" s="201" t="s">
        <v>25</v>
      </c>
      <c r="G98" s="202"/>
      <c r="H98" s="202"/>
      <c r="I98" s="202"/>
      <c r="J98" s="14"/>
      <c r="K98" s="1"/>
    </row>
    <row r="99" spans="1:11" ht="21" customHeight="1">
      <c r="A99" s="9"/>
      <c r="B99" s="28"/>
      <c r="C99" s="9"/>
      <c r="D99" s="9"/>
      <c r="E99" s="9"/>
      <c r="F99" s="202"/>
      <c r="G99" s="202"/>
      <c r="H99" s="202"/>
      <c r="I99" s="202"/>
      <c r="J99" s="14"/>
      <c r="K99" s="1"/>
    </row>
    <row r="100" spans="1:11" ht="21" customHeight="1">
      <c r="A100" s="9"/>
      <c r="B100" s="28"/>
      <c r="C100" s="9"/>
      <c r="D100" s="9"/>
      <c r="E100" s="9"/>
      <c r="F100" s="202"/>
      <c r="G100" s="202"/>
      <c r="H100" s="202"/>
      <c r="I100" s="202"/>
      <c r="J100" s="14"/>
      <c r="K100" s="1"/>
    </row>
    <row r="101" spans="1:11" ht="21" customHeight="1">
      <c r="A101" s="9"/>
      <c r="B101" s="28"/>
      <c r="C101" s="9"/>
      <c r="D101" s="9"/>
      <c r="E101" s="9"/>
      <c r="F101" s="15"/>
      <c r="G101" s="15"/>
      <c r="H101" s="15"/>
      <c r="I101" s="15"/>
      <c r="J101" s="14"/>
      <c r="K101" s="1"/>
    </row>
    <row r="102" spans="1:11" ht="21" customHeight="1">
      <c r="A102" s="9"/>
      <c r="B102" s="28"/>
      <c r="C102" s="9"/>
      <c r="D102" s="9"/>
      <c r="E102" s="9"/>
      <c r="F102" s="30"/>
      <c r="G102" s="1"/>
      <c r="H102" s="1"/>
      <c r="I102" s="1"/>
      <c r="J102" s="14"/>
      <c r="K102" s="1"/>
    </row>
    <row r="103" spans="1:11" ht="21" customHeight="1">
      <c r="A103" s="9"/>
      <c r="B103" s="28"/>
      <c r="C103" s="9"/>
      <c r="D103" s="9"/>
      <c r="E103" s="9"/>
      <c r="F103" s="30"/>
      <c r="G103" s="1"/>
      <c r="H103" s="1"/>
      <c r="I103" s="1"/>
      <c r="J103" s="14"/>
      <c r="K103" s="1"/>
    </row>
    <row r="104" spans="1:11" ht="21" customHeight="1">
      <c r="A104" s="9"/>
      <c r="B104" s="28"/>
      <c r="C104" s="9"/>
      <c r="D104" s="9"/>
      <c r="E104" s="9"/>
      <c r="F104" s="30"/>
      <c r="G104" s="1"/>
      <c r="H104" s="1"/>
      <c r="I104" s="1"/>
      <c r="J104" s="14"/>
      <c r="K104" s="1"/>
    </row>
    <row r="105" spans="1:11" ht="21" customHeight="1">
      <c r="A105" s="9"/>
      <c r="B105" s="28"/>
      <c r="C105" s="9"/>
      <c r="D105" s="9"/>
      <c r="E105" s="9"/>
      <c r="F105" s="15"/>
      <c r="G105" s="15"/>
      <c r="H105" s="15"/>
      <c r="I105" s="15"/>
      <c r="J105" s="14"/>
      <c r="K105" s="1"/>
    </row>
    <row r="106" spans="1:11" ht="21" customHeight="1">
      <c r="A106" s="9"/>
      <c r="B106" s="28"/>
      <c r="C106" s="9"/>
      <c r="D106" s="9"/>
      <c r="E106" s="9"/>
      <c r="F106" s="15"/>
      <c r="G106" s="15"/>
      <c r="H106" s="15"/>
      <c r="I106" s="15"/>
      <c r="J106" s="14"/>
      <c r="K106" s="1"/>
    </row>
    <row r="107" spans="1:11" ht="21" customHeight="1">
      <c r="A107" s="9"/>
      <c r="B107" s="28"/>
      <c r="C107" s="9"/>
      <c r="D107" s="9"/>
      <c r="E107" s="9"/>
      <c r="F107" s="30" t="s">
        <v>144</v>
      </c>
      <c r="G107" s="1"/>
      <c r="H107" s="1"/>
      <c r="I107" s="1"/>
      <c r="J107" s="14"/>
      <c r="K107" s="1"/>
    </row>
    <row r="108" spans="1:11" ht="21" customHeight="1">
      <c r="A108" s="9"/>
      <c r="B108" s="28"/>
      <c r="C108" s="9"/>
      <c r="D108" s="9"/>
      <c r="E108" s="9"/>
      <c r="F108" s="201" t="s">
        <v>145</v>
      </c>
      <c r="G108" s="202"/>
      <c r="H108" s="202"/>
      <c r="I108" s="202"/>
      <c r="J108" s="14"/>
      <c r="K108" s="1"/>
    </row>
    <row r="109" spans="1:11" ht="21" customHeight="1">
      <c r="A109" s="9"/>
      <c r="B109" s="28"/>
      <c r="C109" s="9"/>
      <c r="D109" s="9"/>
      <c r="E109" s="9"/>
      <c r="F109" s="202"/>
      <c r="G109" s="202"/>
      <c r="H109" s="202"/>
      <c r="I109" s="202"/>
      <c r="J109" s="14"/>
      <c r="K109" s="1"/>
    </row>
    <row r="110" spans="1:11" ht="21" customHeight="1">
      <c r="A110" s="9"/>
      <c r="B110" s="28"/>
      <c r="C110" s="9"/>
      <c r="D110" s="9"/>
      <c r="E110" s="9"/>
      <c r="F110" s="202"/>
      <c r="G110" s="202"/>
      <c r="H110" s="202"/>
      <c r="I110" s="202"/>
      <c r="J110" s="14"/>
      <c r="K110" s="1"/>
    </row>
    <row r="111" spans="1:11" ht="21" customHeight="1">
      <c r="A111" s="9"/>
      <c r="B111" s="28"/>
      <c r="C111" s="9"/>
      <c r="D111" s="9"/>
      <c r="E111" s="9"/>
      <c r="F111" s="202"/>
      <c r="G111" s="202"/>
      <c r="H111" s="202"/>
      <c r="I111" s="202"/>
      <c r="J111" s="14"/>
      <c r="K111" s="1"/>
    </row>
    <row r="112" spans="1:11" ht="21" customHeight="1">
      <c r="A112" s="9"/>
      <c r="B112" s="28"/>
      <c r="C112" s="9"/>
      <c r="D112" s="9"/>
      <c r="E112" s="9"/>
      <c r="F112" s="193" t="s">
        <v>146</v>
      </c>
      <c r="G112" s="194"/>
      <c r="H112" s="194"/>
      <c r="I112" s="195"/>
      <c r="J112" s="14"/>
      <c r="K112" s="1"/>
    </row>
    <row r="113" spans="1:11" ht="21" customHeight="1">
      <c r="A113" s="9"/>
      <c r="B113" s="28"/>
      <c r="C113" s="9"/>
      <c r="D113" s="9"/>
      <c r="E113" s="9"/>
      <c r="F113" s="196"/>
      <c r="G113" s="197"/>
      <c r="H113" s="197"/>
      <c r="I113" s="198"/>
      <c r="J113" s="14"/>
      <c r="K113" s="1"/>
    </row>
    <row r="114" spans="1:11" ht="21" customHeight="1">
      <c r="A114" s="9"/>
      <c r="B114" s="28"/>
      <c r="C114" s="9"/>
      <c r="D114" s="9"/>
      <c r="E114" s="9"/>
      <c r="F114" s="15"/>
      <c r="G114" s="15"/>
      <c r="H114" s="15"/>
      <c r="I114" s="15"/>
      <c r="J114" s="14"/>
      <c r="K114" s="1"/>
    </row>
    <row r="115" spans="1:11" ht="21" customHeight="1">
      <c r="A115" s="9"/>
      <c r="B115" s="28"/>
      <c r="C115" s="9"/>
      <c r="D115" s="9"/>
      <c r="E115" s="9"/>
      <c r="F115" s="15"/>
      <c r="G115" s="15"/>
      <c r="H115" s="15"/>
      <c r="I115" s="15"/>
      <c r="J115" s="14"/>
      <c r="K115" s="1"/>
    </row>
    <row r="116" spans="1:11" ht="21" customHeight="1">
      <c r="A116" s="9"/>
      <c r="B116" s="28"/>
      <c r="C116" s="9"/>
      <c r="D116" s="9"/>
      <c r="E116" s="9"/>
      <c r="F116" s="9"/>
      <c r="G116" s="9"/>
      <c r="H116" s="1"/>
      <c r="I116" s="9"/>
      <c r="J116" s="14"/>
      <c r="K116" s="1"/>
    </row>
    <row r="117" spans="1:11" ht="21" customHeight="1">
      <c r="A117" s="9"/>
      <c r="B117" s="28"/>
      <c r="C117" s="9"/>
      <c r="D117" s="1"/>
      <c r="E117" s="1"/>
      <c r="F117" s="15"/>
      <c r="G117" s="15"/>
      <c r="H117" s="15"/>
      <c r="I117" s="15"/>
      <c r="J117" s="14"/>
      <c r="K117" s="1"/>
    </row>
    <row r="118" spans="1:11" ht="21" customHeight="1">
      <c r="A118" s="9"/>
      <c r="B118" s="28"/>
      <c r="C118" s="9"/>
      <c r="D118" s="1"/>
      <c r="E118" s="1"/>
      <c r="F118" s="15"/>
      <c r="G118" s="15"/>
      <c r="H118" s="15"/>
      <c r="I118" s="15"/>
      <c r="J118" s="14"/>
      <c r="K118" s="1"/>
    </row>
    <row r="119" spans="1:11" ht="21" customHeight="1">
      <c r="A119" s="9"/>
      <c r="B119" s="28"/>
      <c r="C119" s="9"/>
      <c r="D119" s="1"/>
      <c r="E119" s="1"/>
      <c r="F119" s="15"/>
      <c r="G119" s="15"/>
      <c r="H119" s="15"/>
      <c r="I119" s="15"/>
      <c r="J119" s="14"/>
      <c r="K119" s="1"/>
    </row>
    <row r="120" spans="1:11" ht="21" customHeight="1">
      <c r="A120" s="9"/>
      <c r="B120" s="28"/>
      <c r="C120" s="9"/>
      <c r="D120" s="1"/>
      <c r="E120" s="1"/>
      <c r="F120" s="15"/>
      <c r="G120" s="15"/>
      <c r="H120" s="15"/>
      <c r="I120" s="15"/>
      <c r="J120" s="14"/>
      <c r="K120" s="1"/>
    </row>
    <row r="121" spans="1:11" ht="21" customHeight="1">
      <c r="A121" s="9"/>
      <c r="B121" s="28"/>
      <c r="C121" s="9"/>
      <c r="D121" s="1"/>
      <c r="E121" s="1"/>
      <c r="F121" s="15"/>
      <c r="G121" s="15"/>
      <c r="H121" s="15"/>
      <c r="I121" s="15"/>
      <c r="J121" s="14"/>
      <c r="K121" s="1"/>
    </row>
    <row r="122" spans="1:11" ht="21" customHeight="1">
      <c r="A122" s="9"/>
      <c r="B122" s="28"/>
      <c r="C122" s="9"/>
      <c r="D122" s="1"/>
      <c r="E122" s="1"/>
      <c r="F122" s="15"/>
      <c r="G122" s="15"/>
      <c r="H122" s="15"/>
      <c r="I122" s="15"/>
      <c r="J122" s="14"/>
      <c r="K122" s="1"/>
    </row>
    <row r="123" spans="1:11" ht="21" customHeight="1">
      <c r="A123" s="9"/>
      <c r="B123" s="28"/>
      <c r="C123" s="9"/>
      <c r="D123" s="1"/>
      <c r="E123" s="1"/>
      <c r="F123" s="30" t="s">
        <v>147</v>
      </c>
      <c r="G123" s="15"/>
      <c r="H123" s="15"/>
      <c r="I123" s="15"/>
      <c r="J123" s="14"/>
      <c r="K123" s="1"/>
    </row>
    <row r="124" spans="1:11" ht="21" customHeight="1">
      <c r="A124" s="9"/>
      <c r="B124" s="28"/>
      <c r="C124" s="9"/>
      <c r="D124" s="1"/>
      <c r="E124" s="1"/>
      <c r="F124" s="201" t="s">
        <v>26</v>
      </c>
      <c r="G124" s="202"/>
      <c r="H124" s="202"/>
      <c r="I124" s="202"/>
      <c r="J124" s="14"/>
      <c r="K124" s="1"/>
    </row>
    <row r="125" spans="1:11" ht="21" customHeight="1">
      <c r="A125" s="9"/>
      <c r="B125" s="28"/>
      <c r="C125" s="9"/>
      <c r="D125" s="1"/>
      <c r="E125" s="1"/>
      <c r="F125" s="202"/>
      <c r="G125" s="202"/>
      <c r="H125" s="202"/>
      <c r="I125" s="202"/>
      <c r="J125" s="14"/>
      <c r="K125" s="1"/>
    </row>
    <row r="126" spans="1:11" ht="21" customHeight="1">
      <c r="A126" s="9"/>
      <c r="B126" s="28"/>
      <c r="C126" s="9"/>
      <c r="D126" s="1"/>
      <c r="E126" s="1"/>
      <c r="F126" s="202"/>
      <c r="G126" s="202"/>
      <c r="H126" s="202"/>
      <c r="I126" s="202"/>
      <c r="J126" s="14"/>
      <c r="K126" s="1"/>
    </row>
    <row r="127" spans="1:11" ht="21" customHeight="1">
      <c r="A127" s="9"/>
      <c r="B127" s="28"/>
      <c r="C127" s="9"/>
      <c r="D127" s="1"/>
      <c r="E127" s="1"/>
      <c r="F127" s="1"/>
      <c r="G127" s="1"/>
      <c r="H127" s="1"/>
      <c r="I127" s="1"/>
      <c r="J127" s="14"/>
      <c r="K127" s="1"/>
    </row>
    <row r="128" spans="1:11" ht="21" customHeight="1">
      <c r="A128" s="9"/>
      <c r="B128" s="28"/>
      <c r="C128" s="9"/>
      <c r="D128" s="1"/>
      <c r="E128" s="1"/>
      <c r="F128" s="15"/>
      <c r="G128" s="15"/>
      <c r="H128" s="15"/>
      <c r="I128" s="15"/>
      <c r="J128" s="14"/>
      <c r="K128" s="1"/>
    </row>
    <row r="129" spans="1:11" ht="21" customHeight="1">
      <c r="A129" s="9"/>
      <c r="B129" s="28"/>
      <c r="C129" s="9"/>
      <c r="D129" s="1"/>
      <c r="E129" s="1"/>
      <c r="F129" s="15"/>
      <c r="G129" s="15"/>
      <c r="H129" s="15"/>
      <c r="I129" s="15"/>
      <c r="J129" s="14"/>
      <c r="K129" s="1"/>
    </row>
    <row r="130" spans="1:11" ht="21" customHeight="1">
      <c r="A130" s="9"/>
      <c r="B130" s="28"/>
      <c r="C130" s="9"/>
      <c r="D130" s="1"/>
      <c r="E130" s="1"/>
      <c r="F130" s="15"/>
      <c r="G130" s="15"/>
      <c r="H130" s="15"/>
      <c r="I130" s="15"/>
      <c r="J130" s="14"/>
      <c r="K130" s="1"/>
    </row>
    <row r="131" spans="1:11" ht="21" customHeight="1">
      <c r="A131" s="9"/>
      <c r="B131" s="28"/>
      <c r="C131" s="9"/>
      <c r="D131" s="1"/>
      <c r="E131" s="1"/>
      <c r="F131" s="15"/>
      <c r="G131" s="15"/>
      <c r="H131" s="15"/>
      <c r="I131" s="15"/>
      <c r="J131" s="14"/>
      <c r="K131" s="1"/>
    </row>
    <row r="132" spans="1:11" ht="21" customHeight="1">
      <c r="A132" s="9"/>
      <c r="B132" s="28"/>
      <c r="C132" s="9"/>
      <c r="D132" s="1"/>
      <c r="E132" s="1"/>
      <c r="F132" s="15"/>
      <c r="G132" s="15"/>
      <c r="H132" s="15"/>
      <c r="I132" s="15"/>
      <c r="J132" s="14"/>
      <c r="K132" s="1"/>
    </row>
    <row r="133" spans="1:11" ht="21" customHeight="1">
      <c r="A133" s="9"/>
      <c r="B133" s="28"/>
      <c r="C133" s="9"/>
      <c r="D133" s="1"/>
      <c r="E133" s="1"/>
      <c r="F133" s="15"/>
      <c r="G133" s="15"/>
      <c r="H133" s="15"/>
      <c r="I133" s="15"/>
      <c r="J133" s="14"/>
      <c r="K133" s="1"/>
    </row>
    <row r="134" spans="1:11" ht="21" customHeight="1">
      <c r="A134" s="9"/>
      <c r="B134" s="28"/>
      <c r="C134" s="9"/>
      <c r="D134" s="1"/>
      <c r="E134" s="1"/>
      <c r="F134" s="15"/>
      <c r="G134" s="15"/>
      <c r="H134" s="15"/>
      <c r="I134" s="15"/>
      <c r="J134" s="14"/>
      <c r="K134" s="1"/>
    </row>
    <row r="135" spans="1:11" ht="21" customHeight="1">
      <c r="A135" s="9"/>
      <c r="B135" s="28"/>
      <c r="C135" s="9"/>
      <c r="D135" s="1"/>
      <c r="E135" s="1"/>
      <c r="F135" s="15"/>
      <c r="G135" s="15"/>
      <c r="H135" s="15"/>
      <c r="I135" s="15"/>
      <c r="J135" s="14"/>
      <c r="K135" s="1"/>
    </row>
    <row r="136" spans="1:11" ht="21" customHeight="1">
      <c r="A136" s="9"/>
      <c r="B136" s="28"/>
      <c r="C136" s="9"/>
      <c r="D136" s="1"/>
      <c r="E136" s="1"/>
      <c r="F136" s="30" t="s">
        <v>27</v>
      </c>
      <c r="G136" s="15"/>
      <c r="H136" s="15"/>
      <c r="I136" s="15"/>
      <c r="J136" s="14"/>
      <c r="K136" s="1"/>
    </row>
    <row r="137" spans="1:11" ht="21" customHeight="1">
      <c r="A137" s="9"/>
      <c r="B137" s="28"/>
      <c r="C137" s="9"/>
      <c r="D137" s="1"/>
      <c r="E137" s="1"/>
      <c r="F137" s="201" t="s">
        <v>148</v>
      </c>
      <c r="G137" s="202"/>
      <c r="H137" s="202"/>
      <c r="I137" s="202"/>
      <c r="J137" s="14"/>
      <c r="K137" s="1"/>
    </row>
    <row r="138" spans="1:11" ht="21" customHeight="1">
      <c r="A138" s="9"/>
      <c r="B138" s="28"/>
      <c r="C138" s="9"/>
      <c r="D138" s="1"/>
      <c r="E138" s="1"/>
      <c r="F138" s="202"/>
      <c r="G138" s="202"/>
      <c r="H138" s="202"/>
      <c r="I138" s="202"/>
      <c r="J138" s="14"/>
      <c r="K138" s="1"/>
    </row>
    <row r="139" spans="1:11" ht="21" customHeight="1">
      <c r="A139" s="9"/>
      <c r="B139" s="28"/>
      <c r="C139" s="9"/>
      <c r="D139" s="1"/>
      <c r="E139" s="1"/>
      <c r="F139" s="202"/>
      <c r="G139" s="202"/>
      <c r="H139" s="202"/>
      <c r="I139" s="202"/>
      <c r="J139" s="14"/>
      <c r="K139" s="1"/>
    </row>
    <row r="140" spans="1:11" ht="21" customHeight="1">
      <c r="A140" s="9"/>
      <c r="B140" s="28"/>
      <c r="C140" s="9"/>
      <c r="D140" s="1"/>
      <c r="E140" s="1"/>
      <c r="F140" s="15"/>
      <c r="G140" s="15"/>
      <c r="H140" s="15"/>
      <c r="I140" s="15"/>
      <c r="J140" s="14"/>
      <c r="K140" s="1"/>
    </row>
    <row r="141" spans="1:11" ht="21" customHeight="1">
      <c r="A141" s="9"/>
      <c r="B141" s="28"/>
      <c r="C141" s="9"/>
      <c r="D141" s="1"/>
      <c r="E141" s="1"/>
      <c r="F141" s="15"/>
      <c r="G141" s="15"/>
      <c r="H141" s="15"/>
      <c r="I141" s="15"/>
      <c r="J141" s="14"/>
      <c r="K141" s="1"/>
    </row>
    <row r="142" spans="1:11" ht="21" customHeight="1">
      <c r="A142" s="9"/>
      <c r="B142" s="28"/>
      <c r="C142" s="9"/>
      <c r="D142" s="1"/>
      <c r="E142" s="1"/>
      <c r="F142" s="15"/>
      <c r="G142" s="15"/>
      <c r="H142" s="15"/>
      <c r="I142" s="15"/>
      <c r="J142" s="14"/>
      <c r="K142" s="1"/>
    </row>
    <row r="143" spans="1:11" ht="21" customHeight="1">
      <c r="A143" s="9"/>
      <c r="B143" s="28"/>
      <c r="C143" s="9"/>
      <c r="D143" s="1"/>
      <c r="E143" s="1"/>
      <c r="F143" s="15"/>
      <c r="G143" s="15"/>
      <c r="H143" s="15"/>
      <c r="I143" s="15"/>
      <c r="J143" s="14"/>
      <c r="K143" s="1"/>
    </row>
    <row r="144" spans="1:11" ht="21" customHeight="1">
      <c r="A144" s="9"/>
      <c r="B144" s="28"/>
      <c r="C144" s="9"/>
      <c r="D144" s="1"/>
      <c r="E144" s="1"/>
      <c r="F144" s="15"/>
      <c r="G144" s="15"/>
      <c r="H144" s="15"/>
      <c r="I144" s="15"/>
      <c r="J144" s="14"/>
      <c r="K144" s="1"/>
    </row>
    <row r="145" spans="1:11" ht="21" customHeight="1">
      <c r="A145" s="9"/>
      <c r="B145" s="28"/>
      <c r="C145" s="9"/>
      <c r="D145" s="1"/>
      <c r="E145" s="1"/>
      <c r="F145" s="15"/>
      <c r="G145" s="15"/>
      <c r="H145" s="15"/>
      <c r="I145" s="15"/>
      <c r="J145" s="14"/>
      <c r="K145" s="1"/>
    </row>
    <row r="146" spans="1:11" ht="21" customHeight="1">
      <c r="A146" s="9"/>
      <c r="B146" s="28"/>
      <c r="C146" s="9"/>
      <c r="D146" s="1"/>
      <c r="E146" s="1"/>
      <c r="F146" s="15"/>
      <c r="G146" s="15"/>
      <c r="H146" s="15"/>
      <c r="I146" s="15"/>
      <c r="J146" s="14"/>
      <c r="K146" s="1"/>
    </row>
    <row r="147" spans="1:11" ht="21" customHeight="1">
      <c r="A147" s="9"/>
      <c r="B147" s="28"/>
      <c r="C147" s="9"/>
      <c r="D147" s="1"/>
      <c r="E147" s="1"/>
      <c r="F147" s="15"/>
      <c r="G147" s="15"/>
      <c r="H147" s="15"/>
      <c r="I147" s="15"/>
      <c r="J147" s="14"/>
      <c r="K147" s="1"/>
    </row>
    <row r="148" spans="1:11" ht="21" customHeight="1">
      <c r="A148" s="9"/>
      <c r="B148" s="28"/>
      <c r="C148" s="9"/>
      <c r="D148" s="1"/>
      <c r="E148" s="1"/>
      <c r="F148" s="15"/>
      <c r="G148" s="15"/>
      <c r="H148" s="15"/>
      <c r="I148" s="15"/>
      <c r="J148" s="14"/>
      <c r="K148" s="1"/>
    </row>
    <row r="149" spans="1:11" ht="21" customHeight="1">
      <c r="A149" s="9"/>
      <c r="B149" s="28"/>
      <c r="C149" s="9"/>
      <c r="D149" s="1"/>
      <c r="E149" s="1"/>
      <c r="F149" s="15"/>
      <c r="G149" s="15"/>
      <c r="H149" s="15"/>
      <c r="I149" s="15"/>
      <c r="J149" s="14"/>
      <c r="K149" s="1"/>
    </row>
    <row r="150" spans="1:11" ht="21" customHeight="1">
      <c r="A150" s="9"/>
      <c r="B150" s="28"/>
      <c r="C150" s="212" t="s">
        <v>149</v>
      </c>
      <c r="D150" s="213"/>
      <c r="E150" s="213"/>
      <c r="F150" s="213"/>
      <c r="G150" s="213"/>
      <c r="H150" s="213"/>
      <c r="I150" s="214"/>
      <c r="J150" s="14"/>
      <c r="K150" s="1"/>
    </row>
    <row r="151" spans="1:11" ht="21" customHeight="1">
      <c r="A151" s="9"/>
      <c r="B151" s="28"/>
      <c r="C151" s="9"/>
      <c r="D151" s="1"/>
      <c r="E151" s="1"/>
      <c r="F151" s="15"/>
      <c r="G151" s="15"/>
      <c r="H151" s="15"/>
      <c r="I151" s="15"/>
      <c r="J151" s="14"/>
      <c r="K151" s="1"/>
    </row>
    <row r="152" spans="1:11" ht="21" customHeight="1">
      <c r="A152" s="9"/>
      <c r="B152" s="28"/>
      <c r="C152" s="9"/>
      <c r="D152" s="1"/>
      <c r="E152" s="1"/>
      <c r="F152" s="15"/>
      <c r="G152" s="15"/>
      <c r="H152" s="15"/>
      <c r="I152" s="15"/>
      <c r="J152" s="14"/>
      <c r="K152" s="1"/>
    </row>
    <row r="153" spans="1:11" ht="21" customHeight="1">
      <c r="A153" s="9"/>
      <c r="B153" s="28"/>
      <c r="C153" s="9"/>
      <c r="D153" s="1"/>
      <c r="E153" s="1"/>
      <c r="F153" s="15"/>
      <c r="G153" s="15"/>
      <c r="H153" s="15"/>
      <c r="I153" s="15"/>
      <c r="J153" s="14"/>
      <c r="K153" s="1"/>
    </row>
    <row r="154" spans="1:11" ht="21" customHeight="1">
      <c r="A154" s="9"/>
      <c r="B154" s="28"/>
      <c r="C154" s="9"/>
      <c r="D154" s="1"/>
      <c r="E154" s="1"/>
      <c r="F154" s="30" t="s">
        <v>28</v>
      </c>
      <c r="G154" s="1"/>
      <c r="H154" s="1"/>
      <c r="I154" s="1"/>
      <c r="J154" s="14"/>
      <c r="K154" s="1"/>
    </row>
    <row r="155" spans="1:11" ht="21" customHeight="1">
      <c r="A155" s="9"/>
      <c r="B155" s="28"/>
      <c r="C155" s="9"/>
      <c r="D155" s="1"/>
      <c r="E155" s="1"/>
      <c r="F155" s="201" t="s">
        <v>29</v>
      </c>
      <c r="G155" s="202"/>
      <c r="H155" s="202"/>
      <c r="I155" s="202"/>
      <c r="J155" s="14"/>
      <c r="K155" s="1"/>
    </row>
    <row r="156" spans="1:11" ht="21" customHeight="1">
      <c r="A156" s="9"/>
      <c r="B156" s="28"/>
      <c r="C156" s="9"/>
      <c r="D156" s="1"/>
      <c r="E156" s="1"/>
      <c r="F156" s="202"/>
      <c r="G156" s="202"/>
      <c r="H156" s="202"/>
      <c r="I156" s="202"/>
      <c r="J156" s="14"/>
      <c r="K156" s="1"/>
    </row>
    <row r="157" spans="1:11" ht="21" customHeight="1">
      <c r="A157" s="9"/>
      <c r="B157" s="28"/>
      <c r="C157" s="9"/>
      <c r="D157" s="1"/>
      <c r="E157" s="1"/>
      <c r="F157" s="202"/>
      <c r="G157" s="202"/>
      <c r="H157" s="202"/>
      <c r="I157" s="202"/>
      <c r="J157" s="14"/>
      <c r="K157" s="1"/>
    </row>
    <row r="158" spans="1:11" ht="21" customHeight="1">
      <c r="A158" s="9"/>
      <c r="B158" s="28"/>
      <c r="C158" s="9"/>
      <c r="D158" s="1"/>
      <c r="E158" s="1"/>
      <c r="F158" s="202"/>
      <c r="G158" s="202"/>
      <c r="H158" s="202"/>
      <c r="I158" s="202"/>
      <c r="J158" s="14"/>
      <c r="K158" s="1"/>
    </row>
    <row r="159" spans="1:11" ht="21" customHeight="1">
      <c r="A159" s="9"/>
      <c r="B159" s="28"/>
      <c r="C159" s="9"/>
      <c r="D159" s="1"/>
      <c r="E159" s="1"/>
      <c r="F159" s="15"/>
      <c r="G159" s="15"/>
      <c r="H159" s="15"/>
      <c r="I159" s="15"/>
      <c r="J159" s="14"/>
      <c r="K159" s="1"/>
    </row>
    <row r="160" spans="1:11" ht="21" customHeight="1">
      <c r="A160" s="9"/>
      <c r="B160" s="28"/>
      <c r="C160" s="9"/>
      <c r="D160" s="1"/>
      <c r="E160" s="1"/>
      <c r="F160" s="15"/>
      <c r="G160" s="15"/>
      <c r="H160" s="15"/>
      <c r="I160" s="15"/>
      <c r="J160" s="14"/>
      <c r="K160" s="1"/>
    </row>
    <row r="161" spans="1:11" ht="21" customHeight="1">
      <c r="A161" s="9"/>
      <c r="B161" s="28"/>
      <c r="C161" s="9"/>
      <c r="D161" s="1"/>
      <c r="E161" s="1"/>
      <c r="F161" s="15"/>
      <c r="G161" s="15"/>
      <c r="H161" s="15"/>
      <c r="I161" s="15"/>
      <c r="J161" s="14"/>
      <c r="K161" s="1"/>
    </row>
    <row r="162" spans="1:11" ht="21" customHeight="1">
      <c r="A162" s="9"/>
      <c r="B162" s="28"/>
      <c r="C162" s="9"/>
      <c r="D162" s="1"/>
      <c r="E162" s="1"/>
      <c r="F162" s="15"/>
      <c r="G162" s="15"/>
      <c r="H162" s="15"/>
      <c r="I162" s="15"/>
      <c r="J162" s="14"/>
      <c r="K162" s="1"/>
    </row>
    <row r="163" spans="1:11" ht="21" customHeight="1">
      <c r="A163" s="9"/>
      <c r="B163" s="28"/>
      <c r="C163" s="9"/>
      <c r="D163" s="1"/>
      <c r="E163" s="1"/>
      <c r="F163" s="15"/>
      <c r="G163" s="15"/>
      <c r="H163" s="15"/>
      <c r="I163" s="15"/>
      <c r="J163" s="14"/>
      <c r="K163" s="1"/>
    </row>
    <row r="164" spans="1:11" ht="21" customHeight="1">
      <c r="A164" s="9"/>
      <c r="B164" s="28"/>
      <c r="C164" s="9"/>
      <c r="D164" s="1"/>
      <c r="E164" s="1"/>
      <c r="F164" s="15"/>
      <c r="G164" s="15"/>
      <c r="H164" s="15"/>
      <c r="I164" s="15"/>
      <c r="J164" s="14"/>
      <c r="K164" s="1"/>
    </row>
    <row r="165" spans="1:11" ht="21" customHeight="1">
      <c r="A165" s="9"/>
      <c r="B165" s="28"/>
      <c r="C165" s="9"/>
      <c r="D165" s="1"/>
      <c r="E165" s="1"/>
      <c r="F165" s="15"/>
      <c r="G165" s="15"/>
      <c r="H165" s="15"/>
      <c r="I165" s="15"/>
      <c r="J165" s="14"/>
      <c r="K165" s="1"/>
    </row>
    <row r="166" spans="1:11" ht="21" customHeight="1">
      <c r="A166" s="9"/>
      <c r="B166" s="28"/>
      <c r="C166" s="9"/>
      <c r="D166" s="1"/>
      <c r="E166" s="1"/>
      <c r="F166" s="15"/>
      <c r="G166" s="15"/>
      <c r="H166" s="15"/>
      <c r="I166" s="15"/>
      <c r="J166" s="14"/>
      <c r="K166" s="1"/>
    </row>
    <row r="167" spans="1:11" ht="21" customHeight="1">
      <c r="A167" s="9"/>
      <c r="B167" s="28"/>
      <c r="C167" s="9"/>
      <c r="D167" s="1"/>
      <c r="E167" s="1"/>
      <c r="F167" s="30" t="s">
        <v>30</v>
      </c>
      <c r="G167" s="1"/>
      <c r="H167" s="1"/>
      <c r="I167" s="1"/>
      <c r="J167" s="14"/>
      <c r="K167" s="1"/>
    </row>
    <row r="168" spans="1:11" ht="21" customHeight="1">
      <c r="A168" s="9"/>
      <c r="B168" s="28"/>
      <c r="C168" s="9"/>
      <c r="D168" s="1"/>
      <c r="E168" s="1"/>
      <c r="F168" s="201" t="s">
        <v>150</v>
      </c>
      <c r="G168" s="202"/>
      <c r="H168" s="202"/>
      <c r="I168" s="202"/>
      <c r="J168" s="14"/>
      <c r="K168" s="1"/>
    </row>
    <row r="169" spans="1:11" ht="21" customHeight="1">
      <c r="A169" s="9"/>
      <c r="B169" s="28"/>
      <c r="C169" s="9"/>
      <c r="D169" s="1"/>
      <c r="E169" s="1"/>
      <c r="F169" s="202"/>
      <c r="G169" s="202"/>
      <c r="H169" s="202"/>
      <c r="I169" s="202"/>
      <c r="J169" s="14"/>
      <c r="K169" s="1"/>
    </row>
    <row r="170" spans="1:11" ht="21" customHeight="1">
      <c r="A170" s="9"/>
      <c r="B170" s="28"/>
      <c r="C170" s="9"/>
      <c r="D170" s="1"/>
      <c r="E170" s="1"/>
      <c r="F170" s="202"/>
      <c r="G170" s="202"/>
      <c r="H170" s="202"/>
      <c r="I170" s="202"/>
      <c r="J170" s="14"/>
      <c r="K170" s="1"/>
    </row>
    <row r="171" spans="1:11" ht="21" customHeight="1">
      <c r="A171" s="9"/>
      <c r="B171" s="28"/>
      <c r="C171" s="9"/>
      <c r="D171" s="1"/>
      <c r="E171" s="1"/>
      <c r="F171" s="202"/>
      <c r="G171" s="202"/>
      <c r="H171" s="202"/>
      <c r="I171" s="202"/>
      <c r="J171" s="14"/>
      <c r="K171" s="1"/>
    </row>
    <row r="172" spans="1:11" ht="21" customHeight="1">
      <c r="A172" s="9"/>
      <c r="B172" s="28"/>
      <c r="C172" s="9"/>
      <c r="D172" s="1"/>
      <c r="E172" s="1"/>
      <c r="F172" s="193" t="s">
        <v>31</v>
      </c>
      <c r="G172" s="194"/>
      <c r="H172" s="194"/>
      <c r="I172" s="195"/>
      <c r="J172" s="14"/>
      <c r="K172" s="1"/>
    </row>
    <row r="173" spans="1:11" ht="21" customHeight="1">
      <c r="A173" s="9"/>
      <c r="B173" s="28"/>
      <c r="C173" s="9"/>
      <c r="D173" s="9"/>
      <c r="E173" s="9"/>
      <c r="F173" s="196"/>
      <c r="G173" s="197"/>
      <c r="H173" s="197"/>
      <c r="I173" s="198"/>
      <c r="J173" s="14"/>
      <c r="K173" s="1"/>
    </row>
    <row r="174" spans="1:11" ht="21" customHeight="1">
      <c r="A174" s="9"/>
      <c r="B174" s="28"/>
      <c r="C174" s="9"/>
      <c r="D174" s="9"/>
      <c r="E174" s="9"/>
      <c r="F174" s="1"/>
      <c r="G174" s="1"/>
      <c r="H174" s="1"/>
      <c r="I174" s="1"/>
      <c r="J174" s="14"/>
      <c r="K174" s="1"/>
    </row>
    <row r="175" spans="1:11" ht="21" customHeight="1">
      <c r="A175" s="9"/>
      <c r="B175" s="28"/>
      <c r="C175" s="9"/>
      <c r="D175" s="9"/>
      <c r="E175" s="9"/>
      <c r="F175" s="1"/>
      <c r="G175" s="1"/>
      <c r="H175" s="1"/>
      <c r="I175" s="1"/>
      <c r="J175" s="14"/>
      <c r="K175" s="1"/>
    </row>
    <row r="176" spans="1:11" ht="21" customHeight="1">
      <c r="A176" s="9"/>
      <c r="B176" s="28"/>
      <c r="C176" s="9"/>
      <c r="D176" s="9"/>
      <c r="E176" s="9"/>
      <c r="F176" s="1"/>
      <c r="G176" s="1"/>
      <c r="H176" s="1"/>
      <c r="I176" s="1"/>
      <c r="J176" s="14"/>
      <c r="K176" s="1"/>
    </row>
    <row r="177" spans="1:11" ht="21" customHeight="1">
      <c r="A177" s="9"/>
      <c r="B177" s="28"/>
      <c r="C177" s="9"/>
      <c r="D177" s="9"/>
      <c r="E177" s="9"/>
      <c r="F177" s="1"/>
      <c r="G177" s="1"/>
      <c r="H177" s="1"/>
      <c r="I177" s="1"/>
      <c r="J177" s="14"/>
      <c r="K177" s="1"/>
    </row>
    <row r="178" spans="1:11" ht="21" customHeight="1">
      <c r="A178" s="9"/>
      <c r="B178" s="28"/>
      <c r="C178" s="9"/>
      <c r="D178" s="9"/>
      <c r="E178" s="9"/>
      <c r="F178" s="9"/>
      <c r="G178" s="1"/>
      <c r="H178" s="1"/>
      <c r="I178" s="9"/>
      <c r="J178" s="14"/>
      <c r="K178" s="1"/>
    </row>
    <row r="179" spans="1:11" ht="21" customHeight="1">
      <c r="A179" s="9"/>
      <c r="B179" s="28"/>
      <c r="C179" s="9"/>
      <c r="D179" s="9"/>
      <c r="E179" s="9"/>
      <c r="F179" s="9"/>
      <c r="G179" s="1"/>
      <c r="H179" s="1"/>
      <c r="I179" s="9"/>
      <c r="J179" s="14"/>
      <c r="K179" s="1"/>
    </row>
    <row r="180" spans="1:11" ht="21" customHeight="1">
      <c r="A180" s="9"/>
      <c r="B180" s="28"/>
      <c r="C180" s="9"/>
      <c r="D180" s="9"/>
      <c r="E180" s="9"/>
      <c r="F180" s="9"/>
      <c r="G180" s="1"/>
      <c r="H180" s="1"/>
      <c r="I180" s="9"/>
      <c r="J180" s="14"/>
      <c r="K180" s="1"/>
    </row>
    <row r="181" spans="1:11" ht="21" customHeight="1">
      <c r="A181" s="9"/>
      <c r="B181" s="28"/>
      <c r="C181" s="9"/>
      <c r="D181" s="9"/>
      <c r="E181" s="9"/>
      <c r="F181" s="9"/>
      <c r="G181" s="1"/>
      <c r="H181" s="1"/>
      <c r="I181" s="9"/>
      <c r="J181" s="14"/>
      <c r="K181" s="1"/>
    </row>
    <row r="182" spans="1:11" ht="21" customHeight="1">
      <c r="A182" s="9"/>
      <c r="B182" s="28"/>
      <c r="C182" s="9"/>
      <c r="D182" s="9"/>
      <c r="E182" s="9"/>
      <c r="F182" s="9"/>
      <c r="G182" s="1"/>
      <c r="H182" s="1"/>
      <c r="I182" s="9"/>
      <c r="J182" s="14"/>
      <c r="K182" s="1"/>
    </row>
    <row r="183" spans="1:11" ht="21" customHeight="1">
      <c r="A183" s="9"/>
      <c r="B183" s="28"/>
      <c r="C183" s="212" t="s">
        <v>151</v>
      </c>
      <c r="D183" s="213"/>
      <c r="E183" s="213"/>
      <c r="F183" s="213"/>
      <c r="G183" s="213"/>
      <c r="H183" s="213"/>
      <c r="I183" s="214"/>
      <c r="J183" s="14"/>
      <c r="K183" s="1"/>
    </row>
    <row r="184" spans="1:11" ht="21" customHeight="1">
      <c r="A184" s="9"/>
      <c r="B184" s="28"/>
      <c r="C184" s="9"/>
      <c r="D184" s="9"/>
      <c r="E184" s="9"/>
      <c r="F184" s="9"/>
      <c r="G184" s="1"/>
      <c r="H184" s="1"/>
      <c r="I184" s="9"/>
      <c r="J184" s="14"/>
      <c r="K184" s="1"/>
    </row>
    <row r="185" spans="1:11" ht="21" customHeight="1">
      <c r="A185" s="9"/>
      <c r="B185" s="28"/>
      <c r="C185" s="9"/>
      <c r="D185" s="9"/>
      <c r="E185" s="9"/>
      <c r="F185" s="9"/>
      <c r="G185" s="1"/>
      <c r="H185" s="1"/>
      <c r="I185" s="9"/>
      <c r="J185" s="14"/>
      <c r="K185" s="1"/>
    </row>
    <row r="186" spans="1:11" ht="21" customHeight="1">
      <c r="A186" s="9"/>
      <c r="B186" s="28"/>
      <c r="C186" s="9"/>
      <c r="D186" s="9"/>
      <c r="E186" s="9"/>
      <c r="F186" s="9"/>
      <c r="G186" s="1"/>
      <c r="H186" s="1"/>
      <c r="I186" s="9"/>
      <c r="J186" s="14"/>
      <c r="K186" s="1"/>
    </row>
    <row r="187" spans="1:11" ht="21" customHeight="1">
      <c r="A187" s="9"/>
      <c r="B187" s="28"/>
      <c r="C187" s="9"/>
      <c r="D187" s="9"/>
      <c r="E187" s="9"/>
      <c r="F187" s="9"/>
      <c r="G187" s="1"/>
      <c r="H187" s="1"/>
      <c r="I187" s="9"/>
      <c r="J187" s="14"/>
      <c r="K187" s="1"/>
    </row>
    <row r="188" spans="1:11" ht="21" customHeight="1">
      <c r="A188" s="9"/>
      <c r="B188" s="28"/>
      <c r="C188" s="9"/>
      <c r="D188" s="9"/>
      <c r="E188" s="9"/>
      <c r="F188" s="9"/>
      <c r="G188" s="1"/>
      <c r="H188" s="1"/>
      <c r="I188" s="9"/>
      <c r="J188" s="14"/>
      <c r="K188" s="1"/>
    </row>
    <row r="189" spans="1:11" ht="21" customHeight="1">
      <c r="A189" s="9"/>
      <c r="B189" s="28"/>
      <c r="C189" s="9"/>
      <c r="D189" s="9"/>
      <c r="E189" s="9"/>
      <c r="F189" s="9"/>
      <c r="G189" s="1"/>
      <c r="H189" s="1"/>
      <c r="I189" s="9"/>
      <c r="J189" s="14"/>
      <c r="K189" s="1"/>
    </row>
    <row r="190" spans="1:11" ht="21" customHeight="1">
      <c r="A190" s="9"/>
      <c r="B190" s="28"/>
      <c r="C190" s="9"/>
      <c r="D190" s="9"/>
      <c r="E190" s="9"/>
      <c r="F190" s="9"/>
      <c r="G190" s="9"/>
      <c r="H190" s="9"/>
      <c r="I190" s="9"/>
      <c r="J190" s="14"/>
      <c r="K190" s="1"/>
    </row>
    <row r="191" spans="1:11" ht="21" customHeight="1">
      <c r="A191" s="9"/>
      <c r="B191" s="28"/>
      <c r="C191" s="9"/>
      <c r="D191" s="9"/>
      <c r="E191" s="9"/>
      <c r="F191" s="30" t="s">
        <v>32</v>
      </c>
      <c r="G191" s="1"/>
      <c r="H191" s="1"/>
      <c r="I191" s="1"/>
      <c r="J191" s="14"/>
      <c r="K191" s="1"/>
    </row>
    <row r="192" spans="1:11" ht="21" customHeight="1">
      <c r="A192" s="9"/>
      <c r="B192" s="28"/>
      <c r="C192" s="9"/>
      <c r="D192" s="9"/>
      <c r="E192" s="9"/>
      <c r="F192" s="201" t="s">
        <v>33</v>
      </c>
      <c r="G192" s="202"/>
      <c r="H192" s="202"/>
      <c r="I192" s="202"/>
      <c r="J192" s="14"/>
      <c r="K192" s="1"/>
    </row>
    <row r="193" spans="1:11" ht="21" customHeight="1">
      <c r="A193" s="9"/>
      <c r="B193" s="28"/>
      <c r="C193" s="9"/>
      <c r="D193" s="9"/>
      <c r="E193" s="9"/>
      <c r="F193" s="202"/>
      <c r="G193" s="202"/>
      <c r="H193" s="202"/>
      <c r="I193" s="202"/>
      <c r="J193" s="14"/>
      <c r="K193" s="1"/>
    </row>
    <row r="194" spans="1:11" ht="21" customHeight="1">
      <c r="A194" s="9"/>
      <c r="B194" s="28"/>
      <c r="C194" s="9"/>
      <c r="D194" s="9"/>
      <c r="E194" s="9"/>
      <c r="F194" s="15"/>
      <c r="G194" s="15"/>
      <c r="H194" s="15"/>
      <c r="I194" s="15"/>
      <c r="J194" s="14"/>
      <c r="K194" s="1"/>
    </row>
    <row r="195" spans="1:11" ht="21" customHeight="1">
      <c r="A195" s="9"/>
      <c r="B195" s="28"/>
      <c r="C195" s="9"/>
      <c r="D195" s="9"/>
      <c r="E195" s="9"/>
      <c r="F195" s="9"/>
      <c r="G195" s="1"/>
      <c r="H195" s="1"/>
      <c r="I195" s="9"/>
      <c r="J195" s="14"/>
      <c r="K195" s="1"/>
    </row>
    <row r="196" spans="1:11" ht="21" customHeight="1">
      <c r="A196" s="9"/>
      <c r="B196" s="28"/>
      <c r="C196" s="9"/>
      <c r="D196" s="9"/>
      <c r="E196" s="9"/>
      <c r="F196" s="9"/>
      <c r="G196" s="1"/>
      <c r="H196" s="1"/>
      <c r="I196" s="9"/>
      <c r="J196" s="14"/>
      <c r="K196" s="1"/>
    </row>
    <row r="197" spans="1:11" ht="21" customHeight="1">
      <c r="A197" s="9"/>
      <c r="B197" s="28"/>
      <c r="C197" s="9"/>
      <c r="D197" s="9"/>
      <c r="E197" s="9"/>
      <c r="F197" s="9"/>
      <c r="G197" s="1"/>
      <c r="H197" s="1"/>
      <c r="I197" s="9"/>
      <c r="J197" s="14"/>
      <c r="K197" s="1"/>
    </row>
    <row r="198" spans="1:11" ht="21" customHeight="1">
      <c r="A198" s="9"/>
      <c r="B198" s="28"/>
      <c r="C198" s="9"/>
      <c r="D198" s="9"/>
      <c r="E198" s="9"/>
      <c r="F198" s="9"/>
      <c r="G198" s="1"/>
      <c r="H198" s="1"/>
      <c r="I198" s="9"/>
      <c r="J198" s="14"/>
      <c r="K198" s="1"/>
    </row>
    <row r="199" spans="1:11" ht="21" customHeight="1">
      <c r="A199" s="9"/>
      <c r="B199" s="28"/>
      <c r="C199" s="9"/>
      <c r="D199" s="9"/>
      <c r="E199" s="9"/>
      <c r="F199" s="9"/>
      <c r="G199" s="1"/>
      <c r="H199" s="1"/>
      <c r="I199" s="9"/>
      <c r="J199" s="14"/>
      <c r="K199" s="1"/>
    </row>
    <row r="200" spans="1:11" ht="21" customHeight="1">
      <c r="A200" s="9"/>
      <c r="B200" s="28"/>
      <c r="C200" s="9"/>
      <c r="D200" s="9"/>
      <c r="E200" s="9"/>
      <c r="F200" s="9"/>
      <c r="G200" s="1"/>
      <c r="H200" s="1"/>
      <c r="I200" s="9"/>
      <c r="J200" s="14"/>
      <c r="K200" s="1"/>
    </row>
    <row r="201" spans="1:11" ht="21" customHeight="1">
      <c r="A201" s="9"/>
      <c r="B201" s="28"/>
      <c r="C201" s="9"/>
      <c r="D201" s="9"/>
      <c r="E201" s="9"/>
      <c r="F201" s="9"/>
      <c r="G201" s="1"/>
      <c r="H201" s="1"/>
      <c r="I201" s="9"/>
      <c r="J201" s="14"/>
      <c r="K201" s="1"/>
    </row>
    <row r="202" spans="1:11" ht="21" customHeight="1">
      <c r="A202" s="9"/>
      <c r="B202" s="28"/>
      <c r="C202" s="9"/>
      <c r="D202" s="9"/>
      <c r="E202" s="9"/>
      <c r="F202" s="9"/>
      <c r="G202" s="1"/>
      <c r="H202" s="1"/>
      <c r="I202" s="9"/>
      <c r="J202" s="14"/>
      <c r="K202" s="1"/>
    </row>
    <row r="203" spans="1:11" ht="21" customHeight="1">
      <c r="A203" s="9"/>
      <c r="B203" s="28"/>
      <c r="C203" s="9"/>
      <c r="D203" s="9"/>
      <c r="E203" s="9"/>
      <c r="F203" s="9"/>
      <c r="G203" s="1"/>
      <c r="H203" s="1"/>
      <c r="I203" s="9"/>
      <c r="J203" s="14"/>
      <c r="K203" s="1"/>
    </row>
    <row r="204" spans="1:11" ht="21" customHeight="1">
      <c r="A204" s="9"/>
      <c r="B204" s="28"/>
      <c r="C204" s="9"/>
      <c r="D204" s="9"/>
      <c r="E204" s="9"/>
      <c r="F204" s="9"/>
      <c r="G204" s="1"/>
      <c r="H204" s="1"/>
      <c r="I204" s="9"/>
      <c r="J204" s="14"/>
      <c r="K204" s="1"/>
    </row>
    <row r="205" spans="1:11" ht="21" customHeight="1">
      <c r="A205" s="9"/>
      <c r="B205" s="28"/>
      <c r="C205" s="9"/>
      <c r="D205" s="9"/>
      <c r="E205" s="9"/>
      <c r="F205" s="9"/>
      <c r="G205" s="9"/>
      <c r="H205" s="9"/>
      <c r="I205" s="9"/>
      <c r="J205" s="14"/>
      <c r="K205" s="1"/>
    </row>
    <row r="206" spans="1:11" ht="21" customHeight="1">
      <c r="A206" s="9"/>
      <c r="B206" s="28"/>
      <c r="C206" s="9"/>
      <c r="D206" s="9"/>
      <c r="E206" s="9"/>
      <c r="F206" s="9"/>
      <c r="G206" s="9"/>
      <c r="H206" s="9"/>
      <c r="I206" s="9"/>
      <c r="J206" s="14"/>
      <c r="K206" s="1"/>
    </row>
    <row r="207" spans="1:11" ht="21" customHeight="1">
      <c r="A207" s="9"/>
      <c r="B207" s="28"/>
      <c r="C207" s="9"/>
      <c r="D207" s="9"/>
      <c r="E207" s="9"/>
      <c r="F207" s="9"/>
      <c r="G207" s="9"/>
      <c r="H207" s="9"/>
      <c r="I207" s="9"/>
      <c r="J207" s="14"/>
      <c r="K207" s="1"/>
    </row>
    <row r="208" spans="1:11" ht="21" customHeight="1">
      <c r="A208" s="9"/>
      <c r="B208" s="28"/>
      <c r="C208" s="9"/>
      <c r="D208" s="9"/>
      <c r="E208" s="9"/>
      <c r="F208" s="30" t="s">
        <v>34</v>
      </c>
      <c r="G208" s="1"/>
      <c r="H208" s="1"/>
      <c r="I208" s="1"/>
      <c r="J208" s="14"/>
      <c r="K208" s="1"/>
    </row>
    <row r="209" spans="1:11" ht="21" customHeight="1">
      <c r="A209" s="9"/>
      <c r="B209" s="28"/>
      <c r="C209" s="9"/>
      <c r="D209" s="9"/>
      <c r="E209" s="9"/>
      <c r="F209" s="201" t="s">
        <v>35</v>
      </c>
      <c r="G209" s="202"/>
      <c r="H209" s="202"/>
      <c r="I209" s="202"/>
      <c r="J209" s="14"/>
      <c r="K209" s="1"/>
    </row>
    <row r="210" spans="1:11" ht="21" customHeight="1">
      <c r="A210" s="9"/>
      <c r="B210" s="28"/>
      <c r="C210" s="9"/>
      <c r="D210" s="9"/>
      <c r="E210" s="9"/>
      <c r="F210" s="202"/>
      <c r="G210" s="202"/>
      <c r="H210" s="202"/>
      <c r="I210" s="202"/>
      <c r="J210" s="14"/>
      <c r="K210" s="1"/>
    </row>
    <row r="211" spans="1:11" ht="21" customHeight="1">
      <c r="A211" s="9"/>
      <c r="B211" s="28"/>
      <c r="C211" s="9"/>
      <c r="D211" s="9"/>
      <c r="E211" s="9"/>
      <c r="F211" s="15"/>
      <c r="G211" s="15"/>
      <c r="H211" s="15"/>
      <c r="I211" s="15"/>
      <c r="J211" s="14"/>
      <c r="K211" s="1"/>
    </row>
    <row r="212" spans="1:11" ht="21" customHeight="1">
      <c r="A212" s="9"/>
      <c r="B212" s="28"/>
      <c r="C212" s="9"/>
      <c r="D212" s="9"/>
      <c r="E212" s="9"/>
      <c r="F212" s="15"/>
      <c r="G212" s="15"/>
      <c r="H212" s="15"/>
      <c r="I212" s="15"/>
      <c r="J212" s="14"/>
      <c r="K212" s="1"/>
    </row>
    <row r="213" spans="1:11" ht="21" customHeight="1">
      <c r="A213" s="9"/>
      <c r="B213" s="28"/>
      <c r="C213" s="9"/>
      <c r="D213" s="9"/>
      <c r="E213" s="9"/>
      <c r="F213" s="9"/>
      <c r="G213" s="1"/>
      <c r="H213" s="1"/>
      <c r="I213" s="9"/>
      <c r="J213" s="14"/>
      <c r="K213" s="1"/>
    </row>
    <row r="214" spans="1:11" ht="21" customHeight="1">
      <c r="A214" s="9"/>
      <c r="B214" s="28"/>
      <c r="C214" s="9"/>
      <c r="D214" s="9"/>
      <c r="E214" s="9"/>
      <c r="F214" s="9"/>
      <c r="G214" s="1"/>
      <c r="H214" s="1"/>
      <c r="I214" s="9"/>
      <c r="J214" s="14"/>
      <c r="K214" s="1"/>
    </row>
    <row r="215" spans="1:11" ht="21" customHeight="1">
      <c r="A215" s="9"/>
      <c r="B215" s="28"/>
      <c r="C215" s="9"/>
      <c r="D215" s="9"/>
      <c r="E215" s="9"/>
      <c r="F215" s="9"/>
      <c r="G215" s="1"/>
      <c r="H215" s="1"/>
      <c r="I215" s="9"/>
      <c r="J215" s="14"/>
      <c r="K215" s="1"/>
    </row>
    <row r="216" spans="1:11" ht="21" customHeight="1">
      <c r="A216" s="9"/>
      <c r="B216" s="28"/>
      <c r="C216" s="9"/>
      <c r="D216" s="9"/>
      <c r="E216" s="9"/>
      <c r="F216" s="9"/>
      <c r="G216" s="1"/>
      <c r="H216" s="1"/>
      <c r="I216" s="9"/>
      <c r="J216" s="14"/>
      <c r="K216" s="1"/>
    </row>
    <row r="217" spans="1:11" ht="21" customHeight="1">
      <c r="A217" s="9"/>
      <c r="B217" s="28"/>
      <c r="C217" s="9"/>
      <c r="D217" s="9"/>
      <c r="E217" s="9"/>
      <c r="F217" s="9"/>
      <c r="G217" s="1"/>
      <c r="H217" s="1"/>
      <c r="I217" s="9"/>
      <c r="J217" s="14"/>
      <c r="K217" s="1"/>
    </row>
    <row r="218" spans="1:11" ht="21" customHeight="1">
      <c r="A218" s="9"/>
      <c r="B218" s="28"/>
      <c r="C218" s="9"/>
      <c r="D218" s="9"/>
      <c r="E218" s="9"/>
      <c r="F218" s="9"/>
      <c r="G218" s="1"/>
      <c r="H218" s="1"/>
      <c r="I218" s="9"/>
      <c r="J218" s="14"/>
      <c r="K218" s="1"/>
    </row>
    <row r="219" spans="1:11" ht="21" customHeight="1">
      <c r="A219" s="9"/>
      <c r="B219" s="28"/>
      <c r="C219" s="9"/>
      <c r="D219" s="9"/>
      <c r="E219" s="9"/>
      <c r="F219" s="9"/>
      <c r="G219" s="1"/>
      <c r="H219" s="1"/>
      <c r="I219" s="9"/>
      <c r="J219" s="14"/>
      <c r="K219" s="1"/>
    </row>
    <row r="220" spans="1:11" ht="21" customHeight="1">
      <c r="A220" s="9"/>
      <c r="B220" s="28"/>
      <c r="C220" s="9"/>
      <c r="D220" s="9"/>
      <c r="E220" s="9"/>
      <c r="F220" s="9"/>
      <c r="G220" s="1"/>
      <c r="H220" s="9"/>
      <c r="I220" s="9"/>
      <c r="J220" s="14"/>
      <c r="K220" s="1"/>
    </row>
    <row r="221" spans="1:11" ht="21" customHeight="1">
      <c r="A221" s="9"/>
      <c r="B221" s="28"/>
      <c r="C221" s="199" t="s">
        <v>152</v>
      </c>
      <c r="D221" s="9"/>
      <c r="E221" s="9"/>
      <c r="F221" s="9"/>
      <c r="G221" s="1"/>
      <c r="H221" s="9"/>
      <c r="I221" s="9"/>
      <c r="J221" s="14"/>
      <c r="K221" s="1"/>
    </row>
    <row r="222" spans="1:11" ht="21" customHeight="1">
      <c r="A222" s="9"/>
      <c r="B222" s="28"/>
      <c r="C222" s="200"/>
      <c r="D222" s="9"/>
      <c r="E222" s="9"/>
      <c r="F222" s="9"/>
      <c r="G222" s="1"/>
      <c r="H222" s="9"/>
      <c r="I222" s="9"/>
      <c r="J222" s="14"/>
      <c r="K222" s="1"/>
    </row>
    <row r="223" spans="1:11" ht="21" customHeight="1">
      <c r="A223" s="9"/>
      <c r="B223" s="31"/>
      <c r="C223" s="26"/>
      <c r="D223" s="26"/>
      <c r="E223" s="26"/>
      <c r="F223" s="26"/>
      <c r="G223" s="22"/>
      <c r="H223" s="26"/>
      <c r="I223" s="26"/>
      <c r="J223" s="23"/>
      <c r="K223" s="1"/>
    </row>
    <row r="224" spans="1:11" ht="21" customHeight="1">
      <c r="A224" s="9"/>
      <c r="B224" s="9"/>
      <c r="C224" s="9"/>
      <c r="D224" s="9"/>
      <c r="E224" s="9"/>
      <c r="F224" s="9"/>
      <c r="G224" s="1"/>
      <c r="H224" s="9"/>
      <c r="I224" s="9"/>
      <c r="J224" s="1"/>
      <c r="K224" s="1"/>
    </row>
    <row r="225" spans="1:11" ht="21" customHeight="1">
      <c r="A225" s="9"/>
      <c r="B225" s="248" t="s">
        <v>153</v>
      </c>
      <c r="C225" s="206"/>
      <c r="D225" s="206"/>
      <c r="E225" s="206"/>
      <c r="F225" s="206"/>
      <c r="G225" s="206"/>
      <c r="H225" s="206"/>
      <c r="I225" s="206"/>
      <c r="J225" s="207"/>
      <c r="K225" s="1"/>
    </row>
    <row r="226" spans="1:11" ht="21" customHeight="1">
      <c r="A226" s="9"/>
      <c r="B226" s="208"/>
      <c r="C226" s="202"/>
      <c r="D226" s="202"/>
      <c r="E226" s="202"/>
      <c r="F226" s="202"/>
      <c r="G226" s="202"/>
      <c r="H226" s="202"/>
      <c r="I226" s="202"/>
      <c r="J226" s="209"/>
      <c r="K226" s="1"/>
    </row>
    <row r="227" spans="1:11" ht="21" customHeight="1">
      <c r="A227" s="9"/>
      <c r="B227" s="210" t="s">
        <v>36</v>
      </c>
      <c r="C227" s="197"/>
      <c r="D227" s="197"/>
      <c r="E227" s="197"/>
      <c r="F227" s="197"/>
      <c r="G227" s="197"/>
      <c r="H227" s="197"/>
      <c r="I227" s="197"/>
      <c r="J227" s="211"/>
      <c r="K227" s="1"/>
    </row>
    <row r="228" spans="1:11" ht="21" customHeight="1">
      <c r="A228" s="9"/>
      <c r="B228" s="28"/>
      <c r="C228" s="9"/>
      <c r="D228" s="9"/>
      <c r="E228" s="9"/>
      <c r="F228" s="9"/>
      <c r="G228" s="1"/>
      <c r="H228" s="9"/>
      <c r="I228" s="9"/>
      <c r="J228" s="14"/>
      <c r="K228" s="1"/>
    </row>
    <row r="229" spans="1:11" ht="21" customHeight="1">
      <c r="A229" s="9"/>
      <c r="B229" s="176" t="s">
        <v>37</v>
      </c>
      <c r="C229" s="249" t="s">
        <v>38</v>
      </c>
      <c r="D229" s="202"/>
      <c r="E229" s="202"/>
      <c r="F229" s="202"/>
      <c r="G229" s="202"/>
      <c r="H229" s="202"/>
      <c r="I229" s="202"/>
      <c r="J229" s="14"/>
      <c r="K229" s="1"/>
    </row>
    <row r="230" spans="1:11" ht="21" customHeight="1">
      <c r="A230" s="9"/>
      <c r="B230" s="28"/>
      <c r="C230" s="251" t="s">
        <v>158</v>
      </c>
      <c r="D230" s="251"/>
      <c r="E230" s="251"/>
      <c r="F230" s="251"/>
      <c r="G230" s="251"/>
      <c r="H230" s="251"/>
      <c r="I230" s="251"/>
      <c r="J230" s="14"/>
      <c r="K230" s="1"/>
    </row>
    <row r="231" spans="1:11" ht="21" customHeight="1">
      <c r="A231" s="9"/>
      <c r="B231" s="28"/>
      <c r="C231" s="251"/>
      <c r="D231" s="251"/>
      <c r="E231" s="251"/>
      <c r="F231" s="251"/>
      <c r="G231" s="251"/>
      <c r="H231" s="251"/>
      <c r="I231" s="251"/>
      <c r="J231" s="14"/>
      <c r="K231" s="1"/>
    </row>
    <row r="232" spans="1:11" ht="21" customHeight="1">
      <c r="A232" s="9"/>
      <c r="B232" s="28"/>
      <c r="C232" s="251"/>
      <c r="D232" s="251"/>
      <c r="E232" s="251"/>
      <c r="F232" s="251"/>
      <c r="G232" s="251"/>
      <c r="H232" s="251"/>
      <c r="I232" s="251"/>
      <c r="J232" s="14"/>
      <c r="K232" s="1"/>
    </row>
    <row r="233" spans="1:11" ht="21" customHeight="1">
      <c r="A233" s="9"/>
      <c r="B233" s="28"/>
      <c r="C233" s="251"/>
      <c r="D233" s="251"/>
      <c r="E233" s="251"/>
      <c r="F233" s="251"/>
      <c r="G233" s="251"/>
      <c r="H233" s="251"/>
      <c r="I233" s="251"/>
      <c r="J233" s="14"/>
      <c r="K233" s="1"/>
    </row>
    <row r="234" spans="1:11" ht="21" customHeight="1">
      <c r="A234" s="9"/>
      <c r="B234" s="176"/>
      <c r="C234" s="251"/>
      <c r="D234" s="251"/>
      <c r="E234" s="251"/>
      <c r="F234" s="251"/>
      <c r="G234" s="251"/>
      <c r="H234" s="251"/>
      <c r="I234" s="251"/>
      <c r="J234" s="14"/>
      <c r="K234" s="1"/>
    </row>
    <row r="235" spans="1:11" ht="21" customHeight="1">
      <c r="A235" s="9"/>
      <c r="B235" s="176" t="s">
        <v>39</v>
      </c>
      <c r="C235" s="178" t="s">
        <v>40</v>
      </c>
      <c r="D235" s="177"/>
      <c r="E235" s="177"/>
      <c r="F235" s="177"/>
      <c r="G235" s="177"/>
      <c r="H235" s="177"/>
      <c r="I235" s="177"/>
      <c r="J235" s="14"/>
      <c r="K235" s="1"/>
    </row>
    <row r="236" spans="1:11" ht="21" customHeight="1">
      <c r="A236" s="9"/>
      <c r="B236" s="28"/>
      <c r="C236" s="250" t="s">
        <v>41</v>
      </c>
      <c r="D236" s="202"/>
      <c r="E236" s="202"/>
      <c r="F236" s="202"/>
      <c r="G236" s="202"/>
      <c r="H236" s="202"/>
      <c r="I236" s="202"/>
      <c r="J236" s="14"/>
      <c r="K236" s="1"/>
    </row>
    <row r="237" spans="1:11" ht="21" customHeight="1">
      <c r="A237" s="9"/>
      <c r="B237" s="28"/>
      <c r="C237" s="202"/>
      <c r="D237" s="202"/>
      <c r="E237" s="202"/>
      <c r="F237" s="202"/>
      <c r="G237" s="202"/>
      <c r="H237" s="202"/>
      <c r="I237" s="202"/>
      <c r="J237" s="14"/>
      <c r="K237" s="1"/>
    </row>
    <row r="238" spans="1:11" ht="21" customHeight="1">
      <c r="A238" s="9"/>
      <c r="B238" s="176" t="s">
        <v>42</v>
      </c>
      <c r="C238" s="178" t="s">
        <v>43</v>
      </c>
      <c r="D238" s="177"/>
      <c r="E238" s="177"/>
      <c r="F238" s="177"/>
      <c r="G238" s="177"/>
      <c r="H238" s="177"/>
      <c r="I238" s="177"/>
      <c r="J238" s="14"/>
      <c r="K238" s="1"/>
    </row>
    <row r="239" spans="1:11" ht="21" customHeight="1">
      <c r="A239" s="9"/>
      <c r="B239" s="28"/>
      <c r="C239" s="250" t="s">
        <v>44</v>
      </c>
      <c r="D239" s="202"/>
      <c r="E239" s="202"/>
      <c r="F239" s="202"/>
      <c r="G239" s="202"/>
      <c r="H239" s="202"/>
      <c r="I239" s="202"/>
      <c r="J239" s="14"/>
      <c r="K239" s="1"/>
    </row>
    <row r="240" spans="1:11" ht="21" customHeight="1">
      <c r="A240" s="9"/>
      <c r="B240" s="28"/>
      <c r="C240" s="202"/>
      <c r="D240" s="202"/>
      <c r="E240" s="202"/>
      <c r="F240" s="202"/>
      <c r="G240" s="202"/>
      <c r="H240" s="202"/>
      <c r="I240" s="202"/>
      <c r="J240" s="14"/>
      <c r="K240" s="1"/>
    </row>
    <row r="241" spans="1:11" ht="21" customHeight="1">
      <c r="A241" s="9"/>
      <c r="B241" s="28"/>
      <c r="C241" s="9"/>
      <c r="D241" s="9"/>
      <c r="E241" s="9"/>
      <c r="F241" s="9"/>
      <c r="G241" s="1"/>
      <c r="H241" s="9"/>
      <c r="I241" s="9"/>
      <c r="J241" s="14"/>
      <c r="K241" s="1"/>
    </row>
    <row r="242" spans="1:11" ht="21" customHeight="1">
      <c r="A242" s="9"/>
      <c r="B242" s="28"/>
      <c r="C242" s="238" t="s">
        <v>154</v>
      </c>
      <c r="D242" s="239"/>
      <c r="E242" s="239"/>
      <c r="F242" s="239"/>
      <c r="G242" s="239"/>
      <c r="H242" s="239"/>
      <c r="I242" s="240"/>
      <c r="J242" s="14"/>
      <c r="K242" s="1"/>
    </row>
    <row r="243" spans="1:11" ht="21" customHeight="1">
      <c r="A243" s="9"/>
      <c r="B243" s="28"/>
      <c r="C243" s="241"/>
      <c r="D243" s="197"/>
      <c r="E243" s="197"/>
      <c r="F243" s="197"/>
      <c r="G243" s="197"/>
      <c r="H243" s="197"/>
      <c r="I243" s="242"/>
      <c r="J243" s="14"/>
      <c r="K243" s="1"/>
    </row>
    <row r="244" spans="1:11" ht="21" customHeight="1">
      <c r="A244" s="9"/>
      <c r="B244" s="28"/>
      <c r="C244" s="243" t="s">
        <v>155</v>
      </c>
      <c r="D244" s="202"/>
      <c r="E244" s="202"/>
      <c r="F244" s="202"/>
      <c r="G244" s="202"/>
      <c r="H244" s="202"/>
      <c r="I244" s="244"/>
      <c r="J244" s="14"/>
      <c r="K244" s="1"/>
    </row>
    <row r="245" spans="1:11" ht="21" customHeight="1">
      <c r="A245" s="9"/>
      <c r="B245" s="28"/>
      <c r="C245" s="245"/>
      <c r="D245" s="246"/>
      <c r="E245" s="246"/>
      <c r="F245" s="246"/>
      <c r="G245" s="246"/>
      <c r="H245" s="246"/>
      <c r="I245" s="247"/>
      <c r="J245" s="14"/>
      <c r="K245" s="1"/>
    </row>
    <row r="246" spans="1:11" ht="21" customHeight="1">
      <c r="A246" s="9"/>
      <c r="B246" s="28"/>
      <c r="C246" s="9"/>
      <c r="D246" s="9"/>
      <c r="E246" s="9"/>
      <c r="F246" s="177"/>
      <c r="G246" s="1"/>
      <c r="H246" s="9"/>
      <c r="I246" s="9"/>
      <c r="J246" s="14"/>
      <c r="K246" s="1"/>
    </row>
    <row r="247" spans="1:11" ht="21" customHeight="1">
      <c r="A247" s="9"/>
      <c r="B247" s="28"/>
      <c r="C247" s="9"/>
      <c r="D247" s="9"/>
      <c r="E247" s="9"/>
      <c r="F247" s="177"/>
      <c r="G247" s="1"/>
      <c r="H247" s="9"/>
      <c r="I247" s="9"/>
      <c r="J247" s="14"/>
      <c r="K247" s="1"/>
    </row>
    <row r="248" spans="1:11" ht="21" customHeight="1">
      <c r="A248" s="9"/>
      <c r="B248" s="28"/>
      <c r="C248" s="199" t="s">
        <v>152</v>
      </c>
      <c r="D248" s="9"/>
      <c r="E248" s="9"/>
      <c r="F248" s="177"/>
      <c r="G248" s="1"/>
      <c r="H248" s="9"/>
      <c r="I248" s="9"/>
      <c r="J248" s="14"/>
      <c r="K248" s="1"/>
    </row>
    <row r="249" spans="1:11" ht="21" customHeight="1">
      <c r="A249" s="9"/>
      <c r="B249" s="28"/>
      <c r="C249" s="200"/>
      <c r="D249" s="9"/>
      <c r="E249" s="9"/>
      <c r="F249" s="177"/>
      <c r="G249" s="1"/>
      <c r="H249" s="9"/>
      <c r="I249" s="9"/>
      <c r="J249" s="14"/>
      <c r="K249" s="1"/>
    </row>
    <row r="250" spans="1:11" ht="21" customHeight="1">
      <c r="A250" s="9"/>
      <c r="B250" s="31"/>
      <c r="C250" s="26"/>
      <c r="D250" s="26"/>
      <c r="E250" s="26"/>
      <c r="F250" s="26"/>
      <c r="G250" s="22"/>
      <c r="H250" s="26"/>
      <c r="I250" s="26"/>
      <c r="J250" s="23"/>
      <c r="K250" s="1"/>
    </row>
    <row r="251" spans="1:11" ht="21" customHeight="1">
      <c r="A251" s="9"/>
      <c r="B251" s="9"/>
      <c r="C251" s="9"/>
      <c r="D251" s="9"/>
      <c r="E251" s="9"/>
      <c r="F251" s="177"/>
      <c r="G251" s="1"/>
      <c r="H251" s="9"/>
      <c r="I251" s="9"/>
      <c r="J251" s="1"/>
      <c r="K251" s="1"/>
    </row>
    <row r="252" spans="1:11" ht="21" customHeight="1">
      <c r="A252" s="9"/>
      <c r="B252" s="9"/>
      <c r="C252" s="9"/>
      <c r="D252" s="9"/>
      <c r="E252" s="9"/>
      <c r="F252" s="177"/>
      <c r="G252" s="1"/>
      <c r="H252" s="9"/>
      <c r="I252" s="9"/>
      <c r="J252" s="1"/>
      <c r="K252" s="1"/>
    </row>
    <row r="253" spans="1:11" ht="21" customHeight="1">
      <c r="A253" s="9"/>
      <c r="B253" s="9"/>
      <c r="C253" s="9"/>
      <c r="D253" s="9"/>
      <c r="E253" s="9"/>
      <c r="F253" s="177"/>
      <c r="G253" s="1"/>
      <c r="H253" s="9"/>
      <c r="I253" s="9"/>
      <c r="J253" s="1"/>
      <c r="K253" s="1"/>
    </row>
    <row r="254" spans="1:11" ht="21" customHeight="1">
      <c r="A254" s="173"/>
      <c r="B254" s="173"/>
      <c r="C254" s="173"/>
      <c r="D254" s="173"/>
      <c r="E254" s="173"/>
      <c r="F254" s="179"/>
      <c r="G254" s="174"/>
      <c r="H254" s="173"/>
      <c r="I254" s="173"/>
      <c r="J254" s="174"/>
      <c r="K254" s="174"/>
    </row>
  </sheetData>
  <mergeCells count="50">
    <mergeCell ref="C248:C249"/>
    <mergeCell ref="F137:I139"/>
    <mergeCell ref="C150:I150"/>
    <mergeCell ref="F172:I173"/>
    <mergeCell ref="C183:I183"/>
    <mergeCell ref="F168:I171"/>
    <mergeCell ref="F209:I210"/>
    <mergeCell ref="F192:I193"/>
    <mergeCell ref="C242:I243"/>
    <mergeCell ref="C244:I245"/>
    <mergeCell ref="B225:J226"/>
    <mergeCell ref="B227:J227"/>
    <mergeCell ref="C229:I229"/>
    <mergeCell ref="C236:I237"/>
    <mergeCell ref="C239:I240"/>
    <mergeCell ref="C230:I234"/>
    <mergeCell ref="B3:E4"/>
    <mergeCell ref="I3:J3"/>
    <mergeCell ref="I4:J4"/>
    <mergeCell ref="B5:J7"/>
    <mergeCell ref="H9:J10"/>
    <mergeCell ref="C14:E17"/>
    <mergeCell ref="C10:E12"/>
    <mergeCell ref="I14:I15"/>
    <mergeCell ref="C19:E22"/>
    <mergeCell ref="B28:J29"/>
    <mergeCell ref="H11:J11"/>
    <mergeCell ref="B30:J30"/>
    <mergeCell ref="C33:I34"/>
    <mergeCell ref="C36:I37"/>
    <mergeCell ref="I23:I26"/>
    <mergeCell ref="B40:J41"/>
    <mergeCell ref="C42:I46"/>
    <mergeCell ref="B48:J49"/>
    <mergeCell ref="B50:J50"/>
    <mergeCell ref="F54:I55"/>
    <mergeCell ref="C62:I62"/>
    <mergeCell ref="F58:I58"/>
    <mergeCell ref="F90:I91"/>
    <mergeCell ref="C221:C222"/>
    <mergeCell ref="F67:I68"/>
    <mergeCell ref="F69:I70"/>
    <mergeCell ref="F77:I79"/>
    <mergeCell ref="F80:I81"/>
    <mergeCell ref="F88:I89"/>
    <mergeCell ref="F98:I100"/>
    <mergeCell ref="F108:I111"/>
    <mergeCell ref="F112:I113"/>
    <mergeCell ref="F124:I126"/>
    <mergeCell ref="F155:I158"/>
  </mergeCells>
  <hyperlinks>
    <hyperlink ref="I4" r:id="rId1" xr:uid="{00000000-0004-0000-0000-000000000000}"/>
    <hyperlink ref="C14" location="Instructions!B53" display="HABIT TRACKER" xr:uid="{00000000-0004-0000-0000-000001000000}"/>
    <hyperlink ref="C19" location="Instructions!B230" display="FAQs" xr:uid="{00000000-0004-0000-0000-000002000000}"/>
    <hyperlink ref="C221" location="Instructions!A1" display="  GO BACK TO TOP" xr:uid="{00000000-0004-0000-0000-000004000000}"/>
    <hyperlink ref="C248" location="Instructions!A1" display="  GO BACK TO TOP" xr:uid="{00000000-0004-0000-0000-000005000000}"/>
    <hyperlink ref="C14:E17" location="Instructions!B48" display="HABIT TRACKER" xr:uid="{0B459A70-953A-7F42-911C-9B083C05DF12}"/>
    <hyperlink ref="C19:E22" location="Instructions!B225" display="FAQs" xr:uid="{15E63824-D981-8242-8EAB-25021EC92E1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M160"/>
  <sheetViews>
    <sheetView showGridLines="0" zoomScaleNormal="100" workbookViewId="0"/>
  </sheetViews>
  <sheetFormatPr baseColWidth="10" defaultColWidth="12.6640625" defaultRowHeight="21" customHeight="1"/>
  <cols>
    <col min="1" max="1" width="7.6640625" style="128" customWidth="1"/>
    <col min="2" max="2" width="3.83203125" style="128" customWidth="1"/>
    <col min="3" max="3" width="2.5" style="128" customWidth="1"/>
    <col min="4" max="4" width="4.1640625" style="128" customWidth="1"/>
    <col min="5" max="6" width="17.33203125" style="128" customWidth="1"/>
    <col min="7" max="7" width="8.33203125" style="128" customWidth="1"/>
    <col min="8" max="8" width="2.6640625" style="128" customWidth="1"/>
    <col min="9" max="39" width="4.6640625" style="128" customWidth="1"/>
    <col min="40" max="40" width="2.6640625" style="128" customWidth="1"/>
    <col min="41" max="41" width="3.83203125" style="128" customWidth="1"/>
    <col min="42" max="42" width="6" style="128" customWidth="1"/>
    <col min="43" max="43" width="5.1640625" style="128" customWidth="1"/>
    <col min="44" max="44" width="3.6640625" style="128" customWidth="1"/>
    <col min="45" max="45" width="5.1640625" style="128" customWidth="1"/>
    <col min="46" max="46" width="5.6640625" style="128" customWidth="1"/>
    <col min="47" max="47" width="4.6640625" style="128" customWidth="1"/>
    <col min="48" max="48" width="1.83203125" style="128" customWidth="1"/>
    <col min="49" max="49" width="4.6640625" style="128" customWidth="1"/>
    <col min="50" max="50" width="7.6640625" style="127" customWidth="1"/>
    <col min="51" max="59" width="7.6640625" style="192" hidden="1" customWidth="1"/>
    <col min="60" max="60" width="7.6640625" style="127" customWidth="1"/>
    <col min="61" max="61" width="12.6640625" style="127"/>
    <col min="62" max="16384" width="12.6640625" style="128"/>
  </cols>
  <sheetData>
    <row r="1" spans="1:91" ht="2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32"/>
      <c r="AR1" s="1"/>
      <c r="AS1" s="1"/>
      <c r="AT1" s="1"/>
      <c r="AU1" s="32"/>
      <c r="AV1" s="2"/>
      <c r="AW1" s="1"/>
      <c r="AX1" s="1"/>
      <c r="AY1" s="181"/>
      <c r="AZ1" s="181"/>
      <c r="BA1" s="181"/>
      <c r="BB1" s="181"/>
      <c r="BC1" s="181"/>
      <c r="BD1" s="181"/>
      <c r="BE1" s="181"/>
      <c r="BF1" s="181"/>
      <c r="BG1" s="181"/>
      <c r="BH1" s="1"/>
    </row>
    <row r="2" spans="1:91" ht="21"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32"/>
      <c r="AR2" s="1"/>
      <c r="AS2" s="1"/>
      <c r="AT2" s="1"/>
      <c r="AU2" s="32"/>
      <c r="AV2" s="2"/>
      <c r="AW2" s="1"/>
      <c r="AX2" s="1"/>
      <c r="AY2" s="181"/>
      <c r="AZ2" s="181"/>
      <c r="BA2" s="181"/>
      <c r="BB2" s="181"/>
      <c r="BC2" s="181"/>
      <c r="BD2" s="181"/>
      <c r="BE2" s="181"/>
      <c r="BF2" s="181"/>
      <c r="BG2" s="181"/>
      <c r="BH2" s="1"/>
    </row>
    <row r="3" spans="1:91" ht="21" customHeight="1">
      <c r="A3" s="1"/>
      <c r="B3" s="357" t="str">
        <f>IF(F7=1,"J A N U A R Y",IF(F7=2,"F E B R U A R Y",IF(F7=3,"M A R C H",IF(F7=4,"A P R I L",IF(F7=5,"M A Y",IF(F7=6,"J U N E",IF(F7=7,"J U L Y",IF(F7=8,"A U G U S T",IF(F7=9,"S E P T E M B E R",IF(F7=10,"O C T O B E R",IF(F7=11,"N O V E M B E R",IF(F7=12,"D E C E M B E R",""))))))))))))</f>
        <v>J A N U A R Y</v>
      </c>
      <c r="C3" s="234"/>
      <c r="D3" s="234"/>
      <c r="E3" s="234"/>
      <c r="F3" s="234"/>
      <c r="G3" s="234"/>
      <c r="H3" s="1"/>
      <c r="I3" s="358" t="s">
        <v>45</v>
      </c>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1"/>
      <c r="AO3" s="33"/>
      <c r="AP3" s="34"/>
      <c r="AQ3" s="34"/>
      <c r="AR3" s="34"/>
      <c r="AS3" s="34"/>
      <c r="AT3" s="34"/>
      <c r="AU3" s="34"/>
      <c r="AV3" s="34"/>
      <c r="AW3" s="35"/>
      <c r="AX3" s="1"/>
      <c r="AY3" s="181"/>
      <c r="AZ3" s="181"/>
      <c r="BA3" s="181"/>
      <c r="BB3" s="181"/>
      <c r="BC3" s="181"/>
      <c r="BD3" s="181"/>
      <c r="BE3" s="181"/>
      <c r="BF3" s="181"/>
      <c r="BG3" s="181"/>
      <c r="BH3" s="1"/>
    </row>
    <row r="4" spans="1:91" ht="21" customHeight="1">
      <c r="A4" s="1"/>
      <c r="B4" s="234"/>
      <c r="C4" s="234"/>
      <c r="D4" s="234"/>
      <c r="E4" s="234"/>
      <c r="F4" s="234"/>
      <c r="G4" s="234"/>
      <c r="H4" s="1"/>
      <c r="AN4" s="1"/>
      <c r="AO4" s="36"/>
      <c r="AP4" s="37"/>
      <c r="AQ4" s="37"/>
      <c r="AR4" s="37"/>
      <c r="AS4" s="37"/>
      <c r="AT4" s="37"/>
      <c r="AU4" s="38"/>
      <c r="AV4" s="39"/>
      <c r="AW4" s="40"/>
      <c r="AX4" s="9"/>
      <c r="AY4" s="182"/>
      <c r="AZ4" s="182"/>
      <c r="BA4" s="183"/>
      <c r="BB4" s="183"/>
      <c r="BC4" s="183"/>
      <c r="BD4" s="183"/>
      <c r="BE4" s="183"/>
      <c r="BF4" s="183"/>
      <c r="BG4" s="183"/>
      <c r="BH4" s="124"/>
      <c r="BJ4" s="162"/>
      <c r="BK4" s="162"/>
      <c r="BL4" s="162"/>
      <c r="BM4" s="162"/>
      <c r="BN4" s="162"/>
      <c r="BO4" s="162"/>
      <c r="BP4" s="162"/>
      <c r="BQ4" s="162"/>
      <c r="BR4" s="162"/>
      <c r="BS4" s="162"/>
      <c r="BT4" s="162"/>
      <c r="BU4" s="162"/>
      <c r="BV4" s="162"/>
      <c r="BW4" s="162"/>
      <c r="BX4" s="162"/>
      <c r="BY4" s="162"/>
      <c r="BZ4" s="162"/>
      <c r="CA4" s="162"/>
      <c r="CB4" s="162"/>
      <c r="CC4" s="162"/>
      <c r="CD4" s="162"/>
      <c r="CE4" s="162"/>
      <c r="CF4" s="162"/>
      <c r="CG4" s="162"/>
      <c r="CH4" s="162"/>
      <c r="CI4" s="162"/>
      <c r="CJ4" s="162"/>
      <c r="CK4" s="162"/>
      <c r="CL4" s="162"/>
      <c r="CM4" s="162"/>
    </row>
    <row r="5" spans="1:91" ht="21" customHeight="1">
      <c r="A5" s="1"/>
      <c r="B5" s="359" t="s">
        <v>46</v>
      </c>
      <c r="C5" s="234"/>
      <c r="D5" s="234"/>
      <c r="E5" s="234"/>
      <c r="F5" s="234"/>
      <c r="G5" s="234"/>
      <c r="H5" s="41"/>
      <c r="AN5" s="1"/>
      <c r="AO5" s="42"/>
      <c r="AP5" s="346" t="s">
        <v>47</v>
      </c>
      <c r="AQ5" s="234"/>
      <c r="AR5" s="234"/>
      <c r="AS5" s="37"/>
      <c r="AT5" s="347" t="s">
        <v>48</v>
      </c>
      <c r="AU5" s="234"/>
      <c r="AV5" s="43"/>
      <c r="AW5" s="44"/>
      <c r="AX5" s="1"/>
      <c r="AY5" s="184"/>
      <c r="AZ5" s="185">
        <f>DATE($F$8,F7,1)</f>
        <v>45292</v>
      </c>
      <c r="BA5" s="186"/>
      <c r="BB5" s="186"/>
      <c r="BC5" s="186"/>
      <c r="BD5" s="186"/>
      <c r="BE5" s="186"/>
      <c r="BF5" s="186"/>
      <c r="BG5" s="186"/>
      <c r="BH5" s="125"/>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row>
    <row r="6" spans="1:91" ht="21" customHeight="1">
      <c r="A6" s="1"/>
      <c r="B6" s="1"/>
      <c r="C6" s="1"/>
      <c r="D6" s="1"/>
      <c r="E6" s="1"/>
      <c r="F6" s="1"/>
      <c r="G6" s="1"/>
      <c r="H6" s="1"/>
      <c r="AN6" s="1"/>
      <c r="AO6" s="42"/>
      <c r="AP6" s="348">
        <f>IFERROR(SUM(AU13:AU42)/SUM(AW13:AW42),0)</f>
        <v>0.69424460431654678</v>
      </c>
      <c r="AQ6" s="234"/>
      <c r="AR6" s="234"/>
      <c r="AS6" s="37"/>
      <c r="AT6" s="349" t="str">
        <f>SUM(AU13:AU42)&amp;" / "&amp;SUM(AW13:AW42)</f>
        <v>193 / 278</v>
      </c>
      <c r="AU6" s="234"/>
      <c r="AV6" s="45"/>
      <c r="AW6" s="46"/>
      <c r="AX6" s="1"/>
      <c r="AY6" s="187"/>
      <c r="AZ6" s="188">
        <f>DAY(EOMONTH(AZ5,0))</f>
        <v>31</v>
      </c>
      <c r="BA6" s="189"/>
      <c r="BB6" s="189"/>
      <c r="BC6" s="189"/>
      <c r="BD6" s="189"/>
      <c r="BE6" s="189"/>
      <c r="BF6" s="189"/>
      <c r="BG6" s="189"/>
      <c r="BH6" s="126"/>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row>
    <row r="7" spans="1:91" ht="21" customHeight="1">
      <c r="A7" s="1"/>
      <c r="B7" s="360" t="s">
        <v>49</v>
      </c>
      <c r="C7" s="361"/>
      <c r="D7" s="361"/>
      <c r="E7" s="362"/>
      <c r="F7" s="363">
        <v>1</v>
      </c>
      <c r="G7" s="364"/>
      <c r="H7" s="1"/>
      <c r="AN7" s="1"/>
      <c r="AO7" s="42"/>
      <c r="AP7" s="234"/>
      <c r="AQ7" s="234"/>
      <c r="AR7" s="234"/>
      <c r="AS7" s="47"/>
      <c r="AT7" s="47"/>
      <c r="AU7" s="38"/>
      <c r="AV7" s="39"/>
      <c r="AW7" s="40"/>
      <c r="AX7" s="1"/>
      <c r="AY7" s="181"/>
      <c r="AZ7" s="181"/>
      <c r="BA7" s="181"/>
      <c r="BB7" s="181"/>
      <c r="BC7" s="181"/>
      <c r="BD7" s="181"/>
      <c r="BE7" s="181"/>
      <c r="BF7" s="181"/>
      <c r="BG7" s="181"/>
      <c r="BH7" s="1"/>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row>
    <row r="8" spans="1:91" ht="21" customHeight="1">
      <c r="A8" s="1"/>
      <c r="B8" s="365" t="s">
        <v>50</v>
      </c>
      <c r="C8" s="281"/>
      <c r="D8" s="281"/>
      <c r="E8" s="295"/>
      <c r="F8" s="366">
        <v>2024</v>
      </c>
      <c r="G8" s="367"/>
      <c r="H8" s="1"/>
      <c r="I8" s="131">
        <f t="shared" ref="I8:AJ8" si="0">I53</f>
        <v>0.4</v>
      </c>
      <c r="J8" s="131">
        <f t="shared" si="0"/>
        <v>0.7</v>
      </c>
      <c r="K8" s="131">
        <f t="shared" si="0"/>
        <v>0.5</v>
      </c>
      <c r="L8" s="131">
        <f t="shared" si="0"/>
        <v>0.6</v>
      </c>
      <c r="M8" s="131">
        <f t="shared" si="0"/>
        <v>0.7</v>
      </c>
      <c r="N8" s="131">
        <f t="shared" si="0"/>
        <v>0.6</v>
      </c>
      <c r="O8" s="131">
        <f t="shared" si="0"/>
        <v>0.4</v>
      </c>
      <c r="P8" s="131">
        <f t="shared" si="0"/>
        <v>0.5</v>
      </c>
      <c r="Q8" s="131">
        <f t="shared" si="0"/>
        <v>0.7</v>
      </c>
      <c r="R8" s="131">
        <f t="shared" si="0"/>
        <v>1</v>
      </c>
      <c r="S8" s="131">
        <f t="shared" si="0"/>
        <v>0.5</v>
      </c>
      <c r="T8" s="131">
        <f t="shared" si="0"/>
        <v>0.6</v>
      </c>
      <c r="U8" s="131">
        <f t="shared" si="0"/>
        <v>0.7</v>
      </c>
      <c r="V8" s="131">
        <f t="shared" si="0"/>
        <v>0.5</v>
      </c>
      <c r="W8" s="131">
        <f t="shared" si="0"/>
        <v>0.6</v>
      </c>
      <c r="X8" s="131">
        <f t="shared" si="0"/>
        <v>0.6</v>
      </c>
      <c r="Y8" s="131">
        <f t="shared" si="0"/>
        <v>0.6</v>
      </c>
      <c r="Z8" s="131">
        <f t="shared" si="0"/>
        <v>0.8</v>
      </c>
      <c r="AA8" s="131">
        <f t="shared" si="0"/>
        <v>0.6</v>
      </c>
      <c r="AB8" s="131">
        <f t="shared" si="0"/>
        <v>1</v>
      </c>
      <c r="AC8" s="131">
        <f t="shared" si="0"/>
        <v>0.5</v>
      </c>
      <c r="AD8" s="131">
        <f t="shared" si="0"/>
        <v>0.8</v>
      </c>
      <c r="AE8" s="131">
        <f t="shared" si="0"/>
        <v>0.6</v>
      </c>
      <c r="AF8" s="131">
        <f t="shared" si="0"/>
        <v>0.8</v>
      </c>
      <c r="AG8" s="131">
        <f t="shared" si="0"/>
        <v>0.6</v>
      </c>
      <c r="AH8" s="131">
        <f t="shared" si="0"/>
        <v>0.9</v>
      </c>
      <c r="AI8" s="131">
        <f t="shared" si="0"/>
        <v>0.5</v>
      </c>
      <c r="AJ8" s="131">
        <f t="shared" si="0"/>
        <v>0.4</v>
      </c>
      <c r="AK8" s="131">
        <f t="shared" ref="AK8:AM8" si="1">IF(AK12&lt;&gt;"",AK53,"")</f>
        <v>0.7</v>
      </c>
      <c r="AL8" s="131">
        <f t="shared" si="1"/>
        <v>0.5</v>
      </c>
      <c r="AM8" s="131">
        <f t="shared" si="1"/>
        <v>0.4</v>
      </c>
      <c r="AN8" s="131"/>
      <c r="AO8" s="48"/>
      <c r="AP8" s="49">
        <f>AP6</f>
        <v>0.69424460431654678</v>
      </c>
      <c r="AQ8" s="50">
        <f>1-AP8</f>
        <v>0.30575539568345322</v>
      </c>
      <c r="AR8" s="51"/>
      <c r="AS8" s="51"/>
      <c r="AT8" s="51"/>
      <c r="AU8" s="52"/>
      <c r="AV8" s="53"/>
      <c r="AW8" s="54"/>
      <c r="AX8" s="1"/>
      <c r="AY8" s="181"/>
      <c r="AZ8" s="181"/>
      <c r="BA8" s="181"/>
      <c r="BB8" s="181"/>
      <c r="BC8" s="181"/>
      <c r="BD8" s="181"/>
      <c r="BE8" s="181"/>
      <c r="BF8" s="181"/>
      <c r="BG8" s="181"/>
      <c r="BH8" s="1"/>
    </row>
    <row r="9" spans="1:91"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32"/>
      <c r="AR9" s="1"/>
      <c r="AS9" s="1"/>
      <c r="AT9" s="1"/>
      <c r="AU9" s="32"/>
      <c r="AV9" s="2"/>
      <c r="AW9" s="1"/>
      <c r="AX9" s="1"/>
      <c r="AY9" s="181"/>
      <c r="AZ9" s="181"/>
      <c r="BA9" s="181"/>
      <c r="BB9" s="181"/>
      <c r="BC9" s="181"/>
      <c r="BD9" s="181"/>
      <c r="BE9" s="181"/>
      <c r="BF9" s="181"/>
      <c r="BG9" s="181"/>
      <c r="BH9" s="1"/>
    </row>
    <row r="10" spans="1:91" ht="21" customHeight="1">
      <c r="A10" s="1"/>
      <c r="B10" s="329" t="s">
        <v>51</v>
      </c>
      <c r="C10" s="262"/>
      <c r="D10" s="262"/>
      <c r="E10" s="262"/>
      <c r="F10" s="262"/>
      <c r="G10" s="265"/>
      <c r="H10" s="1"/>
      <c r="I10" s="285" t="s">
        <v>52</v>
      </c>
      <c r="J10" s="262"/>
      <c r="K10" s="262"/>
      <c r="L10" s="262"/>
      <c r="M10" s="262"/>
      <c r="N10" s="262"/>
      <c r="O10" s="262"/>
      <c r="P10" s="286" t="s">
        <v>53</v>
      </c>
      <c r="Q10" s="262"/>
      <c r="R10" s="262"/>
      <c r="S10" s="262"/>
      <c r="T10" s="262"/>
      <c r="U10" s="262"/>
      <c r="V10" s="262"/>
      <c r="W10" s="286" t="s">
        <v>54</v>
      </c>
      <c r="X10" s="262"/>
      <c r="Y10" s="262"/>
      <c r="Z10" s="262"/>
      <c r="AA10" s="262"/>
      <c r="AB10" s="262"/>
      <c r="AC10" s="262"/>
      <c r="AD10" s="286" t="s">
        <v>55</v>
      </c>
      <c r="AE10" s="262"/>
      <c r="AF10" s="262"/>
      <c r="AG10" s="262"/>
      <c r="AH10" s="262"/>
      <c r="AI10" s="262"/>
      <c r="AJ10" s="262"/>
      <c r="AK10" s="286" t="s">
        <v>56</v>
      </c>
      <c r="AL10" s="262"/>
      <c r="AM10" s="265"/>
      <c r="AN10" s="1"/>
      <c r="AO10" s="350" t="s">
        <v>57</v>
      </c>
      <c r="AP10" s="262"/>
      <c r="AQ10" s="262"/>
      <c r="AR10" s="262"/>
      <c r="AS10" s="262"/>
      <c r="AT10" s="262"/>
      <c r="AU10" s="262"/>
      <c r="AV10" s="262"/>
      <c r="AW10" s="265"/>
      <c r="AX10" s="1"/>
      <c r="AY10" s="181"/>
      <c r="AZ10" s="181"/>
      <c r="BA10" s="181"/>
      <c r="BB10" s="181"/>
      <c r="BC10" s="181"/>
      <c r="BD10" s="181"/>
      <c r="BE10" s="181"/>
      <c r="BF10" s="181"/>
      <c r="BG10" s="181"/>
      <c r="BH10" s="1"/>
    </row>
    <row r="11" spans="1:91" ht="21" customHeight="1">
      <c r="A11" s="1"/>
      <c r="B11" s="283"/>
      <c r="C11" s="267"/>
      <c r="D11" s="267"/>
      <c r="E11" s="267"/>
      <c r="F11" s="267"/>
      <c r="G11" s="284"/>
      <c r="H11" s="1"/>
      <c r="I11" s="55" t="str">
        <f>IF(I12&lt;&gt;"",LEFT(TEXT(WEEKDAY(DATE($F$8,$F$7,I12)),"DDD"),1),"")</f>
        <v>M</v>
      </c>
      <c r="J11" s="56" t="str">
        <f t="shared" ref="J11:AM11" si="2">IF(J12&lt;&gt;"",LEFT(TEXT(WEEKDAY(DATE($F$8,$F$7,J12)),"DDD"),1),"")</f>
        <v>T</v>
      </c>
      <c r="K11" s="56" t="str">
        <f t="shared" si="2"/>
        <v>W</v>
      </c>
      <c r="L11" s="56" t="str">
        <f t="shared" si="2"/>
        <v>T</v>
      </c>
      <c r="M11" s="56" t="str">
        <f t="shared" si="2"/>
        <v>F</v>
      </c>
      <c r="N11" s="56" t="str">
        <f t="shared" si="2"/>
        <v>S</v>
      </c>
      <c r="O11" s="56" t="str">
        <f t="shared" si="2"/>
        <v>S</v>
      </c>
      <c r="P11" s="56" t="str">
        <f t="shared" si="2"/>
        <v>M</v>
      </c>
      <c r="Q11" s="56" t="str">
        <f t="shared" si="2"/>
        <v>T</v>
      </c>
      <c r="R11" s="56" t="str">
        <f t="shared" si="2"/>
        <v>W</v>
      </c>
      <c r="S11" s="56" t="str">
        <f t="shared" si="2"/>
        <v>T</v>
      </c>
      <c r="T11" s="56" t="str">
        <f t="shared" si="2"/>
        <v>F</v>
      </c>
      <c r="U11" s="56" t="str">
        <f t="shared" si="2"/>
        <v>S</v>
      </c>
      <c r="V11" s="56" t="str">
        <f t="shared" si="2"/>
        <v>S</v>
      </c>
      <c r="W11" s="56" t="str">
        <f t="shared" si="2"/>
        <v>M</v>
      </c>
      <c r="X11" s="56" t="str">
        <f t="shared" si="2"/>
        <v>T</v>
      </c>
      <c r="Y11" s="56" t="str">
        <f t="shared" si="2"/>
        <v>W</v>
      </c>
      <c r="Z11" s="56" t="str">
        <f t="shared" si="2"/>
        <v>T</v>
      </c>
      <c r="AA11" s="56" t="str">
        <f t="shared" si="2"/>
        <v>F</v>
      </c>
      <c r="AB11" s="56" t="str">
        <f t="shared" si="2"/>
        <v>S</v>
      </c>
      <c r="AC11" s="56" t="str">
        <f t="shared" si="2"/>
        <v>S</v>
      </c>
      <c r="AD11" s="56" t="str">
        <f t="shared" si="2"/>
        <v>M</v>
      </c>
      <c r="AE11" s="56" t="str">
        <f t="shared" si="2"/>
        <v>T</v>
      </c>
      <c r="AF11" s="56" t="str">
        <f t="shared" si="2"/>
        <v>W</v>
      </c>
      <c r="AG11" s="56" t="str">
        <f t="shared" si="2"/>
        <v>T</v>
      </c>
      <c r="AH11" s="56" t="str">
        <f t="shared" si="2"/>
        <v>F</v>
      </c>
      <c r="AI11" s="56" t="str">
        <f t="shared" si="2"/>
        <v>S</v>
      </c>
      <c r="AJ11" s="56" t="str">
        <f t="shared" si="2"/>
        <v>S</v>
      </c>
      <c r="AK11" s="56" t="str">
        <f t="shared" si="2"/>
        <v>M</v>
      </c>
      <c r="AL11" s="56" t="str">
        <f t="shared" si="2"/>
        <v>T</v>
      </c>
      <c r="AM11" s="57" t="str">
        <f t="shared" si="2"/>
        <v>W</v>
      </c>
      <c r="AN11" s="1"/>
      <c r="AO11" s="351" t="str">
        <f>AT6</f>
        <v>193 / 278</v>
      </c>
      <c r="AP11" s="267"/>
      <c r="AQ11" s="267"/>
      <c r="AR11" s="267"/>
      <c r="AS11" s="267"/>
      <c r="AT11" s="267"/>
      <c r="AU11" s="267"/>
      <c r="AV11" s="267"/>
      <c r="AW11" s="284"/>
      <c r="AX11" s="1"/>
      <c r="AY11" s="181"/>
      <c r="AZ11" s="181"/>
      <c r="BA11" s="181"/>
      <c r="BB11" s="181"/>
      <c r="BC11" s="181"/>
      <c r="BD11" s="181"/>
      <c r="BE11" s="181"/>
      <c r="BF11" s="181"/>
      <c r="BG11" s="181"/>
      <c r="BH11" s="1"/>
    </row>
    <row r="12" spans="1:91" ht="21" customHeight="1">
      <c r="A12" s="1"/>
      <c r="B12" s="330" t="s">
        <v>58</v>
      </c>
      <c r="C12" s="234"/>
      <c r="D12" s="234"/>
      <c r="E12" s="234"/>
      <c r="F12" s="234"/>
      <c r="G12" s="308"/>
      <c r="H12" s="1"/>
      <c r="I12" s="58">
        <v>1</v>
      </c>
      <c r="J12" s="59">
        <v>2</v>
      </c>
      <c r="K12" s="59">
        <v>3</v>
      </c>
      <c r="L12" s="59">
        <v>4</v>
      </c>
      <c r="M12" s="59">
        <v>5</v>
      </c>
      <c r="N12" s="59">
        <v>6</v>
      </c>
      <c r="O12" s="59">
        <v>7</v>
      </c>
      <c r="P12" s="59">
        <v>8</v>
      </c>
      <c r="Q12" s="59">
        <v>9</v>
      </c>
      <c r="R12" s="59">
        <v>10</v>
      </c>
      <c r="S12" s="59">
        <v>11</v>
      </c>
      <c r="T12" s="59">
        <v>12</v>
      </c>
      <c r="U12" s="59">
        <v>13</v>
      </c>
      <c r="V12" s="59">
        <v>14</v>
      </c>
      <c r="W12" s="59">
        <v>15</v>
      </c>
      <c r="X12" s="59">
        <v>16</v>
      </c>
      <c r="Y12" s="59">
        <v>17</v>
      </c>
      <c r="Z12" s="59">
        <v>18</v>
      </c>
      <c r="AA12" s="59">
        <v>19</v>
      </c>
      <c r="AB12" s="59">
        <v>20</v>
      </c>
      <c r="AC12" s="59">
        <v>21</v>
      </c>
      <c r="AD12" s="59">
        <v>22</v>
      </c>
      <c r="AE12" s="59">
        <v>23</v>
      </c>
      <c r="AF12" s="59">
        <v>24</v>
      </c>
      <c r="AG12" s="59">
        <v>25</v>
      </c>
      <c r="AH12" s="59">
        <v>26</v>
      </c>
      <c r="AI12" s="59">
        <v>27</v>
      </c>
      <c r="AJ12" s="59">
        <v>28</v>
      </c>
      <c r="AK12" s="59">
        <f>IF(AJ12&lt;&gt;"",IF($AZ$6&gt;=AJ12+1,AJ12+1,""),"")</f>
        <v>29</v>
      </c>
      <c r="AL12" s="59">
        <f>IF(AK12&lt;&gt;"",IF($AZ$6&gt;=AK12+1,AK12+1,""),"")</f>
        <v>30</v>
      </c>
      <c r="AM12" s="60">
        <f>IF(AL12&lt;&gt;"",IF($AZ$6&gt;=AL12+1,AL12+1,""),"")</f>
        <v>31</v>
      </c>
      <c r="AN12" s="1"/>
      <c r="AO12" s="330" t="s">
        <v>59</v>
      </c>
      <c r="AP12" s="234"/>
      <c r="AQ12" s="344" t="s">
        <v>60</v>
      </c>
      <c r="AR12" s="352"/>
      <c r="AS12" s="352"/>
      <c r="AT12" s="352"/>
      <c r="AU12" s="344" t="s">
        <v>61</v>
      </c>
      <c r="AV12" s="352"/>
      <c r="AW12" s="353"/>
      <c r="AX12" s="1"/>
      <c r="AY12" s="181"/>
      <c r="AZ12" s="181"/>
      <c r="BA12" s="181"/>
      <c r="BB12" s="181"/>
      <c r="BC12" s="181"/>
      <c r="BD12" s="181"/>
      <c r="BE12" s="181"/>
      <c r="BF12" s="181"/>
      <c r="BG12" s="181"/>
      <c r="BH12" s="1"/>
    </row>
    <row r="13" spans="1:91" ht="21" customHeight="1">
      <c r="A13" s="1"/>
      <c r="B13" s="61">
        <v>1</v>
      </c>
      <c r="C13" s="316" t="s">
        <v>62</v>
      </c>
      <c r="D13" s="258"/>
      <c r="E13" s="258"/>
      <c r="F13" s="258"/>
      <c r="G13" s="260"/>
      <c r="H13" s="62"/>
      <c r="I13" s="138" t="s">
        <v>129</v>
      </c>
      <c r="J13" s="132" t="s">
        <v>120</v>
      </c>
      <c r="K13" s="132" t="s">
        <v>129</v>
      </c>
      <c r="L13" s="133" t="s">
        <v>129</v>
      </c>
      <c r="M13" s="132" t="s">
        <v>120</v>
      </c>
      <c r="N13" s="132" t="s">
        <v>120</v>
      </c>
      <c r="O13" s="134" t="s">
        <v>120</v>
      </c>
      <c r="P13" s="135" t="s">
        <v>129</v>
      </c>
      <c r="Q13" s="132" t="s">
        <v>129</v>
      </c>
      <c r="R13" s="133" t="s">
        <v>120</v>
      </c>
      <c r="S13" s="132" t="s">
        <v>129</v>
      </c>
      <c r="T13" s="133" t="s">
        <v>129</v>
      </c>
      <c r="U13" s="133" t="s">
        <v>120</v>
      </c>
      <c r="V13" s="134" t="s">
        <v>129</v>
      </c>
      <c r="W13" s="135" t="s">
        <v>129</v>
      </c>
      <c r="X13" s="132" t="s">
        <v>129</v>
      </c>
      <c r="Y13" s="132" t="s">
        <v>129</v>
      </c>
      <c r="Z13" s="132" t="s">
        <v>120</v>
      </c>
      <c r="AA13" s="132" t="s">
        <v>129</v>
      </c>
      <c r="AB13" s="132" t="s">
        <v>120</v>
      </c>
      <c r="AC13" s="134" t="s">
        <v>120</v>
      </c>
      <c r="AD13" s="135" t="s">
        <v>129</v>
      </c>
      <c r="AE13" s="132" t="s">
        <v>120</v>
      </c>
      <c r="AF13" s="132" t="s">
        <v>129</v>
      </c>
      <c r="AG13" s="132" t="s">
        <v>120</v>
      </c>
      <c r="AH13" s="132" t="s">
        <v>120</v>
      </c>
      <c r="AI13" s="132" t="s">
        <v>129</v>
      </c>
      <c r="AJ13" s="134" t="s">
        <v>129</v>
      </c>
      <c r="AK13" s="136" t="s">
        <v>129</v>
      </c>
      <c r="AL13" s="132" t="s">
        <v>129</v>
      </c>
      <c r="AM13" s="137" t="s">
        <v>129</v>
      </c>
      <c r="AN13" s="62"/>
      <c r="AO13" s="331">
        <v>10</v>
      </c>
      <c r="AP13" s="332"/>
      <c r="AQ13" s="63">
        <f t="shared" ref="AQ13:AQ42" si="3">IF(C13&lt;&gt;"", IFERROR(AU13/AW13,0),"")</f>
        <v>1.2</v>
      </c>
      <c r="AR13" s="354">
        <f>AQ13</f>
        <v>1.2</v>
      </c>
      <c r="AS13" s="355"/>
      <c r="AT13" s="356"/>
      <c r="AU13" s="64">
        <f t="shared" ref="AU13:AU42" si="4">IF(C13&lt;&gt;"", COUNTIF(I13:AM13,"✓"),"")</f>
        <v>12</v>
      </c>
      <c r="AV13" s="65" t="str">
        <f t="shared" ref="AV13:AV42" si="5">IF(C13&lt;&gt;"","/","")</f>
        <v>/</v>
      </c>
      <c r="AW13" s="66">
        <f t="shared" ref="AW13:AW42" si="6">IF(C13&lt;&gt;"", IF(AO13&lt;&gt;"",AO13,$AZ$6),"")</f>
        <v>10</v>
      </c>
      <c r="AX13" s="1"/>
      <c r="AY13" s="181">
        <v>1</v>
      </c>
      <c r="AZ13" s="190" t="str">
        <f t="shared" ref="AZ13:AZ42" si="7">C13</f>
        <v>Wake up at 6:00 am</v>
      </c>
      <c r="BA13" s="191">
        <f t="shared" ref="BA13:BA42" si="8">AQ13</f>
        <v>1.2</v>
      </c>
      <c r="BB13" s="181"/>
      <c r="BC13" s="181">
        <v>1</v>
      </c>
      <c r="BD13" s="181" t="str">
        <f t="array" ref="BD13">IF(LARGE($BA$13:$BA$42, BC13)=0,"",INDEX($AZ$13:$AZ$42, MATCH(1, ($BA$13:$BA$42=LARGE($BA$13:$BA$42, BC13)) * (COUNTIF(BD$12:BD12, $AZ$13:$AZ$42)=0), 0)))</f>
        <v>Wake up at 6:00 am</v>
      </c>
      <c r="BE13" s="191">
        <f>LARGE($BA$13:$BA$42, ROWS(BA$13:BA13))</f>
        <v>1.2</v>
      </c>
      <c r="BF13" s="181">
        <f ca="1">IFERROR(__xludf.DUMMYFUNCTION("""COMPUTED_VALUE"""),12)</f>
        <v>12</v>
      </c>
      <c r="BG13" s="181">
        <f ca="1">IFERROR(__xludf.DUMMYFUNCTION("""COMPUTED_VALUE"""),10)</f>
        <v>10</v>
      </c>
      <c r="BH13" s="1"/>
    </row>
    <row r="14" spans="1:91" ht="21" customHeight="1">
      <c r="A14" s="1"/>
      <c r="B14" s="61">
        <v>2</v>
      </c>
      <c r="C14" s="316" t="s">
        <v>63</v>
      </c>
      <c r="D14" s="258"/>
      <c r="E14" s="258"/>
      <c r="F14" s="258"/>
      <c r="G14" s="260"/>
      <c r="H14" s="62"/>
      <c r="I14" s="138" t="s">
        <v>120</v>
      </c>
      <c r="J14" s="133" t="s">
        <v>120</v>
      </c>
      <c r="K14" s="133" t="s">
        <v>129</v>
      </c>
      <c r="L14" s="133" t="s">
        <v>129</v>
      </c>
      <c r="M14" s="133" t="s">
        <v>120</v>
      </c>
      <c r="N14" s="133" t="s">
        <v>120</v>
      </c>
      <c r="O14" s="139" t="s">
        <v>129</v>
      </c>
      <c r="P14" s="140" t="s">
        <v>129</v>
      </c>
      <c r="Q14" s="133" t="s">
        <v>120</v>
      </c>
      <c r="R14" s="133" t="s">
        <v>120</v>
      </c>
      <c r="S14" s="133" t="s">
        <v>129</v>
      </c>
      <c r="T14" s="133" t="s">
        <v>129</v>
      </c>
      <c r="U14" s="133" t="s">
        <v>129</v>
      </c>
      <c r="V14" s="139" t="s">
        <v>129</v>
      </c>
      <c r="W14" s="140" t="s">
        <v>129</v>
      </c>
      <c r="X14" s="133" t="s">
        <v>120</v>
      </c>
      <c r="Y14" s="133" t="s">
        <v>120</v>
      </c>
      <c r="Z14" s="133" t="s">
        <v>120</v>
      </c>
      <c r="AA14" s="133" t="s">
        <v>129</v>
      </c>
      <c r="AB14" s="133" t="s">
        <v>120</v>
      </c>
      <c r="AC14" s="139" t="s">
        <v>120</v>
      </c>
      <c r="AD14" s="140" t="s">
        <v>120</v>
      </c>
      <c r="AE14" s="133" t="s">
        <v>120</v>
      </c>
      <c r="AF14" s="133" t="s">
        <v>129</v>
      </c>
      <c r="AG14" s="133" t="s">
        <v>120</v>
      </c>
      <c r="AH14" s="133" t="s">
        <v>120</v>
      </c>
      <c r="AI14" s="133" t="s">
        <v>129</v>
      </c>
      <c r="AJ14" s="139" t="s">
        <v>120</v>
      </c>
      <c r="AK14" s="141" t="s">
        <v>120</v>
      </c>
      <c r="AL14" s="133" t="s">
        <v>120</v>
      </c>
      <c r="AM14" s="142" t="s">
        <v>120</v>
      </c>
      <c r="AN14" s="62"/>
      <c r="AO14" s="331">
        <v>20</v>
      </c>
      <c r="AP14" s="332"/>
      <c r="AQ14" s="63">
        <f t="shared" si="3"/>
        <v>0.95</v>
      </c>
      <c r="AR14" s="323">
        <f t="shared" ref="AR14:AR42" si="9">AQ14</f>
        <v>0.95</v>
      </c>
      <c r="AS14" s="324"/>
      <c r="AT14" s="325"/>
      <c r="AU14" s="64">
        <f t="shared" si="4"/>
        <v>19</v>
      </c>
      <c r="AV14" s="65" t="str">
        <f t="shared" si="5"/>
        <v>/</v>
      </c>
      <c r="AW14" s="66">
        <f t="shared" si="6"/>
        <v>20</v>
      </c>
      <c r="AX14" s="1"/>
      <c r="AY14" s="181">
        <v>2</v>
      </c>
      <c r="AZ14" s="190" t="str">
        <f t="shared" si="7"/>
        <v>Make the bed</v>
      </c>
      <c r="BA14" s="191">
        <f t="shared" si="8"/>
        <v>0.95</v>
      </c>
      <c r="BB14" s="181"/>
      <c r="BC14" s="181">
        <v>2</v>
      </c>
      <c r="BD14" s="181" t="str">
        <f t="array" ref="BD14">IF(LARGE($BA$13:$BA$42, BC14)=0,"",INDEX($AZ$13:$AZ$42, MATCH(1, ($BA$13:$BA$42=LARGE($BA$13:$BA$42, BC14)) * (COUNTIF(BD$12:BD13, $AZ$13:$AZ$42)=0), 0)))</f>
        <v>Make the bed</v>
      </c>
      <c r="BE14" s="191">
        <f>LARGE($BA$13:$BA$42, ROWS(BA$13:BA14))</f>
        <v>0.95</v>
      </c>
      <c r="BF14" s="181">
        <f ca="1">IFERROR(__xludf.DUMMYFUNCTION("""COMPUTED_VALUE"""),19)</f>
        <v>19</v>
      </c>
      <c r="BG14" s="181">
        <f ca="1">IFERROR(__xludf.DUMMYFUNCTION("""COMPUTED_VALUE"""),20)</f>
        <v>20</v>
      </c>
      <c r="BH14" s="1"/>
    </row>
    <row r="15" spans="1:91" ht="21" customHeight="1">
      <c r="A15" s="1"/>
      <c r="B15" s="61">
        <v>3</v>
      </c>
      <c r="C15" s="316" t="s">
        <v>64</v>
      </c>
      <c r="D15" s="258"/>
      <c r="E15" s="258"/>
      <c r="F15" s="258"/>
      <c r="G15" s="260"/>
      <c r="H15" s="62"/>
      <c r="I15" s="138" t="s">
        <v>129</v>
      </c>
      <c r="J15" s="133" t="s">
        <v>120</v>
      </c>
      <c r="K15" s="133" t="s">
        <v>120</v>
      </c>
      <c r="L15" s="133" t="s">
        <v>120</v>
      </c>
      <c r="M15" s="133" t="s">
        <v>120</v>
      </c>
      <c r="N15" s="133" t="s">
        <v>120</v>
      </c>
      <c r="O15" s="139" t="s">
        <v>129</v>
      </c>
      <c r="P15" s="133" t="s">
        <v>120</v>
      </c>
      <c r="Q15" s="133" t="s">
        <v>120</v>
      </c>
      <c r="R15" s="133" t="s">
        <v>120</v>
      </c>
      <c r="S15" s="133" t="s">
        <v>120</v>
      </c>
      <c r="T15" s="133" t="s">
        <v>120</v>
      </c>
      <c r="U15" s="133" t="s">
        <v>120</v>
      </c>
      <c r="V15" s="139" t="s">
        <v>129</v>
      </c>
      <c r="W15" s="140" t="s">
        <v>120</v>
      </c>
      <c r="X15" s="133" t="s">
        <v>129</v>
      </c>
      <c r="Y15" s="133" t="s">
        <v>120</v>
      </c>
      <c r="Z15" s="133" t="s">
        <v>120</v>
      </c>
      <c r="AA15" s="133" t="s">
        <v>120</v>
      </c>
      <c r="AB15" s="133" t="s">
        <v>120</v>
      </c>
      <c r="AC15" s="133" t="s">
        <v>129</v>
      </c>
      <c r="AD15" s="133" t="s">
        <v>120</v>
      </c>
      <c r="AE15" s="133" t="s">
        <v>120</v>
      </c>
      <c r="AF15" s="133" t="s">
        <v>120</v>
      </c>
      <c r="AG15" s="133" t="s">
        <v>129</v>
      </c>
      <c r="AH15" s="133" t="s">
        <v>129</v>
      </c>
      <c r="AI15" s="133" t="s">
        <v>120</v>
      </c>
      <c r="AJ15" s="139" t="s">
        <v>129</v>
      </c>
      <c r="AK15" s="141" t="s">
        <v>129</v>
      </c>
      <c r="AL15" s="133" t="s">
        <v>129</v>
      </c>
      <c r="AM15" s="142" t="s">
        <v>129</v>
      </c>
      <c r="AN15" s="62"/>
      <c r="AO15" s="331"/>
      <c r="AP15" s="332"/>
      <c r="AQ15" s="63">
        <f t="shared" si="3"/>
        <v>0.64516129032258063</v>
      </c>
      <c r="AR15" s="323">
        <f t="shared" si="9"/>
        <v>0.64516129032258063</v>
      </c>
      <c r="AS15" s="324"/>
      <c r="AT15" s="325"/>
      <c r="AU15" s="64">
        <f t="shared" si="4"/>
        <v>20</v>
      </c>
      <c r="AV15" s="65" t="str">
        <f t="shared" si="5"/>
        <v>/</v>
      </c>
      <c r="AW15" s="66">
        <f t="shared" si="6"/>
        <v>31</v>
      </c>
      <c r="AX15" s="1"/>
      <c r="AY15" s="181">
        <v>3</v>
      </c>
      <c r="AZ15" s="190" t="str">
        <f t="shared" si="7"/>
        <v>Do morning skincare routine</v>
      </c>
      <c r="BA15" s="191">
        <f t="shared" si="8"/>
        <v>0.64516129032258063</v>
      </c>
      <c r="BB15" s="181"/>
      <c r="BC15" s="181">
        <v>3</v>
      </c>
      <c r="BD15" s="181" t="str">
        <f t="array" ref="BD15">IF(LARGE($BA$13:$BA$42, BC15)=0,"",INDEX($AZ$13:$AZ$42, MATCH(1, ($BA$13:$BA$42=LARGE($BA$13:$BA$42, BC15)) * (COUNTIF(BD$12:BD14, $AZ$13:$AZ$42)=0), 0)))</f>
        <v>Move body for 30 minutes</v>
      </c>
      <c r="BE15" s="191">
        <f>LARGE($BA$13:$BA$42, ROWS(BA$13:BA15))</f>
        <v>0.93548387096774188</v>
      </c>
      <c r="BF15" s="181">
        <f ca="1">IFERROR(__xludf.DUMMYFUNCTION("""COMPUTED_VALUE"""),29)</f>
        <v>29</v>
      </c>
      <c r="BG15" s="181">
        <f ca="1">IFERROR(__xludf.DUMMYFUNCTION("""COMPUTED_VALUE"""),31)</f>
        <v>31</v>
      </c>
      <c r="BH15" s="1"/>
    </row>
    <row r="16" spans="1:91" ht="21" customHeight="1">
      <c r="A16" s="1"/>
      <c r="B16" s="61">
        <v>4</v>
      </c>
      <c r="C16" s="316" t="s">
        <v>65</v>
      </c>
      <c r="D16" s="258"/>
      <c r="E16" s="258"/>
      <c r="F16" s="258"/>
      <c r="G16" s="260"/>
      <c r="H16" s="62"/>
      <c r="I16" s="138" t="s">
        <v>129</v>
      </c>
      <c r="J16" s="133" t="s">
        <v>129</v>
      </c>
      <c r="K16" s="133" t="s">
        <v>129</v>
      </c>
      <c r="L16" s="133" t="s">
        <v>129</v>
      </c>
      <c r="M16" s="133" t="s">
        <v>120</v>
      </c>
      <c r="N16" s="133" t="s">
        <v>129</v>
      </c>
      <c r="O16" s="133" t="s">
        <v>120</v>
      </c>
      <c r="P16" s="133" t="s">
        <v>120</v>
      </c>
      <c r="Q16" s="133" t="s">
        <v>120</v>
      </c>
      <c r="R16" s="133" t="s">
        <v>120</v>
      </c>
      <c r="S16" s="133" t="s">
        <v>120</v>
      </c>
      <c r="T16" s="133" t="s">
        <v>120</v>
      </c>
      <c r="U16" s="133" t="s">
        <v>120</v>
      </c>
      <c r="V16" s="133" t="s">
        <v>120</v>
      </c>
      <c r="W16" s="133" t="s">
        <v>120</v>
      </c>
      <c r="X16" s="133" t="s">
        <v>120</v>
      </c>
      <c r="Y16" s="133" t="s">
        <v>129</v>
      </c>
      <c r="Z16" s="133" t="s">
        <v>120</v>
      </c>
      <c r="AA16" s="133" t="s">
        <v>120</v>
      </c>
      <c r="AB16" s="133" t="s">
        <v>120</v>
      </c>
      <c r="AC16" s="133" t="s">
        <v>120</v>
      </c>
      <c r="AD16" s="133" t="s">
        <v>120</v>
      </c>
      <c r="AE16" s="133" t="s">
        <v>120</v>
      </c>
      <c r="AF16" s="133" t="s">
        <v>120</v>
      </c>
      <c r="AG16" s="133" t="s">
        <v>129</v>
      </c>
      <c r="AH16" s="133" t="s">
        <v>120</v>
      </c>
      <c r="AI16" s="133" t="s">
        <v>120</v>
      </c>
      <c r="AJ16" s="133" t="s">
        <v>129</v>
      </c>
      <c r="AK16" s="133" t="s">
        <v>120</v>
      </c>
      <c r="AL16" s="133" t="s">
        <v>120</v>
      </c>
      <c r="AM16" s="142" t="s">
        <v>129</v>
      </c>
      <c r="AN16" s="62"/>
      <c r="AO16" s="331"/>
      <c r="AP16" s="332"/>
      <c r="AQ16" s="63">
        <f t="shared" si="3"/>
        <v>0.70967741935483875</v>
      </c>
      <c r="AR16" s="323">
        <f t="shared" si="9"/>
        <v>0.70967741935483875</v>
      </c>
      <c r="AS16" s="324"/>
      <c r="AT16" s="325"/>
      <c r="AU16" s="64">
        <f t="shared" si="4"/>
        <v>22</v>
      </c>
      <c r="AV16" s="65" t="str">
        <f t="shared" si="5"/>
        <v>/</v>
      </c>
      <c r="AW16" s="66">
        <f t="shared" si="6"/>
        <v>31</v>
      </c>
      <c r="AX16" s="1"/>
      <c r="AY16" s="181">
        <v>4</v>
      </c>
      <c r="AZ16" s="190" t="str">
        <f t="shared" si="7"/>
        <v>Eat a healthy breakfast</v>
      </c>
      <c r="BA16" s="191">
        <f t="shared" si="8"/>
        <v>0.70967741935483875</v>
      </c>
      <c r="BB16" s="181"/>
      <c r="BC16" s="181">
        <v>4</v>
      </c>
      <c r="BD16" s="181" t="str">
        <f t="array" ref="BD16">IF(LARGE($BA$13:$BA$42, BC16)=0,"",INDEX($AZ$13:$AZ$42, MATCH(1, ($BA$13:$BA$42=LARGE($BA$13:$BA$42, BC16)) * (COUNTIF(BD$12:BD15, $AZ$13:$AZ$42)=0), 0)))</f>
        <v>Reply to emails</v>
      </c>
      <c r="BE16" s="191">
        <f>LARGE($BA$13:$BA$42, ROWS(BA$13:BA16))</f>
        <v>0.87096774193548387</v>
      </c>
      <c r="BF16" s="181">
        <f ca="1">IFERROR(__xludf.DUMMYFUNCTION("""COMPUTED_VALUE"""),26)</f>
        <v>26</v>
      </c>
      <c r="BG16" s="181">
        <f ca="1">IFERROR(__xludf.DUMMYFUNCTION("""COMPUTED_VALUE"""),31)</f>
        <v>31</v>
      </c>
      <c r="BH16" s="1"/>
    </row>
    <row r="17" spans="1:60" ht="21" customHeight="1">
      <c r="A17" s="1"/>
      <c r="B17" s="61">
        <v>5</v>
      </c>
      <c r="C17" s="316" t="s">
        <v>66</v>
      </c>
      <c r="D17" s="258"/>
      <c r="E17" s="258"/>
      <c r="F17" s="258"/>
      <c r="G17" s="260"/>
      <c r="H17" s="62"/>
      <c r="I17" s="138" t="s">
        <v>120</v>
      </c>
      <c r="J17" s="133" t="s">
        <v>120</v>
      </c>
      <c r="K17" s="133" t="s">
        <v>129</v>
      </c>
      <c r="L17" s="133" t="s">
        <v>120</v>
      </c>
      <c r="M17" s="133" t="s">
        <v>120</v>
      </c>
      <c r="N17" s="133" t="s">
        <v>129</v>
      </c>
      <c r="O17" s="133" t="s">
        <v>120</v>
      </c>
      <c r="P17" s="133" t="s">
        <v>120</v>
      </c>
      <c r="Q17" s="133" t="s">
        <v>120</v>
      </c>
      <c r="R17" s="133" t="s">
        <v>120</v>
      </c>
      <c r="S17" s="133" t="s">
        <v>120</v>
      </c>
      <c r="T17" s="133" t="s">
        <v>120</v>
      </c>
      <c r="U17" s="133" t="s">
        <v>120</v>
      </c>
      <c r="V17" s="133" t="s">
        <v>120</v>
      </c>
      <c r="W17" s="133" t="s">
        <v>120</v>
      </c>
      <c r="X17" s="133" t="s">
        <v>120</v>
      </c>
      <c r="Y17" s="133" t="s">
        <v>120</v>
      </c>
      <c r="Z17" s="133" t="s">
        <v>120</v>
      </c>
      <c r="AA17" s="133" t="s">
        <v>120</v>
      </c>
      <c r="AB17" s="133" t="s">
        <v>120</v>
      </c>
      <c r="AC17" s="133" t="s">
        <v>120</v>
      </c>
      <c r="AD17" s="133" t="s">
        <v>120</v>
      </c>
      <c r="AE17" s="133" t="s">
        <v>120</v>
      </c>
      <c r="AF17" s="133" t="s">
        <v>120</v>
      </c>
      <c r="AG17" s="133" t="s">
        <v>120</v>
      </c>
      <c r="AH17" s="133" t="s">
        <v>120</v>
      </c>
      <c r="AI17" s="133" t="s">
        <v>120</v>
      </c>
      <c r="AJ17" s="133" t="s">
        <v>120</v>
      </c>
      <c r="AK17" s="133" t="s">
        <v>120</v>
      </c>
      <c r="AL17" s="133" t="s">
        <v>120</v>
      </c>
      <c r="AM17" s="142" t="s">
        <v>120</v>
      </c>
      <c r="AN17" s="62"/>
      <c r="AO17" s="331"/>
      <c r="AP17" s="332"/>
      <c r="AQ17" s="63">
        <f t="shared" si="3"/>
        <v>0.93548387096774188</v>
      </c>
      <c r="AR17" s="323">
        <f t="shared" si="9"/>
        <v>0.93548387096774188</v>
      </c>
      <c r="AS17" s="324"/>
      <c r="AT17" s="325"/>
      <c r="AU17" s="64">
        <f t="shared" si="4"/>
        <v>29</v>
      </c>
      <c r="AV17" s="65" t="str">
        <f t="shared" si="5"/>
        <v>/</v>
      </c>
      <c r="AW17" s="66">
        <f t="shared" si="6"/>
        <v>31</v>
      </c>
      <c r="AX17" s="1"/>
      <c r="AY17" s="181">
        <v>5</v>
      </c>
      <c r="AZ17" s="190" t="str">
        <f t="shared" si="7"/>
        <v>Move body for 30 minutes</v>
      </c>
      <c r="BA17" s="191">
        <f t="shared" si="8"/>
        <v>0.93548387096774188</v>
      </c>
      <c r="BB17" s="181"/>
      <c r="BC17" s="181">
        <v>5</v>
      </c>
      <c r="BD17" s="181" t="str">
        <f t="array" ref="BD17">IF(LARGE($BA$13:$BA$42, BC17)=0,"",INDEX($AZ$13:$AZ$42, MATCH(1, ($BA$13:$BA$42=LARGE($BA$13:$BA$42, BC17)) * (COUNTIF(BD$12:BD16, $AZ$13:$AZ$42)=0), 0)))</f>
        <v>Drink 8 glasses of water</v>
      </c>
      <c r="BE17" s="191">
        <f>LARGE($BA$13:$BA$42, ROWS(BA$13:BA17))</f>
        <v>0.74193548387096775</v>
      </c>
      <c r="BF17" s="181">
        <f ca="1">IFERROR(__xludf.DUMMYFUNCTION("""COMPUTED_VALUE"""),22)</f>
        <v>22</v>
      </c>
      <c r="BG17" s="181">
        <f ca="1">IFERROR(__xludf.DUMMYFUNCTION("""COMPUTED_VALUE"""),31)</f>
        <v>31</v>
      </c>
      <c r="BH17" s="1"/>
    </row>
    <row r="18" spans="1:60" ht="21" customHeight="1">
      <c r="A18" s="1"/>
      <c r="B18" s="61">
        <v>6</v>
      </c>
      <c r="C18" s="316" t="s">
        <v>67</v>
      </c>
      <c r="D18" s="258"/>
      <c r="E18" s="258"/>
      <c r="F18" s="258"/>
      <c r="G18" s="260"/>
      <c r="H18" s="62"/>
      <c r="I18" s="138" t="s">
        <v>120</v>
      </c>
      <c r="J18" s="133" t="s">
        <v>129</v>
      </c>
      <c r="K18" s="133" t="s">
        <v>120</v>
      </c>
      <c r="L18" s="133" t="s">
        <v>120</v>
      </c>
      <c r="M18" s="133" t="s">
        <v>120</v>
      </c>
      <c r="N18" s="133" t="s">
        <v>129</v>
      </c>
      <c r="O18" s="133" t="s">
        <v>120</v>
      </c>
      <c r="P18" s="133" t="s">
        <v>120</v>
      </c>
      <c r="Q18" s="133" t="s">
        <v>120</v>
      </c>
      <c r="R18" s="133" t="s">
        <v>120</v>
      </c>
      <c r="S18" s="133" t="s">
        <v>120</v>
      </c>
      <c r="T18" s="133" t="s">
        <v>120</v>
      </c>
      <c r="U18" s="133" t="s">
        <v>120</v>
      </c>
      <c r="V18" s="133" t="s">
        <v>120</v>
      </c>
      <c r="W18" s="133" t="s">
        <v>120</v>
      </c>
      <c r="X18" s="133" t="s">
        <v>120</v>
      </c>
      <c r="Y18" s="133" t="s">
        <v>120</v>
      </c>
      <c r="Z18" s="133" t="s">
        <v>120</v>
      </c>
      <c r="AA18" s="133" t="s">
        <v>120</v>
      </c>
      <c r="AB18" s="133" t="s">
        <v>120</v>
      </c>
      <c r="AC18" s="133" t="s">
        <v>120</v>
      </c>
      <c r="AD18" s="133" t="s">
        <v>120</v>
      </c>
      <c r="AE18" s="133" t="s">
        <v>129</v>
      </c>
      <c r="AF18" s="133" t="s">
        <v>120</v>
      </c>
      <c r="AG18" s="133" t="s">
        <v>120</v>
      </c>
      <c r="AH18" s="133" t="s">
        <v>120</v>
      </c>
      <c r="AI18" s="133" t="s">
        <v>120</v>
      </c>
      <c r="AJ18" s="133" t="s">
        <v>120</v>
      </c>
      <c r="AK18" s="133" t="s">
        <v>120</v>
      </c>
      <c r="AL18" s="133" t="s">
        <v>129</v>
      </c>
      <c r="AM18" s="142" t="s">
        <v>120</v>
      </c>
      <c r="AN18" s="62"/>
      <c r="AO18" s="331"/>
      <c r="AP18" s="332"/>
      <c r="AQ18" s="63">
        <f t="shared" si="3"/>
        <v>0.87096774193548387</v>
      </c>
      <c r="AR18" s="323">
        <f t="shared" si="9"/>
        <v>0.87096774193548387</v>
      </c>
      <c r="AS18" s="324"/>
      <c r="AT18" s="325"/>
      <c r="AU18" s="64">
        <f t="shared" si="4"/>
        <v>27</v>
      </c>
      <c r="AV18" s="65" t="str">
        <f t="shared" si="5"/>
        <v>/</v>
      </c>
      <c r="AW18" s="66">
        <f t="shared" si="6"/>
        <v>31</v>
      </c>
      <c r="AX18" s="1"/>
      <c r="AY18" s="181">
        <v>6</v>
      </c>
      <c r="AZ18" s="190" t="str">
        <f t="shared" si="7"/>
        <v>Reply to emails</v>
      </c>
      <c r="BA18" s="191">
        <f t="shared" si="8"/>
        <v>0.87096774193548387</v>
      </c>
      <c r="BB18" s="181"/>
      <c r="BC18" s="181">
        <v>6</v>
      </c>
      <c r="BD18" s="181" t="str">
        <f t="array" ref="BD18">IF(LARGE($BA$13:$BA$42, BC18)=0,"",INDEX($AZ$13:$AZ$42, MATCH(1, ($BA$13:$BA$42=LARGE($BA$13:$BA$42, BC18)) * (COUNTIF(BD$12:BD17, $AZ$13:$AZ$42)=0), 0)))</f>
        <v>Eat a healthy breakfast</v>
      </c>
      <c r="BE18" s="191">
        <f>LARGE($BA$13:$BA$42, ROWS(BA$13:BA18))</f>
        <v>0.70967741935483875</v>
      </c>
      <c r="BF18" s="181">
        <f ca="1">IFERROR(__xludf.DUMMYFUNCTION("""COMPUTED_VALUE"""),20)</f>
        <v>20</v>
      </c>
      <c r="BG18" s="181">
        <f ca="1">IFERROR(__xludf.DUMMYFUNCTION("""COMPUTED_VALUE"""),31)</f>
        <v>31</v>
      </c>
      <c r="BH18" s="1"/>
    </row>
    <row r="19" spans="1:60" ht="21" customHeight="1">
      <c r="A19" s="1"/>
      <c r="B19" s="61">
        <v>7</v>
      </c>
      <c r="C19" s="316" t="s">
        <v>68</v>
      </c>
      <c r="D19" s="258"/>
      <c r="E19" s="258"/>
      <c r="F19" s="258"/>
      <c r="G19" s="260"/>
      <c r="H19" s="62"/>
      <c r="I19" s="138" t="s">
        <v>120</v>
      </c>
      <c r="J19" s="133" t="s">
        <v>129</v>
      </c>
      <c r="K19" s="133" t="s">
        <v>120</v>
      </c>
      <c r="L19" s="133" t="s">
        <v>120</v>
      </c>
      <c r="M19" s="133" t="s">
        <v>129</v>
      </c>
      <c r="N19" s="133" t="s">
        <v>129</v>
      </c>
      <c r="O19" s="133" t="s">
        <v>129</v>
      </c>
      <c r="P19" s="133" t="s">
        <v>120</v>
      </c>
      <c r="Q19" s="133" t="s">
        <v>120</v>
      </c>
      <c r="R19" s="133" t="s">
        <v>120</v>
      </c>
      <c r="S19" s="133" t="s">
        <v>120</v>
      </c>
      <c r="T19" s="133" t="s">
        <v>120</v>
      </c>
      <c r="U19" s="133" t="s">
        <v>120</v>
      </c>
      <c r="V19" s="133" t="s">
        <v>120</v>
      </c>
      <c r="W19" s="133" t="s">
        <v>120</v>
      </c>
      <c r="X19" s="133" t="s">
        <v>120</v>
      </c>
      <c r="Y19" s="133" t="s">
        <v>120</v>
      </c>
      <c r="Z19" s="133" t="s">
        <v>120</v>
      </c>
      <c r="AA19" s="133" t="s">
        <v>120</v>
      </c>
      <c r="AB19" s="133" t="s">
        <v>120</v>
      </c>
      <c r="AC19" s="139" t="s">
        <v>129</v>
      </c>
      <c r="AD19" s="140" t="s">
        <v>120</v>
      </c>
      <c r="AE19" s="133" t="s">
        <v>129</v>
      </c>
      <c r="AF19" s="133" t="s">
        <v>120</v>
      </c>
      <c r="AG19" s="133" t="s">
        <v>120</v>
      </c>
      <c r="AH19" s="133" t="s">
        <v>120</v>
      </c>
      <c r="AI19" s="133" t="s">
        <v>129</v>
      </c>
      <c r="AJ19" s="133" t="s">
        <v>129</v>
      </c>
      <c r="AK19" s="133" t="s">
        <v>120</v>
      </c>
      <c r="AL19" s="133" t="s">
        <v>120</v>
      </c>
      <c r="AM19" s="142" t="s">
        <v>120</v>
      </c>
      <c r="AN19" s="62"/>
      <c r="AO19" s="331"/>
      <c r="AP19" s="332"/>
      <c r="AQ19" s="63">
        <f t="shared" si="3"/>
        <v>0.74193548387096775</v>
      </c>
      <c r="AR19" s="323">
        <f t="shared" si="9"/>
        <v>0.74193548387096775</v>
      </c>
      <c r="AS19" s="324"/>
      <c r="AT19" s="325"/>
      <c r="AU19" s="64">
        <f t="shared" si="4"/>
        <v>23</v>
      </c>
      <c r="AV19" s="65" t="str">
        <f t="shared" si="5"/>
        <v>/</v>
      </c>
      <c r="AW19" s="66">
        <f t="shared" si="6"/>
        <v>31</v>
      </c>
      <c r="AX19" s="1"/>
      <c r="AY19" s="181">
        <v>7</v>
      </c>
      <c r="AZ19" s="190" t="str">
        <f t="shared" si="7"/>
        <v>Drink 8 glasses of water</v>
      </c>
      <c r="BA19" s="191">
        <f t="shared" si="8"/>
        <v>0.74193548387096775</v>
      </c>
      <c r="BB19" s="181"/>
      <c r="BC19" s="181">
        <v>7</v>
      </c>
      <c r="BD19" s="181" t="str">
        <f t="array" ref="BD19">IF(LARGE($BA$13:$BA$42, BC19)=0,"",INDEX($AZ$13:$AZ$42, MATCH(1, ($BA$13:$BA$42=LARGE($BA$13:$BA$42, BC19)) * (COUNTIF(BD$12:BD18, $AZ$13:$AZ$42)=0), 0)))</f>
        <v>Do morning skincare routine</v>
      </c>
      <c r="BE19" s="191">
        <f>LARGE($BA$13:$BA$42, ROWS(BA$13:BA19))</f>
        <v>0.64516129032258063</v>
      </c>
      <c r="BF19" s="181">
        <f ca="1">IFERROR(__xludf.DUMMYFUNCTION("""COMPUTED_VALUE"""),18)</f>
        <v>18</v>
      </c>
      <c r="BG19" s="181">
        <f ca="1">IFERROR(__xludf.DUMMYFUNCTION("""COMPUTED_VALUE"""),31)</f>
        <v>31</v>
      </c>
      <c r="BH19" s="1"/>
    </row>
    <row r="20" spans="1:60" ht="21" customHeight="1">
      <c r="A20" s="1"/>
      <c r="B20" s="61">
        <v>8</v>
      </c>
      <c r="C20" s="316" t="s">
        <v>69</v>
      </c>
      <c r="D20" s="258"/>
      <c r="E20" s="258"/>
      <c r="F20" s="258"/>
      <c r="G20" s="260"/>
      <c r="H20" s="62"/>
      <c r="I20" s="138" t="s">
        <v>129</v>
      </c>
      <c r="J20" s="133" t="s">
        <v>120</v>
      </c>
      <c r="K20" s="133" t="s">
        <v>120</v>
      </c>
      <c r="L20" s="133" t="s">
        <v>120</v>
      </c>
      <c r="M20" s="133" t="s">
        <v>129</v>
      </c>
      <c r="N20" s="133" t="s">
        <v>120</v>
      </c>
      <c r="O20" s="133" t="s">
        <v>129</v>
      </c>
      <c r="P20" s="133" t="s">
        <v>129</v>
      </c>
      <c r="Q20" s="133" t="s">
        <v>120</v>
      </c>
      <c r="R20" s="133" t="s">
        <v>120</v>
      </c>
      <c r="S20" s="133" t="s">
        <v>129</v>
      </c>
      <c r="T20" s="133" t="s">
        <v>120</v>
      </c>
      <c r="U20" s="133" t="s">
        <v>120</v>
      </c>
      <c r="V20" s="133" t="s">
        <v>120</v>
      </c>
      <c r="W20" s="133" t="s">
        <v>120</v>
      </c>
      <c r="X20" s="133" t="s">
        <v>120</v>
      </c>
      <c r="Y20" s="133" t="s">
        <v>120</v>
      </c>
      <c r="Z20" s="133" t="s">
        <v>120</v>
      </c>
      <c r="AA20" s="133" t="s">
        <v>120</v>
      </c>
      <c r="AB20" s="133" t="s">
        <v>120</v>
      </c>
      <c r="AC20" s="139" t="s">
        <v>129</v>
      </c>
      <c r="AD20" s="140" t="s">
        <v>120</v>
      </c>
      <c r="AE20" s="133" t="s">
        <v>129</v>
      </c>
      <c r="AF20" s="133" t="s">
        <v>120</v>
      </c>
      <c r="AG20" s="133" t="s">
        <v>120</v>
      </c>
      <c r="AH20" s="133" t="s">
        <v>120</v>
      </c>
      <c r="AI20" s="133" t="s">
        <v>129</v>
      </c>
      <c r="AJ20" s="133" t="s">
        <v>129</v>
      </c>
      <c r="AK20" s="133" t="s">
        <v>120</v>
      </c>
      <c r="AL20" s="133" t="s">
        <v>129</v>
      </c>
      <c r="AM20" s="142" t="s">
        <v>129</v>
      </c>
      <c r="AN20" s="62"/>
      <c r="AO20" s="331"/>
      <c r="AP20" s="332"/>
      <c r="AQ20" s="63">
        <f t="shared" si="3"/>
        <v>0.64516129032258063</v>
      </c>
      <c r="AR20" s="323">
        <f t="shared" si="9"/>
        <v>0.64516129032258063</v>
      </c>
      <c r="AS20" s="324"/>
      <c r="AT20" s="325"/>
      <c r="AU20" s="64">
        <f t="shared" si="4"/>
        <v>20</v>
      </c>
      <c r="AV20" s="65" t="str">
        <f t="shared" si="5"/>
        <v>/</v>
      </c>
      <c r="AW20" s="66">
        <f t="shared" si="6"/>
        <v>31</v>
      </c>
      <c r="AX20" s="1"/>
      <c r="AY20" s="181">
        <v>8</v>
      </c>
      <c r="AZ20" s="190" t="str">
        <f t="shared" si="7"/>
        <v>Limit social media use to 1 hour</v>
      </c>
      <c r="BA20" s="191">
        <f t="shared" si="8"/>
        <v>0.64516129032258063</v>
      </c>
      <c r="BB20" s="181"/>
      <c r="BC20" s="181">
        <v>8</v>
      </c>
      <c r="BD20" s="181" t="str">
        <f t="array" ref="BD20">IF(LARGE($BA$13:$BA$42, BC20)=0,"",INDEX($AZ$13:$AZ$42, MATCH(1, ($BA$13:$BA$42=LARGE($BA$13:$BA$42, BC20)) * (COUNTIF(BD$12:BD19, $AZ$13:$AZ$42)=0), 0)))</f>
        <v>Limit social media use to 1 hour</v>
      </c>
      <c r="BE20" s="191">
        <f>LARGE($BA$13:$BA$42, ROWS(BA$13:BA20))</f>
        <v>0.64516129032258063</v>
      </c>
      <c r="BF20" s="181">
        <f ca="1">IFERROR(__xludf.DUMMYFUNCTION("""COMPUTED_VALUE"""),18)</f>
        <v>18</v>
      </c>
      <c r="BG20" s="181">
        <f ca="1">IFERROR(__xludf.DUMMYFUNCTION("""COMPUTED_VALUE"""),31)</f>
        <v>31</v>
      </c>
      <c r="BH20" s="1"/>
    </row>
    <row r="21" spans="1:60" ht="21" customHeight="1">
      <c r="A21" s="1"/>
      <c r="B21" s="61">
        <v>9</v>
      </c>
      <c r="C21" s="316" t="s">
        <v>70</v>
      </c>
      <c r="D21" s="258"/>
      <c r="E21" s="258"/>
      <c r="F21" s="258"/>
      <c r="G21" s="260"/>
      <c r="H21" s="62"/>
      <c r="I21" s="138" t="s">
        <v>129</v>
      </c>
      <c r="J21" s="133" t="s">
        <v>120</v>
      </c>
      <c r="K21" s="133" t="s">
        <v>120</v>
      </c>
      <c r="L21" s="133" t="s">
        <v>120</v>
      </c>
      <c r="M21" s="133" t="s">
        <v>129</v>
      </c>
      <c r="N21" s="133" t="s">
        <v>120</v>
      </c>
      <c r="O21" s="133" t="s">
        <v>129</v>
      </c>
      <c r="P21" s="133" t="s">
        <v>129</v>
      </c>
      <c r="Q21" s="133" t="s">
        <v>129</v>
      </c>
      <c r="R21" s="133" t="s">
        <v>120</v>
      </c>
      <c r="S21" s="133" t="s">
        <v>129</v>
      </c>
      <c r="T21" s="133" t="s">
        <v>129</v>
      </c>
      <c r="U21" s="133" t="s">
        <v>129</v>
      </c>
      <c r="V21" s="133" t="s">
        <v>129</v>
      </c>
      <c r="W21" s="133" t="s">
        <v>129</v>
      </c>
      <c r="X21" s="133" t="s">
        <v>129</v>
      </c>
      <c r="Y21" s="133" t="s">
        <v>129</v>
      </c>
      <c r="Z21" s="133" t="s">
        <v>129</v>
      </c>
      <c r="AA21" s="133" t="s">
        <v>129</v>
      </c>
      <c r="AB21" s="133" t="s">
        <v>120</v>
      </c>
      <c r="AC21" s="139" t="s">
        <v>129</v>
      </c>
      <c r="AD21" s="140" t="s">
        <v>129</v>
      </c>
      <c r="AE21" s="133" t="s">
        <v>120</v>
      </c>
      <c r="AF21" s="133" t="s">
        <v>120</v>
      </c>
      <c r="AG21" s="133" t="s">
        <v>129</v>
      </c>
      <c r="AH21" s="133" t="s">
        <v>120</v>
      </c>
      <c r="AI21" s="133" t="s">
        <v>120</v>
      </c>
      <c r="AJ21" s="133" t="s">
        <v>120</v>
      </c>
      <c r="AK21" s="133" t="s">
        <v>120</v>
      </c>
      <c r="AL21" s="133" t="s">
        <v>120</v>
      </c>
      <c r="AM21" s="142" t="s">
        <v>129</v>
      </c>
      <c r="AN21" s="62"/>
      <c r="AO21" s="331"/>
      <c r="AP21" s="332"/>
      <c r="AQ21" s="63">
        <f t="shared" si="3"/>
        <v>0.41935483870967744</v>
      </c>
      <c r="AR21" s="323">
        <f t="shared" si="9"/>
        <v>0.41935483870967744</v>
      </c>
      <c r="AS21" s="324"/>
      <c r="AT21" s="325"/>
      <c r="AU21" s="64">
        <f t="shared" si="4"/>
        <v>13</v>
      </c>
      <c r="AV21" s="65" t="str">
        <f t="shared" si="5"/>
        <v>/</v>
      </c>
      <c r="AW21" s="66">
        <f t="shared" si="6"/>
        <v>31</v>
      </c>
      <c r="AX21" s="1"/>
      <c r="AY21" s="181">
        <v>9</v>
      </c>
      <c r="AZ21" s="190" t="str">
        <f t="shared" si="7"/>
        <v>Read one chapter of a book</v>
      </c>
      <c r="BA21" s="191">
        <f t="shared" si="8"/>
        <v>0.41935483870967744</v>
      </c>
      <c r="BB21" s="181"/>
      <c r="BC21" s="181">
        <v>9</v>
      </c>
      <c r="BD21" s="181" t="str">
        <f t="array" ref="BD21">IF(LARGE($BA$13:$BA$42, BC21)=0,"",INDEX($AZ$13:$AZ$42, MATCH(1, ($BA$13:$BA$42=LARGE($BA$13:$BA$42, BC21)) * (COUNTIF(BD$12:BD20, $AZ$13:$AZ$42)=0), 0)))</f>
        <v>Read one chapter of a book</v>
      </c>
      <c r="BE21" s="191">
        <f>LARGE($BA$13:$BA$42, ROWS(BA$13:BA21))</f>
        <v>0.41935483870967744</v>
      </c>
      <c r="BF21" s="181">
        <f ca="1">IFERROR(__xludf.DUMMYFUNCTION("""COMPUTED_VALUE"""),12)</f>
        <v>12</v>
      </c>
      <c r="BG21" s="181">
        <f ca="1">IFERROR(__xludf.DUMMYFUNCTION("""COMPUTED_VALUE"""),31)</f>
        <v>31</v>
      </c>
      <c r="BH21" s="1"/>
    </row>
    <row r="22" spans="1:60" ht="21" customHeight="1">
      <c r="A22" s="1"/>
      <c r="B22" s="61">
        <v>10</v>
      </c>
      <c r="C22" s="316" t="s">
        <v>71</v>
      </c>
      <c r="D22" s="258"/>
      <c r="E22" s="258"/>
      <c r="F22" s="258"/>
      <c r="G22" s="260"/>
      <c r="H22" s="62"/>
      <c r="I22" s="138" t="s">
        <v>129</v>
      </c>
      <c r="J22" s="133" t="s">
        <v>120</v>
      </c>
      <c r="K22" s="133" t="s">
        <v>129</v>
      </c>
      <c r="L22" s="133" t="s">
        <v>129</v>
      </c>
      <c r="M22" s="133" t="s">
        <v>120</v>
      </c>
      <c r="N22" s="133" t="s">
        <v>120</v>
      </c>
      <c r="O22" s="139" t="s">
        <v>129</v>
      </c>
      <c r="P22" s="133" t="s">
        <v>129</v>
      </c>
      <c r="Q22" s="133" t="s">
        <v>129</v>
      </c>
      <c r="R22" s="133" t="s">
        <v>120</v>
      </c>
      <c r="S22" s="133" t="s">
        <v>129</v>
      </c>
      <c r="T22" s="133" t="s">
        <v>129</v>
      </c>
      <c r="U22" s="133" t="s">
        <v>129</v>
      </c>
      <c r="V22" s="139" t="s">
        <v>129</v>
      </c>
      <c r="W22" s="133" t="s">
        <v>129</v>
      </c>
      <c r="X22" s="133" t="s">
        <v>129</v>
      </c>
      <c r="Y22" s="133" t="s">
        <v>129</v>
      </c>
      <c r="Z22" s="133" t="s">
        <v>129</v>
      </c>
      <c r="AA22" s="133" t="s">
        <v>129</v>
      </c>
      <c r="AB22" s="133" t="s">
        <v>120</v>
      </c>
      <c r="AC22" s="139" t="s">
        <v>129</v>
      </c>
      <c r="AD22" s="140" t="s">
        <v>120</v>
      </c>
      <c r="AE22" s="133" t="s">
        <v>129</v>
      </c>
      <c r="AF22" s="133" t="s">
        <v>120</v>
      </c>
      <c r="AG22" s="133" t="s">
        <v>129</v>
      </c>
      <c r="AH22" s="133" t="s">
        <v>120</v>
      </c>
      <c r="AI22" s="133" t="s">
        <v>129</v>
      </c>
      <c r="AJ22" s="139" t="s">
        <v>129</v>
      </c>
      <c r="AK22" s="141" t="s">
        <v>129</v>
      </c>
      <c r="AL22" s="133" t="s">
        <v>129</v>
      </c>
      <c r="AM22" s="142" t="s">
        <v>129</v>
      </c>
      <c r="AN22" s="62"/>
      <c r="AO22" s="331"/>
      <c r="AP22" s="332"/>
      <c r="AQ22" s="63">
        <f t="shared" si="3"/>
        <v>0.25806451612903225</v>
      </c>
      <c r="AR22" s="323">
        <f t="shared" si="9"/>
        <v>0.25806451612903225</v>
      </c>
      <c r="AS22" s="324"/>
      <c r="AT22" s="325"/>
      <c r="AU22" s="64">
        <f t="shared" si="4"/>
        <v>8</v>
      </c>
      <c r="AV22" s="65" t="str">
        <f t="shared" si="5"/>
        <v>/</v>
      </c>
      <c r="AW22" s="66">
        <f t="shared" si="6"/>
        <v>31</v>
      </c>
      <c r="AX22" s="1"/>
      <c r="AY22" s="181">
        <v>10</v>
      </c>
      <c r="AZ22" s="190" t="str">
        <f t="shared" si="7"/>
        <v>Write in journal</v>
      </c>
      <c r="BA22" s="191">
        <f t="shared" si="8"/>
        <v>0.25806451612903225</v>
      </c>
      <c r="BB22" s="181"/>
      <c r="BC22" s="181">
        <v>10</v>
      </c>
      <c r="BD22" s="181" t="str">
        <f t="array" ref="BD22">IF(LARGE($BA$13:$BA$42, BC22)=0,"",INDEX($AZ$13:$AZ$42, MATCH(1, ($BA$13:$BA$42=LARGE($BA$13:$BA$42, BC22)) * (COUNTIF(BD$12:BD21, $AZ$13:$AZ$42)=0), 0)))</f>
        <v>Write in journal</v>
      </c>
      <c r="BE22" s="191">
        <f>LARGE($BA$13:$BA$42, ROWS(BA$13:BA22))</f>
        <v>0.25806451612903225</v>
      </c>
      <c r="BF22" s="181">
        <f ca="1">IFERROR(__xludf.DUMMYFUNCTION("""COMPUTED_VALUE"""),6)</f>
        <v>6</v>
      </c>
      <c r="BG22" s="181">
        <f ca="1">IFERROR(__xludf.DUMMYFUNCTION("""COMPUTED_VALUE"""),31)</f>
        <v>31</v>
      </c>
      <c r="BH22" s="1"/>
    </row>
    <row r="23" spans="1:60" ht="21" customHeight="1">
      <c r="A23" s="1"/>
      <c r="B23" s="61">
        <v>11</v>
      </c>
      <c r="C23" s="316"/>
      <c r="D23" s="258"/>
      <c r="E23" s="258"/>
      <c r="F23" s="258"/>
      <c r="G23" s="260"/>
      <c r="H23" s="62"/>
      <c r="I23" s="138" t="s">
        <v>129</v>
      </c>
      <c r="J23" s="133" t="s">
        <v>129</v>
      </c>
      <c r="K23" s="133" t="s">
        <v>129</v>
      </c>
      <c r="L23" s="133" t="s">
        <v>129</v>
      </c>
      <c r="M23" s="133" t="s">
        <v>129</v>
      </c>
      <c r="N23" s="133" t="s">
        <v>129</v>
      </c>
      <c r="O23" s="139" t="s">
        <v>129</v>
      </c>
      <c r="P23" s="140" t="s">
        <v>129</v>
      </c>
      <c r="Q23" s="133" t="s">
        <v>129</v>
      </c>
      <c r="R23" s="133"/>
      <c r="S23" s="133" t="s">
        <v>129</v>
      </c>
      <c r="T23" s="133" t="s">
        <v>129</v>
      </c>
      <c r="U23" s="133" t="s">
        <v>129</v>
      </c>
      <c r="V23" s="139" t="s">
        <v>129</v>
      </c>
      <c r="W23" s="140" t="s">
        <v>129</v>
      </c>
      <c r="X23" s="133" t="s">
        <v>129</v>
      </c>
      <c r="Y23" s="133" t="s">
        <v>129</v>
      </c>
      <c r="Z23" s="133" t="s">
        <v>129</v>
      </c>
      <c r="AA23" s="133" t="s">
        <v>129</v>
      </c>
      <c r="AB23" s="133" t="s">
        <v>129</v>
      </c>
      <c r="AC23" s="139" t="s">
        <v>129</v>
      </c>
      <c r="AD23" s="140" t="s">
        <v>129</v>
      </c>
      <c r="AE23" s="133" t="s">
        <v>129</v>
      </c>
      <c r="AF23" s="133" t="s">
        <v>129</v>
      </c>
      <c r="AG23" s="133" t="s">
        <v>129</v>
      </c>
      <c r="AH23" s="133" t="s">
        <v>129</v>
      </c>
      <c r="AI23" s="133" t="s">
        <v>129</v>
      </c>
      <c r="AJ23" s="139" t="s">
        <v>129</v>
      </c>
      <c r="AK23" s="141" t="s">
        <v>129</v>
      </c>
      <c r="AL23" s="133" t="s">
        <v>129</v>
      </c>
      <c r="AM23" s="142" t="s">
        <v>129</v>
      </c>
      <c r="AN23" s="62"/>
      <c r="AO23" s="331"/>
      <c r="AP23" s="332"/>
      <c r="AQ23" s="63" t="str">
        <f t="shared" si="3"/>
        <v/>
      </c>
      <c r="AR23" s="323" t="str">
        <f t="shared" si="9"/>
        <v/>
      </c>
      <c r="AS23" s="324"/>
      <c r="AT23" s="325"/>
      <c r="AU23" s="64" t="str">
        <f t="shared" si="4"/>
        <v/>
      </c>
      <c r="AV23" s="65" t="str">
        <f t="shared" si="5"/>
        <v/>
      </c>
      <c r="AW23" s="66" t="str">
        <f t="shared" si="6"/>
        <v/>
      </c>
      <c r="AX23" s="1"/>
      <c r="AY23" s="181">
        <v>11</v>
      </c>
      <c r="AZ23" s="190">
        <f t="shared" si="7"/>
        <v>0</v>
      </c>
      <c r="BA23" s="191" t="str">
        <f t="shared" si="8"/>
        <v/>
      </c>
      <c r="BB23" s="181"/>
      <c r="BC23" s="181">
        <v>11</v>
      </c>
      <c r="BD23" s="181" t="e">
        <f t="array" ref="BD23">IF(LARGE($BA$13:$BA$42, BC23)=0,"",INDEX($AZ$13:$AZ$42, MATCH(1, ($BA$13:$BA$42=LARGE($BA$13:$BA$42, BC23)) * (COUNTIF(BD$12:BD22, $AZ$13:$AZ$42)=0), 0)))</f>
        <v>#NUM!</v>
      </c>
      <c r="BE23" s="191" t="e">
        <f>LARGE($BA$13:$BA$42, ROWS(BA$13:BA23))</f>
        <v>#NUM!</v>
      </c>
      <c r="BF23" s="181"/>
      <c r="BG23" s="181"/>
      <c r="BH23" s="1"/>
    </row>
    <row r="24" spans="1:60" ht="21" customHeight="1">
      <c r="A24" s="1"/>
      <c r="B24" s="61">
        <v>12</v>
      </c>
      <c r="C24" s="316"/>
      <c r="D24" s="258"/>
      <c r="E24" s="258"/>
      <c r="F24" s="258"/>
      <c r="G24" s="260"/>
      <c r="H24" s="62"/>
      <c r="I24" s="138" t="s">
        <v>129</v>
      </c>
      <c r="J24" s="133" t="s">
        <v>129</v>
      </c>
      <c r="K24" s="133" t="s">
        <v>129</v>
      </c>
      <c r="L24" s="133" t="s">
        <v>129</v>
      </c>
      <c r="M24" s="133" t="s">
        <v>129</v>
      </c>
      <c r="N24" s="133" t="s">
        <v>129</v>
      </c>
      <c r="O24" s="139" t="s">
        <v>129</v>
      </c>
      <c r="P24" s="140" t="s">
        <v>129</v>
      </c>
      <c r="Q24" s="133" t="s">
        <v>129</v>
      </c>
      <c r="R24" s="133"/>
      <c r="S24" s="133" t="s">
        <v>129</v>
      </c>
      <c r="T24" s="133" t="s">
        <v>129</v>
      </c>
      <c r="U24" s="133" t="s">
        <v>129</v>
      </c>
      <c r="V24" s="139" t="s">
        <v>129</v>
      </c>
      <c r="W24" s="140" t="s">
        <v>129</v>
      </c>
      <c r="X24" s="133" t="s">
        <v>129</v>
      </c>
      <c r="Y24" s="133" t="s">
        <v>129</v>
      </c>
      <c r="Z24" s="133" t="s">
        <v>129</v>
      </c>
      <c r="AA24" s="133" t="s">
        <v>129</v>
      </c>
      <c r="AB24" s="133" t="s">
        <v>129</v>
      </c>
      <c r="AC24" s="133" t="s">
        <v>129</v>
      </c>
      <c r="AD24" s="140" t="s">
        <v>129</v>
      </c>
      <c r="AE24" s="133" t="s">
        <v>129</v>
      </c>
      <c r="AF24" s="133" t="s">
        <v>129</v>
      </c>
      <c r="AG24" s="133" t="s">
        <v>129</v>
      </c>
      <c r="AH24" s="133" t="s">
        <v>129</v>
      </c>
      <c r="AI24" s="133" t="s">
        <v>129</v>
      </c>
      <c r="AJ24" s="139" t="s">
        <v>129</v>
      </c>
      <c r="AK24" s="141" t="s">
        <v>129</v>
      </c>
      <c r="AL24" s="133" t="s">
        <v>129</v>
      </c>
      <c r="AM24" s="142" t="s">
        <v>129</v>
      </c>
      <c r="AN24" s="62"/>
      <c r="AO24" s="331"/>
      <c r="AP24" s="332"/>
      <c r="AQ24" s="63" t="str">
        <f t="shared" si="3"/>
        <v/>
      </c>
      <c r="AR24" s="323" t="str">
        <f t="shared" si="9"/>
        <v/>
      </c>
      <c r="AS24" s="324"/>
      <c r="AT24" s="325"/>
      <c r="AU24" s="64" t="str">
        <f t="shared" si="4"/>
        <v/>
      </c>
      <c r="AV24" s="65" t="str">
        <f t="shared" si="5"/>
        <v/>
      </c>
      <c r="AW24" s="66" t="str">
        <f t="shared" si="6"/>
        <v/>
      </c>
      <c r="AX24" s="1"/>
      <c r="AY24" s="181">
        <v>12</v>
      </c>
      <c r="AZ24" s="190">
        <f t="shared" si="7"/>
        <v>0</v>
      </c>
      <c r="BA24" s="191" t="str">
        <f t="shared" si="8"/>
        <v/>
      </c>
      <c r="BB24" s="181"/>
      <c r="BC24" s="181">
        <v>12</v>
      </c>
      <c r="BD24" s="181" t="e">
        <f t="array" ref="BD24">IF(LARGE($BA$13:$BA$42, BC24)=0,"",INDEX($AZ$13:$AZ$42, MATCH(1, ($BA$13:$BA$42=LARGE($BA$13:$BA$42, BC24)) * (COUNTIF(BD$12:BD23, $AZ$13:$AZ$42)=0), 0)))</f>
        <v>#NUM!</v>
      </c>
      <c r="BE24" s="191" t="e">
        <f>LARGE($BA$13:$BA$42, ROWS(BA$13:BA24))</f>
        <v>#NUM!</v>
      </c>
      <c r="BF24" s="181"/>
      <c r="BG24" s="181"/>
      <c r="BH24" s="1"/>
    </row>
    <row r="25" spans="1:60" ht="21" customHeight="1">
      <c r="A25" s="1"/>
      <c r="B25" s="61">
        <v>13</v>
      </c>
      <c r="C25" s="316"/>
      <c r="D25" s="258"/>
      <c r="E25" s="258"/>
      <c r="F25" s="258"/>
      <c r="G25" s="260"/>
      <c r="H25" s="62"/>
      <c r="I25" s="138" t="s">
        <v>129</v>
      </c>
      <c r="J25" s="133" t="s">
        <v>129</v>
      </c>
      <c r="K25" s="133" t="s">
        <v>129</v>
      </c>
      <c r="L25" s="133" t="s">
        <v>129</v>
      </c>
      <c r="M25" s="133" t="s">
        <v>129</v>
      </c>
      <c r="N25" s="133" t="s">
        <v>129</v>
      </c>
      <c r="O25" s="139" t="s">
        <v>129</v>
      </c>
      <c r="P25" s="140" t="s">
        <v>129</v>
      </c>
      <c r="Q25" s="133" t="s">
        <v>129</v>
      </c>
      <c r="R25" s="133" t="s">
        <v>129</v>
      </c>
      <c r="S25" s="133" t="s">
        <v>129</v>
      </c>
      <c r="T25" s="133" t="s">
        <v>129</v>
      </c>
      <c r="U25" s="133" t="s">
        <v>129</v>
      </c>
      <c r="V25" s="139" t="s">
        <v>129</v>
      </c>
      <c r="W25" s="140" t="s">
        <v>129</v>
      </c>
      <c r="X25" s="133" t="s">
        <v>129</v>
      </c>
      <c r="Y25" s="133" t="s">
        <v>129</v>
      </c>
      <c r="Z25" s="133" t="s">
        <v>129</v>
      </c>
      <c r="AA25" s="133" t="s">
        <v>129</v>
      </c>
      <c r="AB25" s="133" t="s">
        <v>129</v>
      </c>
      <c r="AC25" s="133" t="s">
        <v>129</v>
      </c>
      <c r="AD25" s="140" t="s">
        <v>129</v>
      </c>
      <c r="AE25" s="133" t="s">
        <v>129</v>
      </c>
      <c r="AF25" s="133" t="s">
        <v>129</v>
      </c>
      <c r="AG25" s="133" t="s">
        <v>129</v>
      </c>
      <c r="AH25" s="133" t="s">
        <v>129</v>
      </c>
      <c r="AI25" s="133" t="s">
        <v>129</v>
      </c>
      <c r="AJ25" s="139" t="s">
        <v>129</v>
      </c>
      <c r="AK25" s="141" t="s">
        <v>129</v>
      </c>
      <c r="AL25" s="133" t="s">
        <v>129</v>
      </c>
      <c r="AM25" s="142" t="s">
        <v>129</v>
      </c>
      <c r="AN25" s="62"/>
      <c r="AO25" s="331"/>
      <c r="AP25" s="332"/>
      <c r="AQ25" s="63" t="str">
        <f t="shared" si="3"/>
        <v/>
      </c>
      <c r="AR25" s="323" t="str">
        <f t="shared" si="9"/>
        <v/>
      </c>
      <c r="AS25" s="324"/>
      <c r="AT25" s="325"/>
      <c r="AU25" s="64" t="str">
        <f t="shared" si="4"/>
        <v/>
      </c>
      <c r="AV25" s="65" t="str">
        <f t="shared" si="5"/>
        <v/>
      </c>
      <c r="AW25" s="66" t="str">
        <f t="shared" si="6"/>
        <v/>
      </c>
      <c r="AX25" s="1"/>
      <c r="AY25" s="181">
        <v>13</v>
      </c>
      <c r="AZ25" s="190">
        <f t="shared" si="7"/>
        <v>0</v>
      </c>
      <c r="BA25" s="191" t="str">
        <f t="shared" si="8"/>
        <v/>
      </c>
      <c r="BB25" s="181"/>
      <c r="BC25" s="181">
        <v>13</v>
      </c>
      <c r="BD25" s="181" t="e">
        <f t="array" ref="BD25">IF(LARGE($BA$13:$BA$42, BC25)=0,"",INDEX($AZ$13:$AZ$42, MATCH(1, ($BA$13:$BA$42=LARGE($BA$13:$BA$42, BC25)) * (COUNTIF(BD$12:BD24, $AZ$13:$AZ$42)=0), 0)))</f>
        <v>#NUM!</v>
      </c>
      <c r="BE25" s="191" t="e">
        <f>LARGE($BA$13:$BA$42, ROWS(BA$13:BA25))</f>
        <v>#NUM!</v>
      </c>
      <c r="BF25" s="181"/>
      <c r="BG25" s="181"/>
      <c r="BH25" s="1"/>
    </row>
    <row r="26" spans="1:60" ht="21" customHeight="1">
      <c r="A26" s="1"/>
      <c r="B26" s="61">
        <v>14</v>
      </c>
      <c r="C26" s="316"/>
      <c r="D26" s="258"/>
      <c r="E26" s="258"/>
      <c r="F26" s="258"/>
      <c r="G26" s="260"/>
      <c r="H26" s="62"/>
      <c r="I26" s="138" t="s">
        <v>129</v>
      </c>
      <c r="J26" s="133" t="s">
        <v>129</v>
      </c>
      <c r="K26" s="133" t="s">
        <v>129</v>
      </c>
      <c r="L26" s="133" t="s">
        <v>129</v>
      </c>
      <c r="M26" s="133" t="s">
        <v>129</v>
      </c>
      <c r="N26" s="133" t="s">
        <v>129</v>
      </c>
      <c r="O26" s="139" t="s">
        <v>129</v>
      </c>
      <c r="P26" s="140" t="s">
        <v>129</v>
      </c>
      <c r="Q26" s="133" t="s">
        <v>129</v>
      </c>
      <c r="R26" s="133" t="s">
        <v>129</v>
      </c>
      <c r="S26" s="133" t="s">
        <v>129</v>
      </c>
      <c r="T26" s="133" t="s">
        <v>129</v>
      </c>
      <c r="U26" s="133" t="s">
        <v>129</v>
      </c>
      <c r="V26" s="139" t="s">
        <v>129</v>
      </c>
      <c r="W26" s="140" t="s">
        <v>129</v>
      </c>
      <c r="X26" s="133" t="s">
        <v>129</v>
      </c>
      <c r="Y26" s="133" t="s">
        <v>129</v>
      </c>
      <c r="Z26" s="133" t="s">
        <v>129</v>
      </c>
      <c r="AA26" s="133" t="s">
        <v>129</v>
      </c>
      <c r="AB26" s="133" t="s">
        <v>129</v>
      </c>
      <c r="AC26" s="133" t="s">
        <v>129</v>
      </c>
      <c r="AD26" s="140" t="s">
        <v>129</v>
      </c>
      <c r="AE26" s="133" t="s">
        <v>129</v>
      </c>
      <c r="AF26" s="133" t="s">
        <v>129</v>
      </c>
      <c r="AG26" s="133" t="s">
        <v>129</v>
      </c>
      <c r="AH26" s="133" t="s">
        <v>129</v>
      </c>
      <c r="AI26" s="133" t="s">
        <v>129</v>
      </c>
      <c r="AJ26" s="139" t="s">
        <v>129</v>
      </c>
      <c r="AK26" s="141" t="s">
        <v>129</v>
      </c>
      <c r="AL26" s="133" t="s">
        <v>129</v>
      </c>
      <c r="AM26" s="142" t="s">
        <v>129</v>
      </c>
      <c r="AN26" s="62"/>
      <c r="AO26" s="331"/>
      <c r="AP26" s="332"/>
      <c r="AQ26" s="63" t="str">
        <f t="shared" si="3"/>
        <v/>
      </c>
      <c r="AR26" s="323" t="str">
        <f t="shared" si="9"/>
        <v/>
      </c>
      <c r="AS26" s="324"/>
      <c r="AT26" s="325"/>
      <c r="AU26" s="64" t="str">
        <f t="shared" si="4"/>
        <v/>
      </c>
      <c r="AV26" s="65" t="str">
        <f t="shared" si="5"/>
        <v/>
      </c>
      <c r="AW26" s="66" t="str">
        <f t="shared" si="6"/>
        <v/>
      </c>
      <c r="AX26" s="1"/>
      <c r="AY26" s="181">
        <v>14</v>
      </c>
      <c r="AZ26" s="190">
        <f t="shared" si="7"/>
        <v>0</v>
      </c>
      <c r="BA26" s="191" t="str">
        <f t="shared" si="8"/>
        <v/>
      </c>
      <c r="BB26" s="181"/>
      <c r="BC26" s="181">
        <v>14</v>
      </c>
      <c r="BD26" s="181" t="e">
        <f t="array" ref="BD26">IF(LARGE($BA$13:$BA$42, BC26)=0,"",INDEX($AZ$13:$AZ$42, MATCH(1, ($BA$13:$BA$42=LARGE($BA$13:$BA$42, BC26)) * (COUNTIF(BD$12:BD25, $AZ$13:$AZ$42)=0), 0)))</f>
        <v>#NUM!</v>
      </c>
      <c r="BE26" s="191" t="e">
        <f>LARGE($BA$13:$BA$42, ROWS(BA$13:BA26))</f>
        <v>#NUM!</v>
      </c>
      <c r="BF26" s="181"/>
      <c r="BG26" s="181"/>
      <c r="BH26" s="1"/>
    </row>
    <row r="27" spans="1:60" ht="21" customHeight="1">
      <c r="A27" s="1"/>
      <c r="B27" s="61">
        <v>15</v>
      </c>
      <c r="C27" s="316"/>
      <c r="D27" s="258"/>
      <c r="E27" s="258"/>
      <c r="F27" s="258"/>
      <c r="G27" s="260"/>
      <c r="H27" s="1"/>
      <c r="I27" s="138" t="s">
        <v>129</v>
      </c>
      <c r="J27" s="133" t="s">
        <v>129</v>
      </c>
      <c r="K27" s="133" t="s">
        <v>129</v>
      </c>
      <c r="L27" s="133" t="s">
        <v>129</v>
      </c>
      <c r="M27" s="133" t="s">
        <v>129</v>
      </c>
      <c r="N27" s="133" t="s">
        <v>129</v>
      </c>
      <c r="O27" s="139" t="s">
        <v>129</v>
      </c>
      <c r="P27" s="140" t="s">
        <v>129</v>
      </c>
      <c r="Q27" s="133" t="s">
        <v>129</v>
      </c>
      <c r="R27" s="133" t="s">
        <v>129</v>
      </c>
      <c r="S27" s="133" t="s">
        <v>129</v>
      </c>
      <c r="T27" s="133" t="s">
        <v>129</v>
      </c>
      <c r="U27" s="133" t="s">
        <v>129</v>
      </c>
      <c r="V27" s="139" t="s">
        <v>129</v>
      </c>
      <c r="W27" s="140" t="s">
        <v>129</v>
      </c>
      <c r="X27" s="133" t="s">
        <v>129</v>
      </c>
      <c r="Y27" s="133" t="s">
        <v>129</v>
      </c>
      <c r="Z27" s="133" t="s">
        <v>129</v>
      </c>
      <c r="AA27" s="133" t="s">
        <v>129</v>
      </c>
      <c r="AB27" s="133" t="s">
        <v>129</v>
      </c>
      <c r="AC27" s="139" t="s">
        <v>129</v>
      </c>
      <c r="AD27" s="140" t="s">
        <v>129</v>
      </c>
      <c r="AE27" s="133" t="s">
        <v>129</v>
      </c>
      <c r="AF27" s="133" t="s">
        <v>129</v>
      </c>
      <c r="AG27" s="133" t="s">
        <v>129</v>
      </c>
      <c r="AH27" s="133" t="s">
        <v>129</v>
      </c>
      <c r="AI27" s="133" t="s">
        <v>129</v>
      </c>
      <c r="AJ27" s="139" t="s">
        <v>129</v>
      </c>
      <c r="AK27" s="141" t="s">
        <v>129</v>
      </c>
      <c r="AL27" s="133" t="s">
        <v>129</v>
      </c>
      <c r="AM27" s="142" t="s">
        <v>129</v>
      </c>
      <c r="AN27" s="1"/>
      <c r="AO27" s="331"/>
      <c r="AP27" s="332"/>
      <c r="AQ27" s="63" t="str">
        <f t="shared" si="3"/>
        <v/>
      </c>
      <c r="AR27" s="323" t="str">
        <f t="shared" si="9"/>
        <v/>
      </c>
      <c r="AS27" s="324"/>
      <c r="AT27" s="325"/>
      <c r="AU27" s="64" t="str">
        <f t="shared" si="4"/>
        <v/>
      </c>
      <c r="AV27" s="65" t="str">
        <f t="shared" si="5"/>
        <v/>
      </c>
      <c r="AW27" s="66" t="str">
        <f t="shared" si="6"/>
        <v/>
      </c>
      <c r="AX27" s="1"/>
      <c r="AY27" s="181">
        <v>15</v>
      </c>
      <c r="AZ27" s="190">
        <f t="shared" si="7"/>
        <v>0</v>
      </c>
      <c r="BA27" s="191" t="str">
        <f t="shared" si="8"/>
        <v/>
      </c>
      <c r="BB27" s="181"/>
      <c r="BC27" s="181">
        <v>15</v>
      </c>
      <c r="BD27" s="181" t="e">
        <f t="array" ref="BD27">IF(LARGE($BA$13:$BA$42, BC27)=0,"",INDEX($AZ$13:$AZ$42, MATCH(1, ($BA$13:$BA$42=LARGE($BA$13:$BA$42, BC27)) * (COUNTIF(BD$12:BD26, $AZ$13:$AZ$42)=0), 0)))</f>
        <v>#NUM!</v>
      </c>
      <c r="BE27" s="191" t="e">
        <f>LARGE($BA$13:$BA$42, ROWS(BA$13:BA27))</f>
        <v>#NUM!</v>
      </c>
      <c r="BF27" s="181"/>
      <c r="BG27" s="181"/>
      <c r="BH27" s="1"/>
    </row>
    <row r="28" spans="1:60" ht="21" customHeight="1">
      <c r="A28" s="1"/>
      <c r="B28" s="61">
        <v>16</v>
      </c>
      <c r="C28" s="316"/>
      <c r="D28" s="258"/>
      <c r="E28" s="258"/>
      <c r="F28" s="258"/>
      <c r="G28" s="260"/>
      <c r="H28" s="1"/>
      <c r="I28" s="138" t="s">
        <v>129</v>
      </c>
      <c r="J28" s="133" t="s">
        <v>129</v>
      </c>
      <c r="K28" s="133" t="s">
        <v>129</v>
      </c>
      <c r="L28" s="133" t="s">
        <v>129</v>
      </c>
      <c r="M28" s="133" t="s">
        <v>129</v>
      </c>
      <c r="N28" s="133" t="s">
        <v>129</v>
      </c>
      <c r="O28" s="139" t="s">
        <v>129</v>
      </c>
      <c r="P28" s="140" t="s">
        <v>129</v>
      </c>
      <c r="Q28" s="133" t="s">
        <v>129</v>
      </c>
      <c r="R28" s="133" t="s">
        <v>129</v>
      </c>
      <c r="S28" s="133" t="s">
        <v>129</v>
      </c>
      <c r="T28" s="133" t="s">
        <v>129</v>
      </c>
      <c r="U28" s="133" t="s">
        <v>129</v>
      </c>
      <c r="V28" s="139" t="s">
        <v>129</v>
      </c>
      <c r="W28" s="140" t="s">
        <v>129</v>
      </c>
      <c r="X28" s="133" t="s">
        <v>129</v>
      </c>
      <c r="Y28" s="133" t="s">
        <v>129</v>
      </c>
      <c r="Z28" s="133" t="s">
        <v>129</v>
      </c>
      <c r="AA28" s="133" t="s">
        <v>129</v>
      </c>
      <c r="AB28" s="133" t="s">
        <v>129</v>
      </c>
      <c r="AC28" s="139" t="s">
        <v>129</v>
      </c>
      <c r="AD28" s="140" t="s">
        <v>129</v>
      </c>
      <c r="AE28" s="133" t="s">
        <v>129</v>
      </c>
      <c r="AF28" s="133" t="s">
        <v>129</v>
      </c>
      <c r="AG28" s="133" t="s">
        <v>129</v>
      </c>
      <c r="AH28" s="133" t="s">
        <v>129</v>
      </c>
      <c r="AI28" s="133" t="s">
        <v>129</v>
      </c>
      <c r="AJ28" s="139" t="s">
        <v>129</v>
      </c>
      <c r="AK28" s="141" t="s">
        <v>129</v>
      </c>
      <c r="AL28" s="133" t="s">
        <v>129</v>
      </c>
      <c r="AM28" s="142" t="s">
        <v>129</v>
      </c>
      <c r="AN28" s="1"/>
      <c r="AO28" s="331"/>
      <c r="AP28" s="332"/>
      <c r="AQ28" s="63" t="str">
        <f t="shared" si="3"/>
        <v/>
      </c>
      <c r="AR28" s="323" t="str">
        <f t="shared" si="9"/>
        <v/>
      </c>
      <c r="AS28" s="324"/>
      <c r="AT28" s="325"/>
      <c r="AU28" s="64" t="str">
        <f t="shared" si="4"/>
        <v/>
      </c>
      <c r="AV28" s="65" t="str">
        <f t="shared" si="5"/>
        <v/>
      </c>
      <c r="AW28" s="66" t="str">
        <f t="shared" si="6"/>
        <v/>
      </c>
      <c r="AX28" s="1"/>
      <c r="AY28" s="181">
        <v>16</v>
      </c>
      <c r="AZ28" s="190">
        <f t="shared" si="7"/>
        <v>0</v>
      </c>
      <c r="BA28" s="191" t="str">
        <f t="shared" si="8"/>
        <v/>
      </c>
      <c r="BB28" s="181"/>
      <c r="BC28" s="181">
        <v>16</v>
      </c>
      <c r="BD28" s="181" t="e">
        <f t="array" ref="BD28">IF(LARGE($BA$13:$BA$42, BC28)=0,"",INDEX($AZ$13:$AZ$42, MATCH(1, ($BA$13:$BA$42=LARGE($BA$13:$BA$42, BC28)) * (COUNTIF(BD$12:BD27, $AZ$13:$AZ$42)=0), 0)))</f>
        <v>#NUM!</v>
      </c>
      <c r="BE28" s="191" t="e">
        <f>LARGE($BA$13:$BA$42, ROWS(BA$13:BA28))</f>
        <v>#NUM!</v>
      </c>
      <c r="BF28" s="181"/>
      <c r="BG28" s="181"/>
      <c r="BH28" s="1"/>
    </row>
    <row r="29" spans="1:60" ht="21" customHeight="1">
      <c r="A29" s="1"/>
      <c r="B29" s="61">
        <v>17</v>
      </c>
      <c r="C29" s="316"/>
      <c r="D29" s="258"/>
      <c r="E29" s="258"/>
      <c r="F29" s="258"/>
      <c r="G29" s="260"/>
      <c r="H29" s="1"/>
      <c r="I29" s="138" t="s">
        <v>129</v>
      </c>
      <c r="J29" s="133" t="s">
        <v>129</v>
      </c>
      <c r="K29" s="133" t="s">
        <v>129</v>
      </c>
      <c r="L29" s="133" t="s">
        <v>129</v>
      </c>
      <c r="M29" s="133" t="s">
        <v>129</v>
      </c>
      <c r="N29" s="133" t="s">
        <v>129</v>
      </c>
      <c r="O29" s="139" t="s">
        <v>129</v>
      </c>
      <c r="P29" s="140" t="s">
        <v>129</v>
      </c>
      <c r="Q29" s="133" t="s">
        <v>129</v>
      </c>
      <c r="R29" s="133" t="s">
        <v>129</v>
      </c>
      <c r="S29" s="133" t="s">
        <v>129</v>
      </c>
      <c r="T29" s="133" t="s">
        <v>129</v>
      </c>
      <c r="U29" s="133" t="s">
        <v>129</v>
      </c>
      <c r="V29" s="139" t="s">
        <v>129</v>
      </c>
      <c r="W29" s="140" t="s">
        <v>129</v>
      </c>
      <c r="X29" s="133" t="s">
        <v>129</v>
      </c>
      <c r="Y29" s="133" t="s">
        <v>129</v>
      </c>
      <c r="Z29" s="133" t="s">
        <v>129</v>
      </c>
      <c r="AA29" s="133" t="s">
        <v>129</v>
      </c>
      <c r="AB29" s="133" t="s">
        <v>129</v>
      </c>
      <c r="AC29" s="139" t="s">
        <v>129</v>
      </c>
      <c r="AD29" s="140" t="s">
        <v>129</v>
      </c>
      <c r="AE29" s="133" t="s">
        <v>129</v>
      </c>
      <c r="AF29" s="133" t="s">
        <v>129</v>
      </c>
      <c r="AG29" s="133" t="s">
        <v>129</v>
      </c>
      <c r="AH29" s="133" t="s">
        <v>129</v>
      </c>
      <c r="AI29" s="133" t="s">
        <v>129</v>
      </c>
      <c r="AJ29" s="139" t="s">
        <v>129</v>
      </c>
      <c r="AK29" s="141" t="s">
        <v>129</v>
      </c>
      <c r="AL29" s="133" t="s">
        <v>129</v>
      </c>
      <c r="AM29" s="142" t="s">
        <v>129</v>
      </c>
      <c r="AN29" s="1"/>
      <c r="AO29" s="331"/>
      <c r="AP29" s="332"/>
      <c r="AQ29" s="63" t="str">
        <f t="shared" si="3"/>
        <v/>
      </c>
      <c r="AR29" s="323" t="str">
        <f t="shared" si="9"/>
        <v/>
      </c>
      <c r="AS29" s="324"/>
      <c r="AT29" s="325"/>
      <c r="AU29" s="64" t="str">
        <f t="shared" si="4"/>
        <v/>
      </c>
      <c r="AV29" s="65" t="str">
        <f t="shared" si="5"/>
        <v/>
      </c>
      <c r="AW29" s="66" t="str">
        <f t="shared" si="6"/>
        <v/>
      </c>
      <c r="AX29" s="1"/>
      <c r="AY29" s="181">
        <v>17</v>
      </c>
      <c r="AZ29" s="190">
        <f t="shared" si="7"/>
        <v>0</v>
      </c>
      <c r="BA29" s="191" t="str">
        <f t="shared" si="8"/>
        <v/>
      </c>
      <c r="BB29" s="181"/>
      <c r="BC29" s="181">
        <v>17</v>
      </c>
      <c r="BD29" s="181" t="e">
        <f t="array" ref="BD29">IF(LARGE($BA$13:$BA$42, BC29)=0,"",INDEX($AZ$13:$AZ$42, MATCH(1, ($BA$13:$BA$42=LARGE($BA$13:$BA$42, BC29)) * (COUNTIF(BD$12:BD28, $AZ$13:$AZ$42)=0), 0)))</f>
        <v>#NUM!</v>
      </c>
      <c r="BE29" s="191" t="e">
        <f>LARGE($BA$13:$BA$42, ROWS(BA$13:BA29))</f>
        <v>#NUM!</v>
      </c>
      <c r="BF29" s="181"/>
      <c r="BG29" s="181"/>
      <c r="BH29" s="1"/>
    </row>
    <row r="30" spans="1:60" ht="21" customHeight="1">
      <c r="A30" s="1"/>
      <c r="B30" s="61">
        <v>18</v>
      </c>
      <c r="C30" s="316"/>
      <c r="D30" s="258"/>
      <c r="E30" s="258"/>
      <c r="F30" s="258"/>
      <c r="G30" s="260"/>
      <c r="H30" s="1"/>
      <c r="I30" s="138" t="s">
        <v>129</v>
      </c>
      <c r="J30" s="133" t="s">
        <v>129</v>
      </c>
      <c r="K30" s="133" t="s">
        <v>129</v>
      </c>
      <c r="L30" s="133" t="s">
        <v>129</v>
      </c>
      <c r="M30" s="133" t="s">
        <v>129</v>
      </c>
      <c r="N30" s="133" t="s">
        <v>129</v>
      </c>
      <c r="O30" s="139" t="s">
        <v>129</v>
      </c>
      <c r="P30" s="140" t="s">
        <v>129</v>
      </c>
      <c r="Q30" s="133" t="s">
        <v>129</v>
      </c>
      <c r="R30" s="133" t="s">
        <v>129</v>
      </c>
      <c r="S30" s="133" t="s">
        <v>129</v>
      </c>
      <c r="T30" s="133" t="s">
        <v>129</v>
      </c>
      <c r="U30" s="133" t="s">
        <v>129</v>
      </c>
      <c r="V30" s="139" t="s">
        <v>129</v>
      </c>
      <c r="W30" s="140" t="s">
        <v>129</v>
      </c>
      <c r="X30" s="133" t="s">
        <v>129</v>
      </c>
      <c r="Y30" s="133" t="s">
        <v>129</v>
      </c>
      <c r="Z30" s="133" t="s">
        <v>129</v>
      </c>
      <c r="AA30" s="133" t="s">
        <v>129</v>
      </c>
      <c r="AB30" s="133" t="s">
        <v>129</v>
      </c>
      <c r="AC30" s="139" t="s">
        <v>129</v>
      </c>
      <c r="AD30" s="140" t="s">
        <v>129</v>
      </c>
      <c r="AE30" s="133" t="s">
        <v>129</v>
      </c>
      <c r="AF30" s="133" t="s">
        <v>129</v>
      </c>
      <c r="AG30" s="133" t="s">
        <v>129</v>
      </c>
      <c r="AH30" s="133" t="s">
        <v>129</v>
      </c>
      <c r="AI30" s="133" t="s">
        <v>129</v>
      </c>
      <c r="AJ30" s="139" t="s">
        <v>129</v>
      </c>
      <c r="AK30" s="141" t="s">
        <v>129</v>
      </c>
      <c r="AL30" s="133" t="s">
        <v>129</v>
      </c>
      <c r="AM30" s="142" t="s">
        <v>129</v>
      </c>
      <c r="AN30" s="1"/>
      <c r="AO30" s="331"/>
      <c r="AP30" s="332"/>
      <c r="AQ30" s="63" t="str">
        <f t="shared" si="3"/>
        <v/>
      </c>
      <c r="AR30" s="323" t="str">
        <f t="shared" si="9"/>
        <v/>
      </c>
      <c r="AS30" s="324"/>
      <c r="AT30" s="325"/>
      <c r="AU30" s="64" t="str">
        <f t="shared" si="4"/>
        <v/>
      </c>
      <c r="AV30" s="65" t="str">
        <f t="shared" si="5"/>
        <v/>
      </c>
      <c r="AW30" s="66" t="str">
        <f t="shared" si="6"/>
        <v/>
      </c>
      <c r="AX30" s="1"/>
      <c r="AY30" s="181">
        <v>18</v>
      </c>
      <c r="AZ30" s="190">
        <f t="shared" si="7"/>
        <v>0</v>
      </c>
      <c r="BA30" s="191" t="str">
        <f t="shared" si="8"/>
        <v/>
      </c>
      <c r="BB30" s="181"/>
      <c r="BC30" s="181">
        <v>18</v>
      </c>
      <c r="BD30" s="181" t="e">
        <f t="array" ref="BD30">IF(LARGE($BA$13:$BA$42, BC30)=0,"",INDEX($AZ$13:$AZ$42, MATCH(1, ($BA$13:$BA$42=LARGE($BA$13:$BA$42, BC30)) * (COUNTIF(BD$12:BD29, $AZ$13:$AZ$42)=0), 0)))</f>
        <v>#NUM!</v>
      </c>
      <c r="BE30" s="191" t="e">
        <f>LARGE($BA$13:$BA$42, ROWS(BA$13:BA30))</f>
        <v>#NUM!</v>
      </c>
      <c r="BF30" s="181"/>
      <c r="BG30" s="181"/>
      <c r="BH30" s="1"/>
    </row>
    <row r="31" spans="1:60" ht="21" customHeight="1">
      <c r="A31" s="1"/>
      <c r="B31" s="61">
        <v>19</v>
      </c>
      <c r="C31" s="316"/>
      <c r="D31" s="258"/>
      <c r="E31" s="258"/>
      <c r="F31" s="258"/>
      <c r="G31" s="260"/>
      <c r="H31" s="1"/>
      <c r="I31" s="138" t="s">
        <v>129</v>
      </c>
      <c r="J31" s="133" t="s">
        <v>129</v>
      </c>
      <c r="K31" s="133" t="s">
        <v>129</v>
      </c>
      <c r="L31" s="133" t="s">
        <v>129</v>
      </c>
      <c r="M31" s="133" t="s">
        <v>129</v>
      </c>
      <c r="N31" s="133" t="s">
        <v>129</v>
      </c>
      <c r="O31" s="139" t="s">
        <v>129</v>
      </c>
      <c r="P31" s="140" t="s">
        <v>129</v>
      </c>
      <c r="Q31" s="133" t="s">
        <v>129</v>
      </c>
      <c r="R31" s="133" t="s">
        <v>129</v>
      </c>
      <c r="S31" s="133" t="s">
        <v>129</v>
      </c>
      <c r="T31" s="133" t="s">
        <v>129</v>
      </c>
      <c r="U31" s="133" t="s">
        <v>129</v>
      </c>
      <c r="V31" s="139" t="s">
        <v>129</v>
      </c>
      <c r="W31" s="140" t="s">
        <v>129</v>
      </c>
      <c r="X31" s="133" t="s">
        <v>129</v>
      </c>
      <c r="Y31" s="133" t="s">
        <v>129</v>
      </c>
      <c r="Z31" s="133" t="s">
        <v>129</v>
      </c>
      <c r="AA31" s="133" t="s">
        <v>129</v>
      </c>
      <c r="AB31" s="133" t="s">
        <v>129</v>
      </c>
      <c r="AC31" s="139" t="s">
        <v>129</v>
      </c>
      <c r="AD31" s="140" t="s">
        <v>129</v>
      </c>
      <c r="AE31" s="133" t="s">
        <v>129</v>
      </c>
      <c r="AF31" s="133" t="s">
        <v>129</v>
      </c>
      <c r="AG31" s="133" t="s">
        <v>129</v>
      </c>
      <c r="AH31" s="133" t="s">
        <v>129</v>
      </c>
      <c r="AI31" s="133" t="s">
        <v>129</v>
      </c>
      <c r="AJ31" s="139" t="s">
        <v>129</v>
      </c>
      <c r="AK31" s="141" t="s">
        <v>129</v>
      </c>
      <c r="AL31" s="133" t="s">
        <v>129</v>
      </c>
      <c r="AM31" s="142" t="s">
        <v>129</v>
      </c>
      <c r="AN31" s="1"/>
      <c r="AO31" s="331"/>
      <c r="AP31" s="332"/>
      <c r="AQ31" s="63" t="str">
        <f t="shared" si="3"/>
        <v/>
      </c>
      <c r="AR31" s="323" t="str">
        <f t="shared" si="9"/>
        <v/>
      </c>
      <c r="AS31" s="324"/>
      <c r="AT31" s="325"/>
      <c r="AU31" s="64" t="str">
        <f t="shared" si="4"/>
        <v/>
      </c>
      <c r="AV31" s="65" t="str">
        <f t="shared" si="5"/>
        <v/>
      </c>
      <c r="AW31" s="66" t="str">
        <f t="shared" si="6"/>
        <v/>
      </c>
      <c r="AX31" s="1"/>
      <c r="AY31" s="181">
        <v>19</v>
      </c>
      <c r="AZ31" s="190">
        <f t="shared" si="7"/>
        <v>0</v>
      </c>
      <c r="BA31" s="191" t="str">
        <f t="shared" si="8"/>
        <v/>
      </c>
      <c r="BB31" s="181"/>
      <c r="BC31" s="181">
        <v>19</v>
      </c>
      <c r="BD31" s="181" t="e">
        <f t="array" ref="BD31">IF(LARGE($BA$13:$BA$42, BC31)=0,"",INDEX($AZ$13:$AZ$42, MATCH(1, ($BA$13:$BA$42=LARGE($BA$13:$BA$42, BC31)) * (COUNTIF(BD$12:BD30, $AZ$13:$AZ$42)=0), 0)))</f>
        <v>#NUM!</v>
      </c>
      <c r="BE31" s="191" t="e">
        <f>LARGE($BA$13:$BA$42, ROWS(BA$13:BA31))</f>
        <v>#NUM!</v>
      </c>
      <c r="BF31" s="181"/>
      <c r="BG31" s="181"/>
      <c r="BH31" s="1"/>
    </row>
    <row r="32" spans="1:60" ht="21" customHeight="1">
      <c r="A32" s="1"/>
      <c r="B32" s="61">
        <v>20</v>
      </c>
      <c r="C32" s="316"/>
      <c r="D32" s="258"/>
      <c r="E32" s="258"/>
      <c r="F32" s="258"/>
      <c r="G32" s="260"/>
      <c r="H32" s="1"/>
      <c r="I32" s="138" t="s">
        <v>129</v>
      </c>
      <c r="J32" s="133" t="s">
        <v>129</v>
      </c>
      <c r="K32" s="133" t="s">
        <v>129</v>
      </c>
      <c r="L32" s="133" t="s">
        <v>129</v>
      </c>
      <c r="M32" s="133" t="s">
        <v>129</v>
      </c>
      <c r="N32" s="133" t="s">
        <v>129</v>
      </c>
      <c r="O32" s="139" t="s">
        <v>129</v>
      </c>
      <c r="P32" s="140" t="s">
        <v>129</v>
      </c>
      <c r="Q32" s="133" t="s">
        <v>129</v>
      </c>
      <c r="R32" s="133" t="s">
        <v>129</v>
      </c>
      <c r="S32" s="133" t="s">
        <v>129</v>
      </c>
      <c r="T32" s="133" t="s">
        <v>129</v>
      </c>
      <c r="U32" s="133" t="s">
        <v>129</v>
      </c>
      <c r="V32" s="139" t="s">
        <v>129</v>
      </c>
      <c r="W32" s="140" t="s">
        <v>129</v>
      </c>
      <c r="X32" s="133" t="s">
        <v>129</v>
      </c>
      <c r="Y32" s="133" t="s">
        <v>129</v>
      </c>
      <c r="Z32" s="133" t="s">
        <v>129</v>
      </c>
      <c r="AA32" s="133" t="s">
        <v>129</v>
      </c>
      <c r="AB32" s="133" t="s">
        <v>129</v>
      </c>
      <c r="AC32" s="139" t="s">
        <v>129</v>
      </c>
      <c r="AD32" s="140" t="s">
        <v>129</v>
      </c>
      <c r="AE32" s="133" t="s">
        <v>129</v>
      </c>
      <c r="AF32" s="133" t="s">
        <v>129</v>
      </c>
      <c r="AG32" s="133" t="s">
        <v>129</v>
      </c>
      <c r="AH32" s="133" t="s">
        <v>129</v>
      </c>
      <c r="AI32" s="133" t="s">
        <v>129</v>
      </c>
      <c r="AJ32" s="139" t="s">
        <v>129</v>
      </c>
      <c r="AK32" s="141" t="s">
        <v>129</v>
      </c>
      <c r="AL32" s="133" t="s">
        <v>129</v>
      </c>
      <c r="AM32" s="142" t="s">
        <v>129</v>
      </c>
      <c r="AN32" s="1"/>
      <c r="AO32" s="331"/>
      <c r="AP32" s="332"/>
      <c r="AQ32" s="63" t="str">
        <f t="shared" si="3"/>
        <v/>
      </c>
      <c r="AR32" s="323" t="str">
        <f t="shared" si="9"/>
        <v/>
      </c>
      <c r="AS32" s="324"/>
      <c r="AT32" s="325"/>
      <c r="AU32" s="64" t="str">
        <f t="shared" si="4"/>
        <v/>
      </c>
      <c r="AV32" s="65" t="str">
        <f t="shared" si="5"/>
        <v/>
      </c>
      <c r="AW32" s="66" t="str">
        <f t="shared" si="6"/>
        <v/>
      </c>
      <c r="AX32" s="1"/>
      <c r="AY32" s="181">
        <v>20</v>
      </c>
      <c r="AZ32" s="190">
        <f t="shared" si="7"/>
        <v>0</v>
      </c>
      <c r="BA32" s="191" t="str">
        <f t="shared" si="8"/>
        <v/>
      </c>
      <c r="BB32" s="181"/>
      <c r="BC32" s="181">
        <v>20</v>
      </c>
      <c r="BD32" s="181" t="e">
        <f t="array" ref="BD32">IF(LARGE($BA$13:$BA$42, BC32)=0,"",INDEX($AZ$13:$AZ$42, MATCH(1, ($BA$13:$BA$42=LARGE($BA$13:$BA$42, BC32)) * (COUNTIF(BD$12:BD31, $AZ$13:$AZ$42)=0), 0)))</f>
        <v>#NUM!</v>
      </c>
      <c r="BE32" s="191" t="e">
        <f>LARGE($BA$13:$BA$42, ROWS(BA$13:BA32))</f>
        <v>#NUM!</v>
      </c>
      <c r="BF32" s="181"/>
      <c r="BG32" s="181"/>
      <c r="BH32" s="1"/>
    </row>
    <row r="33" spans="1:60" ht="21" customHeight="1">
      <c r="A33" s="1"/>
      <c r="B33" s="61">
        <v>21</v>
      </c>
      <c r="C33" s="316"/>
      <c r="D33" s="258"/>
      <c r="E33" s="258"/>
      <c r="F33" s="258"/>
      <c r="G33" s="260"/>
      <c r="H33" s="1"/>
      <c r="I33" s="138" t="s">
        <v>129</v>
      </c>
      <c r="J33" s="133" t="s">
        <v>129</v>
      </c>
      <c r="K33" s="133" t="s">
        <v>129</v>
      </c>
      <c r="L33" s="133" t="s">
        <v>129</v>
      </c>
      <c r="M33" s="133" t="s">
        <v>129</v>
      </c>
      <c r="N33" s="133" t="s">
        <v>129</v>
      </c>
      <c r="O33" s="139" t="s">
        <v>129</v>
      </c>
      <c r="P33" s="140" t="s">
        <v>129</v>
      </c>
      <c r="Q33" s="133" t="s">
        <v>129</v>
      </c>
      <c r="R33" s="133" t="s">
        <v>129</v>
      </c>
      <c r="S33" s="133" t="s">
        <v>129</v>
      </c>
      <c r="T33" s="133" t="s">
        <v>129</v>
      </c>
      <c r="U33" s="133" t="s">
        <v>129</v>
      </c>
      <c r="V33" s="139" t="s">
        <v>129</v>
      </c>
      <c r="W33" s="140" t="s">
        <v>129</v>
      </c>
      <c r="X33" s="133" t="s">
        <v>129</v>
      </c>
      <c r="Y33" s="133" t="s">
        <v>129</v>
      </c>
      <c r="Z33" s="133" t="s">
        <v>129</v>
      </c>
      <c r="AA33" s="133" t="s">
        <v>129</v>
      </c>
      <c r="AB33" s="133" t="s">
        <v>129</v>
      </c>
      <c r="AC33" s="139" t="s">
        <v>129</v>
      </c>
      <c r="AD33" s="140" t="s">
        <v>129</v>
      </c>
      <c r="AE33" s="133" t="s">
        <v>129</v>
      </c>
      <c r="AF33" s="133" t="s">
        <v>129</v>
      </c>
      <c r="AG33" s="133" t="s">
        <v>129</v>
      </c>
      <c r="AH33" s="133" t="s">
        <v>129</v>
      </c>
      <c r="AI33" s="133" t="s">
        <v>129</v>
      </c>
      <c r="AJ33" s="139" t="s">
        <v>129</v>
      </c>
      <c r="AK33" s="141" t="s">
        <v>129</v>
      </c>
      <c r="AL33" s="133" t="s">
        <v>129</v>
      </c>
      <c r="AM33" s="142" t="s">
        <v>129</v>
      </c>
      <c r="AN33" s="1"/>
      <c r="AO33" s="331"/>
      <c r="AP33" s="332"/>
      <c r="AQ33" s="63" t="str">
        <f t="shared" si="3"/>
        <v/>
      </c>
      <c r="AR33" s="323" t="str">
        <f t="shared" si="9"/>
        <v/>
      </c>
      <c r="AS33" s="324"/>
      <c r="AT33" s="325"/>
      <c r="AU33" s="64" t="str">
        <f t="shared" si="4"/>
        <v/>
      </c>
      <c r="AV33" s="65" t="str">
        <f t="shared" si="5"/>
        <v/>
      </c>
      <c r="AW33" s="66" t="str">
        <f t="shared" si="6"/>
        <v/>
      </c>
      <c r="AX33" s="1"/>
      <c r="AY33" s="181">
        <v>21</v>
      </c>
      <c r="AZ33" s="190">
        <f t="shared" si="7"/>
        <v>0</v>
      </c>
      <c r="BA33" s="191" t="str">
        <f t="shared" si="8"/>
        <v/>
      </c>
      <c r="BB33" s="181"/>
      <c r="BC33" s="181">
        <v>21</v>
      </c>
      <c r="BD33" s="181" t="e">
        <f t="array" ref="BD33">IF(LARGE($BA$13:$BA$42, BC33)=0,"",INDEX($AZ$13:$AZ$42, MATCH(1, ($BA$13:$BA$42=LARGE($BA$13:$BA$42, BC33)) * (COUNTIF(BD$12:BD32, $AZ$13:$AZ$42)=0), 0)))</f>
        <v>#NUM!</v>
      </c>
      <c r="BE33" s="191" t="e">
        <f>LARGE($BA$13:$BA$42, ROWS(BA$13:BA33))</f>
        <v>#NUM!</v>
      </c>
      <c r="BF33" s="181"/>
      <c r="BG33" s="181"/>
      <c r="BH33" s="1"/>
    </row>
    <row r="34" spans="1:60" ht="21" customHeight="1">
      <c r="A34" s="1"/>
      <c r="B34" s="61">
        <v>22</v>
      </c>
      <c r="C34" s="316"/>
      <c r="D34" s="258"/>
      <c r="E34" s="258"/>
      <c r="F34" s="258"/>
      <c r="G34" s="260"/>
      <c r="H34" s="1"/>
      <c r="I34" s="138" t="s">
        <v>129</v>
      </c>
      <c r="J34" s="133" t="s">
        <v>129</v>
      </c>
      <c r="K34" s="133" t="s">
        <v>129</v>
      </c>
      <c r="L34" s="133" t="s">
        <v>129</v>
      </c>
      <c r="M34" s="133" t="s">
        <v>129</v>
      </c>
      <c r="N34" s="133" t="s">
        <v>129</v>
      </c>
      <c r="O34" s="139" t="s">
        <v>129</v>
      </c>
      <c r="P34" s="140" t="s">
        <v>129</v>
      </c>
      <c r="Q34" s="133" t="s">
        <v>129</v>
      </c>
      <c r="R34" s="133" t="s">
        <v>129</v>
      </c>
      <c r="S34" s="133" t="s">
        <v>129</v>
      </c>
      <c r="T34" s="133" t="s">
        <v>129</v>
      </c>
      <c r="U34" s="133" t="s">
        <v>129</v>
      </c>
      <c r="V34" s="139" t="s">
        <v>129</v>
      </c>
      <c r="W34" s="140" t="s">
        <v>129</v>
      </c>
      <c r="X34" s="133" t="s">
        <v>129</v>
      </c>
      <c r="Y34" s="133" t="s">
        <v>129</v>
      </c>
      <c r="Z34" s="133" t="s">
        <v>129</v>
      </c>
      <c r="AA34" s="133" t="s">
        <v>129</v>
      </c>
      <c r="AB34" s="133" t="s">
        <v>129</v>
      </c>
      <c r="AC34" s="139" t="s">
        <v>129</v>
      </c>
      <c r="AD34" s="140" t="s">
        <v>129</v>
      </c>
      <c r="AE34" s="133" t="s">
        <v>129</v>
      </c>
      <c r="AF34" s="133" t="s">
        <v>129</v>
      </c>
      <c r="AG34" s="133" t="s">
        <v>129</v>
      </c>
      <c r="AH34" s="133" t="s">
        <v>129</v>
      </c>
      <c r="AI34" s="133" t="s">
        <v>129</v>
      </c>
      <c r="AJ34" s="139" t="s">
        <v>129</v>
      </c>
      <c r="AK34" s="141" t="s">
        <v>129</v>
      </c>
      <c r="AL34" s="133" t="s">
        <v>129</v>
      </c>
      <c r="AM34" s="142" t="s">
        <v>129</v>
      </c>
      <c r="AN34" s="1"/>
      <c r="AO34" s="331"/>
      <c r="AP34" s="332"/>
      <c r="AQ34" s="63" t="str">
        <f t="shared" si="3"/>
        <v/>
      </c>
      <c r="AR34" s="323" t="str">
        <f t="shared" si="9"/>
        <v/>
      </c>
      <c r="AS34" s="324"/>
      <c r="AT34" s="325"/>
      <c r="AU34" s="64" t="str">
        <f t="shared" si="4"/>
        <v/>
      </c>
      <c r="AV34" s="65" t="str">
        <f t="shared" si="5"/>
        <v/>
      </c>
      <c r="AW34" s="66" t="str">
        <f t="shared" si="6"/>
        <v/>
      </c>
      <c r="AX34" s="1"/>
      <c r="AY34" s="181">
        <v>22</v>
      </c>
      <c r="AZ34" s="190">
        <f t="shared" si="7"/>
        <v>0</v>
      </c>
      <c r="BA34" s="191" t="str">
        <f t="shared" si="8"/>
        <v/>
      </c>
      <c r="BB34" s="181"/>
      <c r="BC34" s="181">
        <v>22</v>
      </c>
      <c r="BD34" s="181" t="e">
        <f t="array" ref="BD34">IF(LARGE($BA$13:$BA$42, BC34)=0,"",INDEX($AZ$13:$AZ$42, MATCH(1, ($BA$13:$BA$42=LARGE($BA$13:$BA$42, BC34)) * (COUNTIF(BD$12:BD33, $AZ$13:$AZ$42)=0), 0)))</f>
        <v>#NUM!</v>
      </c>
      <c r="BE34" s="191" t="e">
        <f>LARGE($BA$13:$BA$42, ROWS(BA$13:BA34))</f>
        <v>#NUM!</v>
      </c>
      <c r="BF34" s="181"/>
      <c r="BG34" s="181"/>
      <c r="BH34" s="1"/>
    </row>
    <row r="35" spans="1:60" ht="21" customHeight="1">
      <c r="A35" s="1"/>
      <c r="B35" s="61">
        <v>23</v>
      </c>
      <c r="C35" s="316"/>
      <c r="D35" s="258"/>
      <c r="E35" s="258"/>
      <c r="F35" s="258"/>
      <c r="G35" s="260"/>
      <c r="H35" s="1"/>
      <c r="I35" s="138" t="s">
        <v>129</v>
      </c>
      <c r="J35" s="133" t="s">
        <v>129</v>
      </c>
      <c r="K35" s="133" t="s">
        <v>129</v>
      </c>
      <c r="L35" s="133" t="s">
        <v>129</v>
      </c>
      <c r="M35" s="133" t="s">
        <v>129</v>
      </c>
      <c r="N35" s="133" t="s">
        <v>129</v>
      </c>
      <c r="O35" s="139" t="s">
        <v>129</v>
      </c>
      <c r="P35" s="140" t="s">
        <v>129</v>
      </c>
      <c r="Q35" s="133" t="s">
        <v>129</v>
      </c>
      <c r="R35" s="133" t="s">
        <v>129</v>
      </c>
      <c r="S35" s="133" t="s">
        <v>129</v>
      </c>
      <c r="T35" s="133" t="s">
        <v>129</v>
      </c>
      <c r="U35" s="133" t="s">
        <v>129</v>
      </c>
      <c r="V35" s="139" t="s">
        <v>129</v>
      </c>
      <c r="W35" s="140" t="s">
        <v>129</v>
      </c>
      <c r="X35" s="133" t="s">
        <v>129</v>
      </c>
      <c r="Y35" s="133" t="s">
        <v>129</v>
      </c>
      <c r="Z35" s="133" t="s">
        <v>129</v>
      </c>
      <c r="AA35" s="133" t="s">
        <v>129</v>
      </c>
      <c r="AB35" s="133" t="s">
        <v>129</v>
      </c>
      <c r="AC35" s="139" t="s">
        <v>129</v>
      </c>
      <c r="AD35" s="140" t="s">
        <v>129</v>
      </c>
      <c r="AE35" s="133" t="s">
        <v>129</v>
      </c>
      <c r="AF35" s="133" t="s">
        <v>129</v>
      </c>
      <c r="AG35" s="133" t="s">
        <v>129</v>
      </c>
      <c r="AH35" s="133" t="s">
        <v>129</v>
      </c>
      <c r="AI35" s="133" t="s">
        <v>129</v>
      </c>
      <c r="AJ35" s="139" t="s">
        <v>129</v>
      </c>
      <c r="AK35" s="141" t="s">
        <v>129</v>
      </c>
      <c r="AL35" s="133" t="s">
        <v>129</v>
      </c>
      <c r="AM35" s="142" t="s">
        <v>129</v>
      </c>
      <c r="AN35" s="1"/>
      <c r="AO35" s="331"/>
      <c r="AP35" s="332"/>
      <c r="AQ35" s="63" t="str">
        <f t="shared" si="3"/>
        <v/>
      </c>
      <c r="AR35" s="323" t="str">
        <f t="shared" si="9"/>
        <v/>
      </c>
      <c r="AS35" s="324"/>
      <c r="AT35" s="325"/>
      <c r="AU35" s="64" t="str">
        <f t="shared" si="4"/>
        <v/>
      </c>
      <c r="AV35" s="65" t="str">
        <f t="shared" si="5"/>
        <v/>
      </c>
      <c r="AW35" s="66" t="str">
        <f t="shared" si="6"/>
        <v/>
      </c>
      <c r="AX35" s="1"/>
      <c r="AY35" s="181">
        <v>23</v>
      </c>
      <c r="AZ35" s="190">
        <f t="shared" si="7"/>
        <v>0</v>
      </c>
      <c r="BA35" s="191" t="str">
        <f t="shared" si="8"/>
        <v/>
      </c>
      <c r="BB35" s="181"/>
      <c r="BC35" s="181">
        <v>23</v>
      </c>
      <c r="BD35" s="181" t="e">
        <f t="array" ref="BD35">IF(LARGE($BA$13:$BA$42, BC35)=0,"",INDEX($AZ$13:$AZ$42, MATCH(1, ($BA$13:$BA$42=LARGE($BA$13:$BA$42, BC35)) * (COUNTIF(BD$12:BD34, $AZ$13:$AZ$42)=0), 0)))</f>
        <v>#NUM!</v>
      </c>
      <c r="BE35" s="191" t="e">
        <f>LARGE($BA$13:$BA$42, ROWS(BA$13:BA35))</f>
        <v>#NUM!</v>
      </c>
      <c r="BF35" s="181"/>
      <c r="BG35" s="181"/>
      <c r="BH35" s="1"/>
    </row>
    <row r="36" spans="1:60" ht="21" customHeight="1">
      <c r="A36" s="1"/>
      <c r="B36" s="61">
        <v>24</v>
      </c>
      <c r="C36" s="316"/>
      <c r="D36" s="258"/>
      <c r="E36" s="258"/>
      <c r="F36" s="258"/>
      <c r="G36" s="260"/>
      <c r="H36" s="1"/>
      <c r="I36" s="138" t="s">
        <v>129</v>
      </c>
      <c r="J36" s="133" t="s">
        <v>129</v>
      </c>
      <c r="K36" s="133" t="s">
        <v>129</v>
      </c>
      <c r="L36" s="133" t="s">
        <v>129</v>
      </c>
      <c r="M36" s="133" t="s">
        <v>129</v>
      </c>
      <c r="N36" s="133" t="s">
        <v>129</v>
      </c>
      <c r="O36" s="139" t="s">
        <v>129</v>
      </c>
      <c r="P36" s="140" t="s">
        <v>129</v>
      </c>
      <c r="Q36" s="133" t="s">
        <v>129</v>
      </c>
      <c r="R36" s="133" t="s">
        <v>129</v>
      </c>
      <c r="S36" s="133" t="s">
        <v>129</v>
      </c>
      <c r="T36" s="133" t="s">
        <v>129</v>
      </c>
      <c r="U36" s="133" t="s">
        <v>129</v>
      </c>
      <c r="V36" s="139" t="s">
        <v>129</v>
      </c>
      <c r="W36" s="140" t="s">
        <v>129</v>
      </c>
      <c r="X36" s="133" t="s">
        <v>129</v>
      </c>
      <c r="Y36" s="133" t="s">
        <v>129</v>
      </c>
      <c r="Z36" s="133" t="s">
        <v>129</v>
      </c>
      <c r="AA36" s="133" t="s">
        <v>129</v>
      </c>
      <c r="AB36" s="133" t="s">
        <v>129</v>
      </c>
      <c r="AC36" s="139" t="s">
        <v>129</v>
      </c>
      <c r="AD36" s="140" t="s">
        <v>129</v>
      </c>
      <c r="AE36" s="133" t="s">
        <v>129</v>
      </c>
      <c r="AF36" s="133" t="s">
        <v>129</v>
      </c>
      <c r="AG36" s="133" t="s">
        <v>129</v>
      </c>
      <c r="AH36" s="133" t="s">
        <v>129</v>
      </c>
      <c r="AI36" s="133" t="s">
        <v>129</v>
      </c>
      <c r="AJ36" s="139" t="s">
        <v>129</v>
      </c>
      <c r="AK36" s="141" t="s">
        <v>129</v>
      </c>
      <c r="AL36" s="133" t="s">
        <v>129</v>
      </c>
      <c r="AM36" s="142" t="s">
        <v>129</v>
      </c>
      <c r="AN36" s="1"/>
      <c r="AO36" s="331"/>
      <c r="AP36" s="332"/>
      <c r="AQ36" s="63" t="str">
        <f t="shared" si="3"/>
        <v/>
      </c>
      <c r="AR36" s="323" t="str">
        <f t="shared" si="9"/>
        <v/>
      </c>
      <c r="AS36" s="324"/>
      <c r="AT36" s="325"/>
      <c r="AU36" s="64" t="str">
        <f t="shared" si="4"/>
        <v/>
      </c>
      <c r="AV36" s="65" t="str">
        <f t="shared" si="5"/>
        <v/>
      </c>
      <c r="AW36" s="66" t="str">
        <f t="shared" si="6"/>
        <v/>
      </c>
      <c r="AX36" s="1"/>
      <c r="AY36" s="181">
        <v>24</v>
      </c>
      <c r="AZ36" s="190">
        <f t="shared" si="7"/>
        <v>0</v>
      </c>
      <c r="BA36" s="191" t="str">
        <f t="shared" si="8"/>
        <v/>
      </c>
      <c r="BB36" s="181"/>
      <c r="BC36" s="181">
        <v>24</v>
      </c>
      <c r="BD36" s="181" t="e">
        <f t="array" ref="BD36">IF(LARGE($BA$13:$BA$42, BC36)=0,"",INDEX($AZ$13:$AZ$42, MATCH(1, ($BA$13:$BA$42=LARGE($BA$13:$BA$42, BC36)) * (COUNTIF(BD$12:BD35, $AZ$13:$AZ$42)=0), 0)))</f>
        <v>#NUM!</v>
      </c>
      <c r="BE36" s="191" t="e">
        <f>LARGE($BA$13:$BA$42, ROWS(BA$13:BA36))</f>
        <v>#NUM!</v>
      </c>
      <c r="BF36" s="181"/>
      <c r="BG36" s="181"/>
      <c r="BH36" s="1"/>
    </row>
    <row r="37" spans="1:60" ht="21" customHeight="1">
      <c r="A37" s="1"/>
      <c r="B37" s="61">
        <v>25</v>
      </c>
      <c r="C37" s="316"/>
      <c r="D37" s="258"/>
      <c r="E37" s="258"/>
      <c r="F37" s="258"/>
      <c r="G37" s="260"/>
      <c r="H37" s="1"/>
      <c r="I37" s="138" t="s">
        <v>129</v>
      </c>
      <c r="J37" s="133" t="s">
        <v>129</v>
      </c>
      <c r="K37" s="133" t="s">
        <v>129</v>
      </c>
      <c r="L37" s="133" t="s">
        <v>129</v>
      </c>
      <c r="M37" s="133" t="s">
        <v>129</v>
      </c>
      <c r="N37" s="133" t="s">
        <v>129</v>
      </c>
      <c r="O37" s="139" t="s">
        <v>129</v>
      </c>
      <c r="P37" s="140" t="s">
        <v>129</v>
      </c>
      <c r="Q37" s="133" t="s">
        <v>129</v>
      </c>
      <c r="R37" s="133" t="s">
        <v>129</v>
      </c>
      <c r="S37" s="133" t="s">
        <v>129</v>
      </c>
      <c r="T37" s="133" t="s">
        <v>129</v>
      </c>
      <c r="U37" s="133" t="s">
        <v>129</v>
      </c>
      <c r="V37" s="139" t="s">
        <v>129</v>
      </c>
      <c r="W37" s="140" t="s">
        <v>129</v>
      </c>
      <c r="X37" s="133" t="s">
        <v>129</v>
      </c>
      <c r="Y37" s="133" t="s">
        <v>129</v>
      </c>
      <c r="Z37" s="133" t="s">
        <v>129</v>
      </c>
      <c r="AA37" s="133" t="s">
        <v>129</v>
      </c>
      <c r="AB37" s="133" t="s">
        <v>129</v>
      </c>
      <c r="AC37" s="139" t="s">
        <v>129</v>
      </c>
      <c r="AD37" s="140" t="s">
        <v>129</v>
      </c>
      <c r="AE37" s="133" t="s">
        <v>129</v>
      </c>
      <c r="AF37" s="133" t="s">
        <v>129</v>
      </c>
      <c r="AG37" s="133" t="s">
        <v>129</v>
      </c>
      <c r="AH37" s="133" t="s">
        <v>129</v>
      </c>
      <c r="AI37" s="133" t="s">
        <v>129</v>
      </c>
      <c r="AJ37" s="139" t="s">
        <v>129</v>
      </c>
      <c r="AK37" s="141" t="s">
        <v>129</v>
      </c>
      <c r="AL37" s="133" t="s">
        <v>129</v>
      </c>
      <c r="AM37" s="142" t="s">
        <v>129</v>
      </c>
      <c r="AN37" s="1"/>
      <c r="AO37" s="331"/>
      <c r="AP37" s="332"/>
      <c r="AQ37" s="63" t="str">
        <f t="shared" si="3"/>
        <v/>
      </c>
      <c r="AR37" s="323" t="str">
        <f t="shared" si="9"/>
        <v/>
      </c>
      <c r="AS37" s="324"/>
      <c r="AT37" s="325"/>
      <c r="AU37" s="64" t="str">
        <f t="shared" si="4"/>
        <v/>
      </c>
      <c r="AV37" s="65" t="str">
        <f t="shared" si="5"/>
        <v/>
      </c>
      <c r="AW37" s="66" t="str">
        <f t="shared" si="6"/>
        <v/>
      </c>
      <c r="AX37" s="1"/>
      <c r="AY37" s="181">
        <v>25</v>
      </c>
      <c r="AZ37" s="190">
        <f t="shared" si="7"/>
        <v>0</v>
      </c>
      <c r="BA37" s="191" t="str">
        <f t="shared" si="8"/>
        <v/>
      </c>
      <c r="BB37" s="181"/>
      <c r="BC37" s="181">
        <v>25</v>
      </c>
      <c r="BD37" s="181" t="e">
        <f t="array" ref="BD37">IF(LARGE($BA$13:$BA$42, BC37)=0,"",INDEX($AZ$13:$AZ$42, MATCH(1, ($BA$13:$BA$42=LARGE($BA$13:$BA$42, BC37)) * (COUNTIF(BD$12:BD36, $AZ$13:$AZ$42)=0), 0)))</f>
        <v>#NUM!</v>
      </c>
      <c r="BE37" s="191" t="e">
        <f>LARGE($BA$13:$BA$42, ROWS(BA$13:BA37))</f>
        <v>#NUM!</v>
      </c>
      <c r="BF37" s="181"/>
      <c r="BG37" s="181"/>
      <c r="BH37" s="1"/>
    </row>
    <row r="38" spans="1:60" ht="21" customHeight="1">
      <c r="A38" s="1"/>
      <c r="B38" s="61">
        <v>26</v>
      </c>
      <c r="C38" s="316"/>
      <c r="D38" s="258"/>
      <c r="E38" s="258"/>
      <c r="F38" s="258"/>
      <c r="G38" s="260"/>
      <c r="H38" s="1"/>
      <c r="I38" s="138" t="s">
        <v>129</v>
      </c>
      <c r="J38" s="133" t="s">
        <v>129</v>
      </c>
      <c r="K38" s="133" t="s">
        <v>129</v>
      </c>
      <c r="L38" s="133" t="s">
        <v>129</v>
      </c>
      <c r="M38" s="133" t="s">
        <v>129</v>
      </c>
      <c r="N38" s="133" t="s">
        <v>129</v>
      </c>
      <c r="O38" s="139" t="s">
        <v>129</v>
      </c>
      <c r="P38" s="140" t="s">
        <v>129</v>
      </c>
      <c r="Q38" s="133" t="s">
        <v>129</v>
      </c>
      <c r="R38" s="133" t="s">
        <v>129</v>
      </c>
      <c r="S38" s="133" t="s">
        <v>129</v>
      </c>
      <c r="T38" s="133" t="s">
        <v>129</v>
      </c>
      <c r="U38" s="133" t="s">
        <v>129</v>
      </c>
      <c r="V38" s="139" t="s">
        <v>129</v>
      </c>
      <c r="W38" s="140" t="s">
        <v>129</v>
      </c>
      <c r="X38" s="133" t="s">
        <v>129</v>
      </c>
      <c r="Y38" s="133" t="s">
        <v>129</v>
      </c>
      <c r="Z38" s="133" t="s">
        <v>129</v>
      </c>
      <c r="AA38" s="133" t="s">
        <v>129</v>
      </c>
      <c r="AB38" s="133" t="s">
        <v>129</v>
      </c>
      <c r="AC38" s="139" t="s">
        <v>129</v>
      </c>
      <c r="AD38" s="140" t="s">
        <v>129</v>
      </c>
      <c r="AE38" s="133" t="s">
        <v>129</v>
      </c>
      <c r="AF38" s="133" t="s">
        <v>129</v>
      </c>
      <c r="AG38" s="133" t="s">
        <v>129</v>
      </c>
      <c r="AH38" s="133" t="s">
        <v>129</v>
      </c>
      <c r="AI38" s="133" t="s">
        <v>129</v>
      </c>
      <c r="AJ38" s="139" t="s">
        <v>129</v>
      </c>
      <c r="AK38" s="141" t="s">
        <v>129</v>
      </c>
      <c r="AL38" s="133" t="s">
        <v>129</v>
      </c>
      <c r="AM38" s="142" t="s">
        <v>129</v>
      </c>
      <c r="AN38" s="1"/>
      <c r="AO38" s="331"/>
      <c r="AP38" s="332"/>
      <c r="AQ38" s="63" t="str">
        <f t="shared" si="3"/>
        <v/>
      </c>
      <c r="AR38" s="323" t="str">
        <f t="shared" si="9"/>
        <v/>
      </c>
      <c r="AS38" s="324"/>
      <c r="AT38" s="325"/>
      <c r="AU38" s="64" t="str">
        <f t="shared" si="4"/>
        <v/>
      </c>
      <c r="AV38" s="65" t="str">
        <f t="shared" si="5"/>
        <v/>
      </c>
      <c r="AW38" s="66" t="str">
        <f t="shared" si="6"/>
        <v/>
      </c>
      <c r="AX38" s="1"/>
      <c r="AY38" s="181">
        <v>26</v>
      </c>
      <c r="AZ38" s="190">
        <f t="shared" si="7"/>
        <v>0</v>
      </c>
      <c r="BA38" s="191" t="str">
        <f t="shared" si="8"/>
        <v/>
      </c>
      <c r="BB38" s="181"/>
      <c r="BC38" s="181">
        <v>26</v>
      </c>
      <c r="BD38" s="181" t="e">
        <f t="array" ref="BD38">IF(LARGE($BA$13:$BA$42, BC38)=0,"",INDEX($AZ$13:$AZ$42, MATCH(1, ($BA$13:$BA$42=LARGE($BA$13:$BA$42, BC38)) * (COUNTIF(BD$12:BD37, $AZ$13:$AZ$42)=0), 0)))</f>
        <v>#NUM!</v>
      </c>
      <c r="BE38" s="191" t="e">
        <f>LARGE($BA$13:$BA$42, ROWS(BA$13:BA38))</f>
        <v>#NUM!</v>
      </c>
      <c r="BF38" s="181"/>
      <c r="BG38" s="181"/>
      <c r="BH38" s="1"/>
    </row>
    <row r="39" spans="1:60" ht="21" customHeight="1">
      <c r="A39" s="1"/>
      <c r="B39" s="61">
        <v>27</v>
      </c>
      <c r="C39" s="316"/>
      <c r="D39" s="258"/>
      <c r="E39" s="258"/>
      <c r="F39" s="258"/>
      <c r="G39" s="260"/>
      <c r="H39" s="1"/>
      <c r="I39" s="138" t="s">
        <v>129</v>
      </c>
      <c r="J39" s="133" t="s">
        <v>129</v>
      </c>
      <c r="K39" s="133" t="s">
        <v>129</v>
      </c>
      <c r="L39" s="133" t="s">
        <v>129</v>
      </c>
      <c r="M39" s="133" t="s">
        <v>129</v>
      </c>
      <c r="N39" s="133" t="s">
        <v>129</v>
      </c>
      <c r="O39" s="139" t="s">
        <v>129</v>
      </c>
      <c r="P39" s="140" t="s">
        <v>129</v>
      </c>
      <c r="Q39" s="133" t="s">
        <v>129</v>
      </c>
      <c r="R39" s="133" t="s">
        <v>129</v>
      </c>
      <c r="S39" s="133" t="s">
        <v>129</v>
      </c>
      <c r="T39" s="133" t="s">
        <v>129</v>
      </c>
      <c r="U39" s="133" t="s">
        <v>129</v>
      </c>
      <c r="V39" s="139" t="s">
        <v>129</v>
      </c>
      <c r="W39" s="140" t="s">
        <v>129</v>
      </c>
      <c r="X39" s="133" t="s">
        <v>129</v>
      </c>
      <c r="Y39" s="133" t="s">
        <v>129</v>
      </c>
      <c r="Z39" s="133" t="s">
        <v>129</v>
      </c>
      <c r="AA39" s="133" t="s">
        <v>129</v>
      </c>
      <c r="AB39" s="133" t="s">
        <v>129</v>
      </c>
      <c r="AC39" s="139" t="s">
        <v>129</v>
      </c>
      <c r="AD39" s="140" t="s">
        <v>129</v>
      </c>
      <c r="AE39" s="133" t="s">
        <v>129</v>
      </c>
      <c r="AF39" s="133" t="s">
        <v>129</v>
      </c>
      <c r="AG39" s="133" t="s">
        <v>129</v>
      </c>
      <c r="AH39" s="133" t="s">
        <v>129</v>
      </c>
      <c r="AI39" s="133" t="s">
        <v>129</v>
      </c>
      <c r="AJ39" s="139" t="s">
        <v>129</v>
      </c>
      <c r="AK39" s="141" t="s">
        <v>129</v>
      </c>
      <c r="AL39" s="133" t="s">
        <v>129</v>
      </c>
      <c r="AM39" s="142" t="s">
        <v>129</v>
      </c>
      <c r="AN39" s="1"/>
      <c r="AO39" s="331"/>
      <c r="AP39" s="332"/>
      <c r="AQ39" s="63" t="str">
        <f t="shared" si="3"/>
        <v/>
      </c>
      <c r="AR39" s="323" t="str">
        <f t="shared" si="9"/>
        <v/>
      </c>
      <c r="AS39" s="324"/>
      <c r="AT39" s="325"/>
      <c r="AU39" s="64" t="str">
        <f t="shared" si="4"/>
        <v/>
      </c>
      <c r="AV39" s="65" t="str">
        <f t="shared" si="5"/>
        <v/>
      </c>
      <c r="AW39" s="66" t="str">
        <f t="shared" si="6"/>
        <v/>
      </c>
      <c r="AX39" s="1"/>
      <c r="AY39" s="181">
        <v>27</v>
      </c>
      <c r="AZ39" s="190">
        <f t="shared" si="7"/>
        <v>0</v>
      </c>
      <c r="BA39" s="191" t="str">
        <f t="shared" si="8"/>
        <v/>
      </c>
      <c r="BB39" s="181"/>
      <c r="BC39" s="181">
        <v>27</v>
      </c>
      <c r="BD39" s="181" t="e">
        <f t="array" ref="BD39">IF(LARGE($BA$13:$BA$42, BC39)=0,"",INDEX($AZ$13:$AZ$42, MATCH(1, ($BA$13:$BA$42=LARGE($BA$13:$BA$42, BC39)) * (COUNTIF(BD$12:BD38, $AZ$13:$AZ$42)=0), 0)))</f>
        <v>#NUM!</v>
      </c>
      <c r="BE39" s="191" t="e">
        <f>LARGE($BA$13:$BA$42, ROWS(BA$13:BA39))</f>
        <v>#NUM!</v>
      </c>
      <c r="BF39" s="181"/>
      <c r="BG39" s="181"/>
      <c r="BH39" s="1"/>
    </row>
    <row r="40" spans="1:60" ht="21" customHeight="1">
      <c r="A40" s="1"/>
      <c r="B40" s="61">
        <v>28</v>
      </c>
      <c r="C40" s="316"/>
      <c r="D40" s="258"/>
      <c r="E40" s="258"/>
      <c r="F40" s="258"/>
      <c r="G40" s="260"/>
      <c r="H40" s="1"/>
      <c r="I40" s="138" t="s">
        <v>129</v>
      </c>
      <c r="J40" s="133" t="s">
        <v>129</v>
      </c>
      <c r="K40" s="133" t="s">
        <v>129</v>
      </c>
      <c r="L40" s="133" t="s">
        <v>129</v>
      </c>
      <c r="M40" s="133" t="s">
        <v>129</v>
      </c>
      <c r="N40" s="133" t="s">
        <v>129</v>
      </c>
      <c r="O40" s="139" t="s">
        <v>129</v>
      </c>
      <c r="P40" s="140" t="s">
        <v>129</v>
      </c>
      <c r="Q40" s="133" t="s">
        <v>129</v>
      </c>
      <c r="R40" s="133" t="s">
        <v>129</v>
      </c>
      <c r="S40" s="133" t="s">
        <v>129</v>
      </c>
      <c r="T40" s="133" t="s">
        <v>129</v>
      </c>
      <c r="U40" s="133" t="s">
        <v>129</v>
      </c>
      <c r="V40" s="139" t="s">
        <v>129</v>
      </c>
      <c r="W40" s="140" t="s">
        <v>129</v>
      </c>
      <c r="X40" s="133" t="s">
        <v>129</v>
      </c>
      <c r="Y40" s="133" t="s">
        <v>129</v>
      </c>
      <c r="Z40" s="133" t="s">
        <v>129</v>
      </c>
      <c r="AA40" s="133" t="s">
        <v>129</v>
      </c>
      <c r="AB40" s="133" t="s">
        <v>129</v>
      </c>
      <c r="AC40" s="139" t="s">
        <v>129</v>
      </c>
      <c r="AD40" s="140" t="s">
        <v>129</v>
      </c>
      <c r="AE40" s="133" t="s">
        <v>129</v>
      </c>
      <c r="AF40" s="133" t="s">
        <v>129</v>
      </c>
      <c r="AG40" s="133" t="s">
        <v>129</v>
      </c>
      <c r="AH40" s="133" t="s">
        <v>129</v>
      </c>
      <c r="AI40" s="133" t="s">
        <v>129</v>
      </c>
      <c r="AJ40" s="139" t="s">
        <v>129</v>
      </c>
      <c r="AK40" s="141" t="s">
        <v>129</v>
      </c>
      <c r="AL40" s="133" t="s">
        <v>129</v>
      </c>
      <c r="AM40" s="142" t="s">
        <v>129</v>
      </c>
      <c r="AN40" s="1"/>
      <c r="AO40" s="331"/>
      <c r="AP40" s="332"/>
      <c r="AQ40" s="63" t="str">
        <f t="shared" si="3"/>
        <v/>
      </c>
      <c r="AR40" s="323" t="str">
        <f t="shared" si="9"/>
        <v/>
      </c>
      <c r="AS40" s="324"/>
      <c r="AT40" s="325"/>
      <c r="AU40" s="64" t="str">
        <f t="shared" si="4"/>
        <v/>
      </c>
      <c r="AV40" s="65" t="str">
        <f t="shared" si="5"/>
        <v/>
      </c>
      <c r="AW40" s="66" t="str">
        <f t="shared" si="6"/>
        <v/>
      </c>
      <c r="AX40" s="1"/>
      <c r="AY40" s="181">
        <v>28</v>
      </c>
      <c r="AZ40" s="190">
        <f t="shared" si="7"/>
        <v>0</v>
      </c>
      <c r="BA40" s="191" t="str">
        <f t="shared" si="8"/>
        <v/>
      </c>
      <c r="BB40" s="181"/>
      <c r="BC40" s="181">
        <v>28</v>
      </c>
      <c r="BD40" s="181" t="e">
        <f t="array" ref="BD40">IF(LARGE($BA$13:$BA$42, BC40)=0,"",INDEX($AZ$13:$AZ$42, MATCH(1, ($BA$13:$BA$42=LARGE($BA$13:$BA$42, BC40)) * (COUNTIF(BD$12:BD39, $AZ$13:$AZ$42)=0), 0)))</f>
        <v>#NUM!</v>
      </c>
      <c r="BE40" s="191" t="e">
        <f>LARGE($BA$13:$BA$42, ROWS(BA$13:BA40))</f>
        <v>#NUM!</v>
      </c>
      <c r="BF40" s="181"/>
      <c r="BG40" s="181"/>
      <c r="BH40" s="1"/>
    </row>
    <row r="41" spans="1:60" ht="21" customHeight="1">
      <c r="A41" s="1"/>
      <c r="B41" s="61">
        <v>29</v>
      </c>
      <c r="C41" s="316"/>
      <c r="D41" s="258"/>
      <c r="E41" s="258"/>
      <c r="F41" s="258"/>
      <c r="G41" s="260"/>
      <c r="H41" s="1"/>
      <c r="I41" s="138" t="s">
        <v>129</v>
      </c>
      <c r="J41" s="133" t="s">
        <v>129</v>
      </c>
      <c r="K41" s="133" t="s">
        <v>129</v>
      </c>
      <c r="L41" s="133" t="s">
        <v>129</v>
      </c>
      <c r="M41" s="133" t="s">
        <v>129</v>
      </c>
      <c r="N41" s="133" t="s">
        <v>129</v>
      </c>
      <c r="O41" s="139" t="s">
        <v>129</v>
      </c>
      <c r="P41" s="140" t="s">
        <v>129</v>
      </c>
      <c r="Q41" s="133" t="s">
        <v>129</v>
      </c>
      <c r="R41" s="133" t="s">
        <v>129</v>
      </c>
      <c r="S41" s="133" t="s">
        <v>129</v>
      </c>
      <c r="T41" s="133" t="s">
        <v>129</v>
      </c>
      <c r="U41" s="133" t="s">
        <v>129</v>
      </c>
      <c r="V41" s="139" t="s">
        <v>129</v>
      </c>
      <c r="W41" s="140" t="s">
        <v>129</v>
      </c>
      <c r="X41" s="133" t="s">
        <v>129</v>
      </c>
      <c r="Y41" s="133" t="s">
        <v>129</v>
      </c>
      <c r="Z41" s="133" t="s">
        <v>129</v>
      </c>
      <c r="AA41" s="133" t="s">
        <v>129</v>
      </c>
      <c r="AB41" s="133" t="s">
        <v>129</v>
      </c>
      <c r="AC41" s="139" t="s">
        <v>129</v>
      </c>
      <c r="AD41" s="140" t="s">
        <v>129</v>
      </c>
      <c r="AE41" s="133" t="s">
        <v>129</v>
      </c>
      <c r="AF41" s="133" t="s">
        <v>129</v>
      </c>
      <c r="AG41" s="133" t="s">
        <v>129</v>
      </c>
      <c r="AH41" s="133" t="s">
        <v>129</v>
      </c>
      <c r="AI41" s="133" t="s">
        <v>129</v>
      </c>
      <c r="AJ41" s="139" t="s">
        <v>129</v>
      </c>
      <c r="AK41" s="141" t="s">
        <v>129</v>
      </c>
      <c r="AL41" s="133" t="s">
        <v>129</v>
      </c>
      <c r="AM41" s="142" t="s">
        <v>129</v>
      </c>
      <c r="AN41" s="1"/>
      <c r="AO41" s="331"/>
      <c r="AP41" s="332"/>
      <c r="AQ41" s="63" t="str">
        <f t="shared" si="3"/>
        <v/>
      </c>
      <c r="AR41" s="323" t="str">
        <f t="shared" si="9"/>
        <v/>
      </c>
      <c r="AS41" s="324"/>
      <c r="AT41" s="325"/>
      <c r="AU41" s="64" t="str">
        <f t="shared" si="4"/>
        <v/>
      </c>
      <c r="AV41" s="65" t="str">
        <f t="shared" si="5"/>
        <v/>
      </c>
      <c r="AW41" s="66" t="str">
        <f t="shared" si="6"/>
        <v/>
      </c>
      <c r="AX41" s="1"/>
      <c r="AY41" s="181">
        <v>29</v>
      </c>
      <c r="AZ41" s="190">
        <f t="shared" si="7"/>
        <v>0</v>
      </c>
      <c r="BA41" s="191" t="str">
        <f t="shared" si="8"/>
        <v/>
      </c>
      <c r="BB41" s="181"/>
      <c r="BC41" s="181">
        <v>29</v>
      </c>
      <c r="BD41" s="181" t="e">
        <f t="array" ref="BD41">IF(LARGE($BA$13:$BA$42, BC41)=0,"",INDEX($AZ$13:$AZ$42, MATCH(1, ($BA$13:$BA$42=LARGE($BA$13:$BA$42, BC41)) * (COUNTIF(BD$12:BD40, $AZ$13:$AZ$42)=0), 0)))</f>
        <v>#NUM!</v>
      </c>
      <c r="BE41" s="191" t="e">
        <f>LARGE($BA$13:$BA$42, ROWS(BA$13:BA41))</f>
        <v>#NUM!</v>
      </c>
      <c r="BF41" s="181"/>
      <c r="BG41" s="181"/>
      <c r="BH41" s="1"/>
    </row>
    <row r="42" spans="1:60" ht="21" customHeight="1">
      <c r="A42" s="1"/>
      <c r="B42" s="67">
        <v>30</v>
      </c>
      <c r="C42" s="317"/>
      <c r="D42" s="318"/>
      <c r="E42" s="318"/>
      <c r="F42" s="318"/>
      <c r="G42" s="300"/>
      <c r="H42" s="1"/>
      <c r="I42" s="143" t="s">
        <v>129</v>
      </c>
      <c r="J42" s="144" t="s">
        <v>129</v>
      </c>
      <c r="K42" s="144" t="s">
        <v>129</v>
      </c>
      <c r="L42" s="144" t="s">
        <v>129</v>
      </c>
      <c r="M42" s="144" t="s">
        <v>129</v>
      </c>
      <c r="N42" s="144" t="s">
        <v>129</v>
      </c>
      <c r="O42" s="145" t="s">
        <v>129</v>
      </c>
      <c r="P42" s="146" t="s">
        <v>129</v>
      </c>
      <c r="Q42" s="144" t="s">
        <v>129</v>
      </c>
      <c r="R42" s="144" t="s">
        <v>129</v>
      </c>
      <c r="S42" s="144" t="s">
        <v>129</v>
      </c>
      <c r="T42" s="144" t="s">
        <v>129</v>
      </c>
      <c r="U42" s="144" t="s">
        <v>129</v>
      </c>
      <c r="V42" s="145" t="s">
        <v>129</v>
      </c>
      <c r="W42" s="146" t="s">
        <v>129</v>
      </c>
      <c r="X42" s="144" t="s">
        <v>129</v>
      </c>
      <c r="Y42" s="144" t="s">
        <v>129</v>
      </c>
      <c r="Z42" s="144" t="s">
        <v>129</v>
      </c>
      <c r="AA42" s="144" t="s">
        <v>129</v>
      </c>
      <c r="AB42" s="144" t="s">
        <v>129</v>
      </c>
      <c r="AC42" s="145" t="s">
        <v>129</v>
      </c>
      <c r="AD42" s="146" t="s">
        <v>129</v>
      </c>
      <c r="AE42" s="144" t="s">
        <v>129</v>
      </c>
      <c r="AF42" s="144" t="s">
        <v>129</v>
      </c>
      <c r="AG42" s="144" t="s">
        <v>129</v>
      </c>
      <c r="AH42" s="144" t="s">
        <v>129</v>
      </c>
      <c r="AI42" s="144" t="s">
        <v>129</v>
      </c>
      <c r="AJ42" s="145" t="s">
        <v>129</v>
      </c>
      <c r="AK42" s="147" t="s">
        <v>129</v>
      </c>
      <c r="AL42" s="144" t="s">
        <v>129</v>
      </c>
      <c r="AM42" s="148" t="s">
        <v>129</v>
      </c>
      <c r="AN42" s="1"/>
      <c r="AO42" s="333"/>
      <c r="AP42" s="334"/>
      <c r="AQ42" s="68" t="str">
        <f t="shared" si="3"/>
        <v/>
      </c>
      <c r="AR42" s="326" t="str">
        <f t="shared" si="9"/>
        <v/>
      </c>
      <c r="AS42" s="327"/>
      <c r="AT42" s="328"/>
      <c r="AU42" s="69" t="str">
        <f t="shared" si="4"/>
        <v/>
      </c>
      <c r="AV42" s="70" t="str">
        <f t="shared" si="5"/>
        <v/>
      </c>
      <c r="AW42" s="71" t="str">
        <f t="shared" si="6"/>
        <v/>
      </c>
      <c r="AX42" s="1"/>
      <c r="AY42" s="181">
        <v>30</v>
      </c>
      <c r="AZ42" s="190">
        <f t="shared" si="7"/>
        <v>0</v>
      </c>
      <c r="BA42" s="191" t="str">
        <f t="shared" si="8"/>
        <v/>
      </c>
      <c r="BB42" s="181"/>
      <c r="BC42" s="181">
        <v>30</v>
      </c>
      <c r="BD42" s="181" t="e">
        <f t="array" ref="BD42">IF(LARGE($BA$13:$BA$42, BC42)=0,"",INDEX($AZ$13:$AZ$42, MATCH(1, ($BA$13:$BA$42=LARGE($BA$13:$BA$42, BC42)) * (COUNTIF(BD$12:BD41, $AZ$13:$AZ$42)=0), 0)))</f>
        <v>#NUM!</v>
      </c>
      <c r="BE42" s="191" t="e">
        <f>LARGE($BA$13:$BA$42, ROWS(BA$13:BA42))</f>
        <v>#NUM!</v>
      </c>
      <c r="BF42" s="181"/>
      <c r="BG42" s="181"/>
      <c r="BH42" s="1"/>
    </row>
    <row r="43" spans="1:60" ht="15.75" customHeight="1">
      <c r="A43" s="1"/>
      <c r="B43" s="1"/>
      <c r="C43" s="1"/>
      <c r="D43" s="1"/>
      <c r="E43" s="1"/>
      <c r="F43" s="1"/>
      <c r="G43" s="1"/>
      <c r="H43" s="1"/>
      <c r="I43" s="1" t="s">
        <v>129</v>
      </c>
      <c r="J43" s="1" t="s">
        <v>129</v>
      </c>
      <c r="K43" s="1" t="s">
        <v>129</v>
      </c>
      <c r="L43" s="1" t="s">
        <v>129</v>
      </c>
      <c r="M43" s="1" t="s">
        <v>129</v>
      </c>
      <c r="N43" s="1" t="s">
        <v>129</v>
      </c>
      <c r="O43" s="1" t="s">
        <v>129</v>
      </c>
      <c r="P43" s="1" t="s">
        <v>129</v>
      </c>
      <c r="Q43" s="1" t="s">
        <v>129</v>
      </c>
      <c r="R43" s="1" t="s">
        <v>129</v>
      </c>
      <c r="S43" s="1" t="s">
        <v>129</v>
      </c>
      <c r="T43" s="1" t="s">
        <v>129</v>
      </c>
      <c r="U43" s="1" t="s">
        <v>129</v>
      </c>
      <c r="V43" s="1" t="s">
        <v>129</v>
      </c>
      <c r="W43" s="1" t="s">
        <v>129</v>
      </c>
      <c r="X43" s="1" t="s">
        <v>129</v>
      </c>
      <c r="Y43" s="1" t="s">
        <v>129</v>
      </c>
      <c r="Z43" s="1" t="s">
        <v>129</v>
      </c>
      <c r="AA43" s="1" t="s">
        <v>129</v>
      </c>
      <c r="AB43" s="1" t="s">
        <v>129</v>
      </c>
      <c r="AC43" s="1" t="s">
        <v>129</v>
      </c>
      <c r="AD43" s="1" t="s">
        <v>129</v>
      </c>
      <c r="AE43" s="1" t="s">
        <v>129</v>
      </c>
      <c r="AF43" s="1" t="s">
        <v>129</v>
      </c>
      <c r="AG43" s="1" t="s">
        <v>129</v>
      </c>
      <c r="AH43" s="1" t="s">
        <v>129</v>
      </c>
      <c r="AI43" s="1" t="s">
        <v>129</v>
      </c>
      <c r="AJ43" s="1" t="s">
        <v>129</v>
      </c>
      <c r="AK43" s="1" t="s">
        <v>129</v>
      </c>
      <c r="AL43" s="1" t="s">
        <v>129</v>
      </c>
      <c r="AM43" s="1" t="s">
        <v>129</v>
      </c>
      <c r="AN43" s="1"/>
      <c r="AO43" s="1"/>
      <c r="AP43" s="1"/>
      <c r="AQ43" s="32"/>
      <c r="AR43" s="1"/>
      <c r="AS43" s="1"/>
      <c r="AT43" s="1"/>
      <c r="AU43" s="32"/>
      <c r="AV43" s="2"/>
      <c r="AW43" s="1"/>
      <c r="AX43" s="1"/>
      <c r="AY43" s="181"/>
      <c r="AZ43" s="181"/>
      <c r="BA43" s="181"/>
      <c r="BB43" s="181"/>
      <c r="BC43" s="181"/>
      <c r="BD43" s="181"/>
      <c r="BE43" s="181"/>
      <c r="BF43" s="181"/>
      <c r="BG43" s="181"/>
      <c r="BH43" s="1"/>
    </row>
    <row r="44" spans="1:60" ht="21" customHeight="1">
      <c r="A44" s="1"/>
      <c r="B44" s="319" t="s">
        <v>72</v>
      </c>
      <c r="C44" s="262"/>
      <c r="D44" s="262"/>
      <c r="E44" s="262"/>
      <c r="F44" s="262"/>
      <c r="G44" s="265"/>
      <c r="H44" s="1"/>
      <c r="I44" s="285" t="str">
        <f>I$10</f>
        <v>WEEK 1</v>
      </c>
      <c r="J44" s="262"/>
      <c r="K44" s="262"/>
      <c r="L44" s="262"/>
      <c r="M44" s="262"/>
      <c r="N44" s="262"/>
      <c r="O44" s="262"/>
      <c r="P44" s="286" t="str">
        <f>P$10</f>
        <v>WEEK 2</v>
      </c>
      <c r="Q44" s="262"/>
      <c r="R44" s="262"/>
      <c r="S44" s="262"/>
      <c r="T44" s="262"/>
      <c r="U44" s="262"/>
      <c r="V44" s="262"/>
      <c r="W44" s="286" t="str">
        <f>W$10</f>
        <v>WEEK 3</v>
      </c>
      <c r="X44" s="262"/>
      <c r="Y44" s="262"/>
      <c r="Z44" s="262"/>
      <c r="AA44" s="262"/>
      <c r="AB44" s="262"/>
      <c r="AC44" s="262"/>
      <c r="AD44" s="286" t="str">
        <f>AD$10</f>
        <v>WEEK 4</v>
      </c>
      <c r="AE44" s="262"/>
      <c r="AF44" s="262"/>
      <c r="AG44" s="262"/>
      <c r="AH44" s="262"/>
      <c r="AI44" s="262"/>
      <c r="AJ44" s="262"/>
      <c r="AK44" s="286" t="str">
        <f>AK$10</f>
        <v>WEEK 5</v>
      </c>
      <c r="AL44" s="262"/>
      <c r="AM44" s="265"/>
      <c r="AN44" s="1"/>
      <c r="AO44" s="319" t="s">
        <v>73</v>
      </c>
      <c r="AP44" s="262"/>
      <c r="AQ44" s="262"/>
      <c r="AR44" s="262"/>
      <c r="AS44" s="262"/>
      <c r="AT44" s="262"/>
      <c r="AU44" s="262"/>
      <c r="AV44" s="262"/>
      <c r="AW44" s="265"/>
      <c r="AX44" s="1"/>
      <c r="AY44" s="181"/>
      <c r="AZ44" s="181"/>
      <c r="BA44" s="181"/>
      <c r="BB44" s="181"/>
      <c r="BC44" s="181"/>
      <c r="BD44" s="181"/>
      <c r="BE44" s="181"/>
      <c r="BF44" s="181"/>
      <c r="BG44" s="181"/>
      <c r="BH44" s="1"/>
    </row>
    <row r="45" spans="1:60" ht="21" customHeight="1">
      <c r="A45" s="1"/>
      <c r="B45" s="283"/>
      <c r="C45" s="267"/>
      <c r="D45" s="267"/>
      <c r="E45" s="267"/>
      <c r="F45" s="267"/>
      <c r="G45" s="284"/>
      <c r="H45" s="1"/>
      <c r="I45" s="55" t="str">
        <f>I11</f>
        <v>M</v>
      </c>
      <c r="J45" s="56" t="str">
        <f t="shared" ref="J45:AM45" si="10">J11</f>
        <v>T</v>
      </c>
      <c r="K45" s="56" t="str">
        <f t="shared" si="10"/>
        <v>W</v>
      </c>
      <c r="L45" s="56" t="str">
        <f t="shared" si="10"/>
        <v>T</v>
      </c>
      <c r="M45" s="56" t="str">
        <f t="shared" si="10"/>
        <v>F</v>
      </c>
      <c r="N45" s="56" t="str">
        <f t="shared" si="10"/>
        <v>S</v>
      </c>
      <c r="O45" s="56" t="str">
        <f t="shared" si="10"/>
        <v>S</v>
      </c>
      <c r="P45" s="56" t="str">
        <f t="shared" si="10"/>
        <v>M</v>
      </c>
      <c r="Q45" s="56" t="str">
        <f t="shared" si="10"/>
        <v>T</v>
      </c>
      <c r="R45" s="56" t="str">
        <f t="shared" si="10"/>
        <v>W</v>
      </c>
      <c r="S45" s="56" t="str">
        <f t="shared" si="10"/>
        <v>T</v>
      </c>
      <c r="T45" s="56" t="str">
        <f t="shared" si="10"/>
        <v>F</v>
      </c>
      <c r="U45" s="56" t="str">
        <f t="shared" si="10"/>
        <v>S</v>
      </c>
      <c r="V45" s="56" t="str">
        <f t="shared" si="10"/>
        <v>S</v>
      </c>
      <c r="W45" s="56" t="str">
        <f t="shared" si="10"/>
        <v>M</v>
      </c>
      <c r="X45" s="56" t="str">
        <f t="shared" si="10"/>
        <v>T</v>
      </c>
      <c r="Y45" s="56" t="str">
        <f t="shared" si="10"/>
        <v>W</v>
      </c>
      <c r="Z45" s="56" t="str">
        <f t="shared" si="10"/>
        <v>T</v>
      </c>
      <c r="AA45" s="56" t="str">
        <f t="shared" si="10"/>
        <v>F</v>
      </c>
      <c r="AB45" s="56" t="str">
        <f t="shared" si="10"/>
        <v>S</v>
      </c>
      <c r="AC45" s="56" t="str">
        <f t="shared" si="10"/>
        <v>S</v>
      </c>
      <c r="AD45" s="56" t="str">
        <f t="shared" si="10"/>
        <v>M</v>
      </c>
      <c r="AE45" s="56" t="str">
        <f t="shared" si="10"/>
        <v>T</v>
      </c>
      <c r="AF45" s="56" t="str">
        <f t="shared" si="10"/>
        <v>W</v>
      </c>
      <c r="AG45" s="56" t="str">
        <f t="shared" si="10"/>
        <v>T</v>
      </c>
      <c r="AH45" s="56" t="str">
        <f t="shared" si="10"/>
        <v>F</v>
      </c>
      <c r="AI45" s="56" t="str">
        <f t="shared" si="10"/>
        <v>S</v>
      </c>
      <c r="AJ45" s="56" t="str">
        <f t="shared" si="10"/>
        <v>S</v>
      </c>
      <c r="AK45" s="56" t="str">
        <f t="shared" si="10"/>
        <v>M</v>
      </c>
      <c r="AL45" s="56" t="str">
        <f t="shared" si="10"/>
        <v>T</v>
      </c>
      <c r="AM45" s="57" t="str">
        <f t="shared" si="10"/>
        <v>W</v>
      </c>
      <c r="AN45" s="1"/>
      <c r="AO45" s="283"/>
      <c r="AP45" s="267"/>
      <c r="AQ45" s="267"/>
      <c r="AR45" s="267"/>
      <c r="AS45" s="267"/>
      <c r="AT45" s="267"/>
      <c r="AU45" s="267"/>
      <c r="AV45" s="267"/>
      <c r="AW45" s="284"/>
      <c r="AX45" s="1"/>
      <c r="AY45" s="181"/>
      <c r="AZ45" s="181"/>
      <c r="BA45" s="181"/>
      <c r="BB45" s="181"/>
      <c r="BC45" s="181"/>
      <c r="BD45" s="181"/>
      <c r="BE45" s="181"/>
      <c r="BF45" s="181"/>
      <c r="BG45" s="181"/>
      <c r="BH45" s="1"/>
    </row>
    <row r="46" spans="1:60" ht="21" customHeight="1">
      <c r="A46" s="1"/>
      <c r="B46" s="320"/>
      <c r="C46" s="234"/>
      <c r="D46" s="234"/>
      <c r="E46" s="234"/>
      <c r="F46" s="234"/>
      <c r="G46" s="308"/>
      <c r="H46" s="1"/>
      <c r="I46" s="58">
        <f>I12</f>
        <v>1</v>
      </c>
      <c r="J46" s="59">
        <f t="shared" ref="J46:AM46" si="11">J12</f>
        <v>2</v>
      </c>
      <c r="K46" s="59">
        <f t="shared" si="11"/>
        <v>3</v>
      </c>
      <c r="L46" s="59">
        <f t="shared" si="11"/>
        <v>4</v>
      </c>
      <c r="M46" s="59">
        <f t="shared" si="11"/>
        <v>5</v>
      </c>
      <c r="N46" s="59">
        <f t="shared" si="11"/>
        <v>6</v>
      </c>
      <c r="O46" s="59">
        <f t="shared" si="11"/>
        <v>7</v>
      </c>
      <c r="P46" s="59">
        <f t="shared" si="11"/>
        <v>8</v>
      </c>
      <c r="Q46" s="59">
        <f t="shared" si="11"/>
        <v>9</v>
      </c>
      <c r="R46" s="59">
        <f t="shared" si="11"/>
        <v>10</v>
      </c>
      <c r="S46" s="59">
        <f t="shared" si="11"/>
        <v>11</v>
      </c>
      <c r="T46" s="59">
        <f t="shared" si="11"/>
        <v>12</v>
      </c>
      <c r="U46" s="59">
        <f t="shared" si="11"/>
        <v>13</v>
      </c>
      <c r="V46" s="59">
        <f t="shared" si="11"/>
        <v>14</v>
      </c>
      <c r="W46" s="59">
        <f t="shared" si="11"/>
        <v>15</v>
      </c>
      <c r="X46" s="59">
        <f t="shared" si="11"/>
        <v>16</v>
      </c>
      <c r="Y46" s="59">
        <f t="shared" si="11"/>
        <v>17</v>
      </c>
      <c r="Z46" s="59">
        <f t="shared" si="11"/>
        <v>18</v>
      </c>
      <c r="AA46" s="59">
        <f t="shared" si="11"/>
        <v>19</v>
      </c>
      <c r="AB46" s="59">
        <f t="shared" si="11"/>
        <v>20</v>
      </c>
      <c r="AC46" s="59">
        <f t="shared" si="11"/>
        <v>21</v>
      </c>
      <c r="AD46" s="59">
        <f t="shared" si="11"/>
        <v>22</v>
      </c>
      <c r="AE46" s="59">
        <f t="shared" si="11"/>
        <v>23</v>
      </c>
      <c r="AF46" s="59">
        <f t="shared" si="11"/>
        <v>24</v>
      </c>
      <c r="AG46" s="59">
        <f t="shared" si="11"/>
        <v>25</v>
      </c>
      <c r="AH46" s="59">
        <f t="shared" si="11"/>
        <v>26</v>
      </c>
      <c r="AI46" s="59">
        <f t="shared" si="11"/>
        <v>27</v>
      </c>
      <c r="AJ46" s="59">
        <f t="shared" si="11"/>
        <v>28</v>
      </c>
      <c r="AK46" s="59">
        <f t="shared" si="11"/>
        <v>29</v>
      </c>
      <c r="AL46" s="59">
        <f t="shared" si="11"/>
        <v>30</v>
      </c>
      <c r="AM46" s="60">
        <f t="shared" si="11"/>
        <v>31</v>
      </c>
      <c r="AN46" s="1"/>
      <c r="AO46" s="330" t="s">
        <v>74</v>
      </c>
      <c r="AP46" s="234"/>
      <c r="AQ46" s="234"/>
      <c r="AR46" s="234"/>
      <c r="AS46" s="234"/>
      <c r="AT46" s="234"/>
      <c r="AU46" s="344" t="s">
        <v>60</v>
      </c>
      <c r="AV46" s="234"/>
      <c r="AW46" s="308"/>
      <c r="AX46" s="1"/>
      <c r="AY46" s="181"/>
      <c r="AZ46" s="181"/>
      <c r="BA46" s="181"/>
      <c r="BB46" s="181"/>
      <c r="BC46" s="181"/>
      <c r="BD46" s="181"/>
      <c r="BE46" s="181"/>
      <c r="BF46" s="181"/>
      <c r="BG46" s="181"/>
      <c r="BH46" s="1"/>
    </row>
    <row r="47" spans="1:60" ht="21" customHeight="1">
      <c r="A47" s="1"/>
      <c r="B47" s="72"/>
      <c r="C47" s="73"/>
      <c r="D47" s="73"/>
      <c r="E47" s="73"/>
      <c r="F47" s="73"/>
      <c r="G47" s="74"/>
      <c r="H47" s="1"/>
      <c r="I47" s="311"/>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308"/>
      <c r="AN47" s="1"/>
      <c r="AO47" s="75">
        <v>1</v>
      </c>
      <c r="AP47" s="345" t="str">
        <f>IFERROR(BD13,"")</f>
        <v>Wake up at 6:00 am</v>
      </c>
      <c r="AQ47" s="253"/>
      <c r="AR47" s="253"/>
      <c r="AS47" s="253"/>
      <c r="AT47" s="254"/>
      <c r="AU47" s="341">
        <f>IFERROR(BE13,"")</f>
        <v>1.2</v>
      </c>
      <c r="AV47" s="342"/>
      <c r="AW47" s="343"/>
      <c r="AX47" s="1"/>
      <c r="AY47" s="181"/>
      <c r="AZ47" s="181"/>
      <c r="BA47" s="181"/>
      <c r="BB47" s="181"/>
      <c r="BC47" s="181"/>
      <c r="BD47" s="181"/>
      <c r="BE47" s="181"/>
      <c r="BF47" s="181"/>
      <c r="BG47" s="181"/>
      <c r="BH47" s="1"/>
    </row>
    <row r="48" spans="1:60" ht="21" customHeight="1">
      <c r="A48" s="1"/>
      <c r="B48" s="321" t="s">
        <v>57</v>
      </c>
      <c r="C48" s="234"/>
      <c r="D48" s="234"/>
      <c r="E48" s="234"/>
      <c r="F48" s="322" t="s">
        <v>75</v>
      </c>
      <c r="G48" s="308"/>
      <c r="H48" s="1"/>
      <c r="I48" s="310"/>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308"/>
      <c r="AN48" s="1"/>
      <c r="AO48" s="75">
        <v>2</v>
      </c>
      <c r="AP48" s="340" t="str">
        <f t="shared" ref="AP48:AP53" si="12">IFERROR(BD14,"")</f>
        <v>Make the bed</v>
      </c>
      <c r="AQ48" s="253"/>
      <c r="AR48" s="253"/>
      <c r="AS48" s="253"/>
      <c r="AT48" s="254"/>
      <c r="AU48" s="341">
        <f t="shared" ref="AU48:AU53" si="13">IFERROR(BE14,"")</f>
        <v>0.95</v>
      </c>
      <c r="AV48" s="342"/>
      <c r="AW48" s="343"/>
      <c r="AX48" s="1"/>
      <c r="AY48" s="181"/>
      <c r="AZ48" s="181"/>
      <c r="BA48" s="181"/>
      <c r="BB48" s="181"/>
      <c r="BC48" s="181"/>
      <c r="BD48" s="181"/>
      <c r="BE48" s="181"/>
      <c r="BF48" s="181"/>
      <c r="BG48" s="181"/>
      <c r="BH48" s="1"/>
    </row>
    <row r="49" spans="1:60" ht="21" customHeight="1">
      <c r="A49" s="1"/>
      <c r="B49" s="312">
        <f>AP6</f>
        <v>0.69424460431654678</v>
      </c>
      <c r="C49" s="234"/>
      <c r="D49" s="234"/>
      <c r="E49" s="234"/>
      <c r="F49" s="313" t="str">
        <f>AT6</f>
        <v>193 / 278</v>
      </c>
      <c r="G49" s="308"/>
      <c r="H49" s="1"/>
      <c r="I49" s="310"/>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308"/>
      <c r="AN49" s="1"/>
      <c r="AO49" s="75">
        <v>3</v>
      </c>
      <c r="AP49" s="340" t="str">
        <f t="shared" si="12"/>
        <v>Move body for 30 minutes</v>
      </c>
      <c r="AQ49" s="253"/>
      <c r="AR49" s="253"/>
      <c r="AS49" s="253"/>
      <c r="AT49" s="254"/>
      <c r="AU49" s="341">
        <f t="shared" si="13"/>
        <v>0.93548387096774188</v>
      </c>
      <c r="AV49" s="342"/>
      <c r="AW49" s="343"/>
      <c r="AX49" s="1"/>
      <c r="AY49" s="181"/>
      <c r="AZ49" s="181"/>
      <c r="BA49" s="181"/>
      <c r="BB49" s="181"/>
      <c r="BC49" s="181"/>
      <c r="BD49" s="181"/>
      <c r="BE49" s="181"/>
      <c r="BF49" s="181"/>
      <c r="BG49" s="181"/>
      <c r="BH49" s="1"/>
    </row>
    <row r="50" spans="1:60" ht="21" customHeight="1">
      <c r="A50" s="1"/>
      <c r="B50" s="310"/>
      <c r="C50" s="234"/>
      <c r="D50" s="234"/>
      <c r="E50" s="234"/>
      <c r="F50" s="234"/>
      <c r="G50" s="308"/>
      <c r="H50" s="1"/>
      <c r="I50" s="310"/>
      <c r="J50" s="234"/>
      <c r="K50" s="234"/>
      <c r="L50" s="234"/>
      <c r="M50" s="234"/>
      <c r="N50" s="234"/>
      <c r="O50" s="234"/>
      <c r="P50" s="234"/>
      <c r="Q50" s="234"/>
      <c r="R50" s="234"/>
      <c r="S50" s="234"/>
      <c r="T50" s="234"/>
      <c r="U50" s="234"/>
      <c r="V50" s="234"/>
      <c r="W50" s="234"/>
      <c r="X50" s="234"/>
      <c r="Y50" s="234"/>
      <c r="Z50" s="234"/>
      <c r="AA50" s="234"/>
      <c r="AB50" s="234"/>
      <c r="AC50" s="234"/>
      <c r="AD50" s="234"/>
      <c r="AE50" s="234"/>
      <c r="AF50" s="234"/>
      <c r="AG50" s="234"/>
      <c r="AH50" s="234"/>
      <c r="AI50" s="234"/>
      <c r="AJ50" s="234"/>
      <c r="AK50" s="234"/>
      <c r="AL50" s="234"/>
      <c r="AM50" s="308"/>
      <c r="AN50" s="1"/>
      <c r="AO50" s="75">
        <v>4</v>
      </c>
      <c r="AP50" s="340" t="str">
        <f t="shared" si="12"/>
        <v>Reply to emails</v>
      </c>
      <c r="AQ50" s="253"/>
      <c r="AR50" s="253"/>
      <c r="AS50" s="253"/>
      <c r="AT50" s="254"/>
      <c r="AU50" s="341">
        <f t="shared" si="13"/>
        <v>0.87096774193548387</v>
      </c>
      <c r="AV50" s="342"/>
      <c r="AW50" s="343"/>
      <c r="AX50" s="1"/>
      <c r="AY50" s="181"/>
      <c r="AZ50" s="181"/>
      <c r="BA50" s="181"/>
      <c r="BB50" s="181"/>
      <c r="BC50" s="181"/>
      <c r="BD50" s="181"/>
      <c r="BE50" s="181"/>
      <c r="BF50" s="181"/>
      <c r="BG50" s="181"/>
      <c r="BH50" s="1"/>
    </row>
    <row r="51" spans="1:60" ht="21" customHeight="1">
      <c r="A51" s="1"/>
      <c r="B51" s="72"/>
      <c r="C51" s="73"/>
      <c r="D51" s="73"/>
      <c r="E51" s="73"/>
      <c r="F51" s="73"/>
      <c r="G51" s="74"/>
      <c r="H51" s="1"/>
      <c r="I51" s="310"/>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c r="AK51" s="234"/>
      <c r="AL51" s="234"/>
      <c r="AM51" s="308"/>
      <c r="AN51" s="1"/>
      <c r="AO51" s="75">
        <v>5</v>
      </c>
      <c r="AP51" s="340" t="str">
        <f t="shared" si="12"/>
        <v>Drink 8 glasses of water</v>
      </c>
      <c r="AQ51" s="253"/>
      <c r="AR51" s="253"/>
      <c r="AS51" s="253"/>
      <c r="AT51" s="254"/>
      <c r="AU51" s="341">
        <f t="shared" si="13"/>
        <v>0.74193548387096775</v>
      </c>
      <c r="AV51" s="342"/>
      <c r="AW51" s="343"/>
      <c r="AX51" s="1"/>
      <c r="AY51" s="181"/>
      <c r="AZ51" s="181"/>
      <c r="BA51" s="181"/>
      <c r="BB51" s="181"/>
      <c r="BC51" s="181"/>
      <c r="BD51" s="181"/>
      <c r="BE51" s="181"/>
      <c r="BF51" s="181"/>
      <c r="BG51" s="181"/>
      <c r="BH51" s="1"/>
    </row>
    <row r="52" spans="1:60" ht="21" customHeight="1">
      <c r="A52" s="1"/>
      <c r="B52" s="314" t="s">
        <v>76</v>
      </c>
      <c r="C52" s="262"/>
      <c r="D52" s="262"/>
      <c r="E52" s="262"/>
      <c r="F52" s="315" t="s">
        <v>61</v>
      </c>
      <c r="G52" s="265"/>
      <c r="H52" s="1"/>
      <c r="I52" s="310"/>
      <c r="J52" s="234"/>
      <c r="K52" s="234"/>
      <c r="L52" s="234"/>
      <c r="M52" s="234"/>
      <c r="N52" s="234"/>
      <c r="O52" s="234"/>
      <c r="P52" s="234"/>
      <c r="Q52" s="234"/>
      <c r="R52" s="234"/>
      <c r="S52" s="234"/>
      <c r="T52" s="234"/>
      <c r="U52" s="234"/>
      <c r="V52" s="234"/>
      <c r="W52" s="234"/>
      <c r="X52" s="234"/>
      <c r="Y52" s="234"/>
      <c r="Z52" s="234"/>
      <c r="AA52" s="234"/>
      <c r="AB52" s="234"/>
      <c r="AC52" s="234"/>
      <c r="AD52" s="234"/>
      <c r="AE52" s="234"/>
      <c r="AF52" s="234"/>
      <c r="AG52" s="234"/>
      <c r="AH52" s="234"/>
      <c r="AI52" s="234"/>
      <c r="AJ52" s="234"/>
      <c r="AK52" s="234"/>
      <c r="AL52" s="234"/>
      <c r="AM52" s="308"/>
      <c r="AN52" s="1"/>
      <c r="AO52" s="75">
        <v>6</v>
      </c>
      <c r="AP52" s="340" t="str">
        <f t="shared" si="12"/>
        <v>Eat a healthy breakfast</v>
      </c>
      <c r="AQ52" s="253"/>
      <c r="AR52" s="253"/>
      <c r="AS52" s="253"/>
      <c r="AT52" s="254"/>
      <c r="AU52" s="341">
        <f t="shared" si="13"/>
        <v>0.70967741935483875</v>
      </c>
      <c r="AV52" s="342"/>
      <c r="AW52" s="343"/>
      <c r="AX52" s="1"/>
      <c r="AY52" s="181"/>
      <c r="AZ52" s="181"/>
      <c r="BA52" s="181"/>
      <c r="BB52" s="181"/>
      <c r="BC52" s="181"/>
      <c r="BD52" s="181"/>
      <c r="BE52" s="181"/>
      <c r="BF52" s="181"/>
      <c r="BG52" s="181"/>
      <c r="BH52" s="1"/>
    </row>
    <row r="53" spans="1:60" ht="21" customHeight="1">
      <c r="A53" s="1"/>
      <c r="B53" s="296" t="s">
        <v>77</v>
      </c>
      <c r="C53" s="253"/>
      <c r="D53" s="253"/>
      <c r="E53" s="253"/>
      <c r="F53" s="297">
        <f>B49</f>
        <v>0.69424460431654678</v>
      </c>
      <c r="G53" s="256"/>
      <c r="H53" s="1"/>
      <c r="I53" s="76">
        <f t="shared" ref="I53:AL53" si="14">IFERROR(I54/I56,"")</f>
        <v>0.4</v>
      </c>
      <c r="J53" s="77">
        <f t="shared" si="14"/>
        <v>0.7</v>
      </c>
      <c r="K53" s="77">
        <f t="shared" si="14"/>
        <v>0.5</v>
      </c>
      <c r="L53" s="77">
        <f t="shared" si="14"/>
        <v>0.6</v>
      </c>
      <c r="M53" s="77">
        <f t="shared" si="14"/>
        <v>0.7</v>
      </c>
      <c r="N53" s="77">
        <f t="shared" si="14"/>
        <v>0.6</v>
      </c>
      <c r="O53" s="78">
        <f t="shared" si="14"/>
        <v>0.4</v>
      </c>
      <c r="P53" s="79">
        <f t="shared" si="14"/>
        <v>0.5</v>
      </c>
      <c r="Q53" s="77">
        <f t="shared" si="14"/>
        <v>0.7</v>
      </c>
      <c r="R53" s="77">
        <f t="shared" si="14"/>
        <v>1</v>
      </c>
      <c r="S53" s="77">
        <f t="shared" si="14"/>
        <v>0.5</v>
      </c>
      <c r="T53" s="77">
        <f t="shared" si="14"/>
        <v>0.6</v>
      </c>
      <c r="U53" s="77">
        <f t="shared" si="14"/>
        <v>0.7</v>
      </c>
      <c r="V53" s="78">
        <f t="shared" si="14"/>
        <v>0.5</v>
      </c>
      <c r="W53" s="79">
        <f t="shared" si="14"/>
        <v>0.6</v>
      </c>
      <c r="X53" s="77">
        <f t="shared" si="14"/>
        <v>0.6</v>
      </c>
      <c r="Y53" s="77">
        <f t="shared" si="14"/>
        <v>0.6</v>
      </c>
      <c r="Z53" s="77">
        <f t="shared" si="14"/>
        <v>0.8</v>
      </c>
      <c r="AA53" s="77">
        <f t="shared" si="14"/>
        <v>0.6</v>
      </c>
      <c r="AB53" s="77">
        <f t="shared" si="14"/>
        <v>1</v>
      </c>
      <c r="AC53" s="78">
        <f t="shared" si="14"/>
        <v>0.5</v>
      </c>
      <c r="AD53" s="79">
        <f t="shared" si="14"/>
        <v>0.8</v>
      </c>
      <c r="AE53" s="77">
        <f t="shared" si="14"/>
        <v>0.6</v>
      </c>
      <c r="AF53" s="77">
        <f t="shared" si="14"/>
        <v>0.8</v>
      </c>
      <c r="AG53" s="77">
        <f t="shared" si="14"/>
        <v>0.6</v>
      </c>
      <c r="AH53" s="77">
        <f t="shared" si="14"/>
        <v>0.9</v>
      </c>
      <c r="AI53" s="77">
        <f t="shared" si="14"/>
        <v>0.5</v>
      </c>
      <c r="AJ53" s="78">
        <f t="shared" si="14"/>
        <v>0.4</v>
      </c>
      <c r="AK53" s="79">
        <f t="shared" si="14"/>
        <v>0.7</v>
      </c>
      <c r="AL53" s="77">
        <f t="shared" si="14"/>
        <v>0.5</v>
      </c>
      <c r="AM53" s="80">
        <f>IFERROR(AM54/AM56,0)</f>
        <v>0.4</v>
      </c>
      <c r="AN53" s="1"/>
      <c r="AO53" s="75">
        <v>7</v>
      </c>
      <c r="AP53" s="340" t="str">
        <f t="shared" si="12"/>
        <v>Do morning skincare routine</v>
      </c>
      <c r="AQ53" s="253"/>
      <c r="AR53" s="253"/>
      <c r="AS53" s="253"/>
      <c r="AT53" s="254"/>
      <c r="AU53" s="341">
        <f t="shared" si="13"/>
        <v>0.64516129032258063</v>
      </c>
      <c r="AV53" s="342"/>
      <c r="AW53" s="343"/>
      <c r="AX53" s="1"/>
      <c r="AY53" s="181"/>
      <c r="AZ53" s="181"/>
      <c r="BA53" s="181"/>
      <c r="BB53" s="181"/>
      <c r="BC53" s="181"/>
      <c r="BD53" s="181"/>
      <c r="BE53" s="181"/>
      <c r="BF53" s="181"/>
      <c r="BG53" s="181"/>
      <c r="BH53" s="1"/>
    </row>
    <row r="54" spans="1:60" ht="21" customHeight="1">
      <c r="A54" s="1"/>
      <c r="B54" s="296" t="s">
        <v>78</v>
      </c>
      <c r="C54" s="253"/>
      <c r="D54" s="253"/>
      <c r="E54" s="253"/>
      <c r="F54" s="298">
        <f t="shared" ref="F54:F55" si="15">SUM(I54:AM54)</f>
        <v>193</v>
      </c>
      <c r="G54" s="256"/>
      <c r="H54" s="1"/>
      <c r="I54" s="81">
        <f>COUNTIF(I$13:I$42,"✓")</f>
        <v>4</v>
      </c>
      <c r="J54" s="82">
        <f t="shared" ref="J54:AM54" si="16">COUNTIF(J$13:J$42,"✓")</f>
        <v>7</v>
      </c>
      <c r="K54" s="82">
        <f t="shared" si="16"/>
        <v>5</v>
      </c>
      <c r="L54" s="82">
        <f t="shared" si="16"/>
        <v>6</v>
      </c>
      <c r="M54" s="82">
        <f t="shared" si="16"/>
        <v>7</v>
      </c>
      <c r="N54" s="82">
        <f t="shared" si="16"/>
        <v>6</v>
      </c>
      <c r="O54" s="83">
        <f t="shared" si="16"/>
        <v>4</v>
      </c>
      <c r="P54" s="84">
        <f t="shared" si="16"/>
        <v>5</v>
      </c>
      <c r="Q54" s="82">
        <f t="shared" si="16"/>
        <v>7</v>
      </c>
      <c r="R54" s="82">
        <f t="shared" si="16"/>
        <v>10</v>
      </c>
      <c r="S54" s="82">
        <f t="shared" si="16"/>
        <v>5</v>
      </c>
      <c r="T54" s="82">
        <f t="shared" si="16"/>
        <v>6</v>
      </c>
      <c r="U54" s="82">
        <f t="shared" si="16"/>
        <v>7</v>
      </c>
      <c r="V54" s="83">
        <f t="shared" si="16"/>
        <v>5</v>
      </c>
      <c r="W54" s="84">
        <f t="shared" si="16"/>
        <v>6</v>
      </c>
      <c r="X54" s="82">
        <f t="shared" si="16"/>
        <v>6</v>
      </c>
      <c r="Y54" s="82">
        <f t="shared" si="16"/>
        <v>6</v>
      </c>
      <c r="Z54" s="82">
        <f t="shared" si="16"/>
        <v>8</v>
      </c>
      <c r="AA54" s="82">
        <f t="shared" si="16"/>
        <v>6</v>
      </c>
      <c r="AB54" s="82">
        <f t="shared" si="16"/>
        <v>10</v>
      </c>
      <c r="AC54" s="83">
        <f t="shared" si="16"/>
        <v>5</v>
      </c>
      <c r="AD54" s="84">
        <f t="shared" si="16"/>
        <v>8</v>
      </c>
      <c r="AE54" s="82">
        <f t="shared" si="16"/>
        <v>6</v>
      </c>
      <c r="AF54" s="82">
        <f t="shared" si="16"/>
        <v>8</v>
      </c>
      <c r="AG54" s="82">
        <f t="shared" si="16"/>
        <v>6</v>
      </c>
      <c r="AH54" s="82">
        <f t="shared" si="16"/>
        <v>9</v>
      </c>
      <c r="AI54" s="82">
        <f t="shared" si="16"/>
        <v>5</v>
      </c>
      <c r="AJ54" s="83">
        <f t="shared" si="16"/>
        <v>4</v>
      </c>
      <c r="AK54" s="84">
        <f t="shared" si="16"/>
        <v>7</v>
      </c>
      <c r="AL54" s="82">
        <f t="shared" si="16"/>
        <v>5</v>
      </c>
      <c r="AM54" s="85">
        <f t="shared" si="16"/>
        <v>4</v>
      </c>
      <c r="AN54" s="1"/>
      <c r="AO54" s="75">
        <v>8</v>
      </c>
      <c r="AP54" s="340" t="str">
        <f>IFERROR(BD20,"")</f>
        <v>Limit social media use to 1 hour</v>
      </c>
      <c r="AQ54" s="253"/>
      <c r="AR54" s="253"/>
      <c r="AS54" s="253"/>
      <c r="AT54" s="254"/>
      <c r="AU54" s="341">
        <f>IFERROR(BE20,"")</f>
        <v>0.64516129032258063</v>
      </c>
      <c r="AV54" s="342"/>
      <c r="AW54" s="343"/>
      <c r="AX54" s="1"/>
      <c r="AY54" s="181"/>
      <c r="AZ54" s="181"/>
      <c r="BA54" s="181"/>
      <c r="BB54" s="181"/>
      <c r="BC54" s="181"/>
      <c r="BD54" s="181"/>
      <c r="BE54" s="181"/>
      <c r="BF54" s="181"/>
      <c r="BG54" s="181"/>
      <c r="BH54" s="1"/>
    </row>
    <row r="55" spans="1:60" ht="21" customHeight="1">
      <c r="A55" s="1"/>
      <c r="B55" s="296" t="s">
        <v>79</v>
      </c>
      <c r="C55" s="253"/>
      <c r="D55" s="253"/>
      <c r="E55" s="253"/>
      <c r="F55" s="298">
        <f t="shared" si="15"/>
        <v>117</v>
      </c>
      <c r="G55" s="256"/>
      <c r="H55" s="1"/>
      <c r="I55" s="81">
        <f t="shared" ref="I55:AM55" si="17">IF(I46&lt;&gt;"", COUNTIFS(I$13:I$42,"",$C$13:$C$42,"&lt;&gt;"),"")</f>
        <v>6</v>
      </c>
      <c r="J55" s="82">
        <f t="shared" si="17"/>
        <v>3</v>
      </c>
      <c r="K55" s="82">
        <f t="shared" si="17"/>
        <v>5</v>
      </c>
      <c r="L55" s="82">
        <f t="shared" si="17"/>
        <v>4</v>
      </c>
      <c r="M55" s="82">
        <f t="shared" si="17"/>
        <v>3</v>
      </c>
      <c r="N55" s="82">
        <f t="shared" si="17"/>
        <v>4</v>
      </c>
      <c r="O55" s="83">
        <f t="shared" si="17"/>
        <v>6</v>
      </c>
      <c r="P55" s="84">
        <f t="shared" si="17"/>
        <v>5</v>
      </c>
      <c r="Q55" s="82">
        <f t="shared" si="17"/>
        <v>3</v>
      </c>
      <c r="R55" s="82">
        <f t="shared" si="17"/>
        <v>0</v>
      </c>
      <c r="S55" s="82">
        <f t="shared" si="17"/>
        <v>5</v>
      </c>
      <c r="T55" s="82">
        <f t="shared" si="17"/>
        <v>4</v>
      </c>
      <c r="U55" s="82">
        <f t="shared" si="17"/>
        <v>3</v>
      </c>
      <c r="V55" s="83">
        <f t="shared" si="17"/>
        <v>5</v>
      </c>
      <c r="W55" s="84">
        <f t="shared" si="17"/>
        <v>4</v>
      </c>
      <c r="X55" s="82">
        <f t="shared" si="17"/>
        <v>4</v>
      </c>
      <c r="Y55" s="82">
        <f t="shared" si="17"/>
        <v>4</v>
      </c>
      <c r="Z55" s="82">
        <f t="shared" si="17"/>
        <v>2</v>
      </c>
      <c r="AA55" s="82">
        <f t="shared" si="17"/>
        <v>4</v>
      </c>
      <c r="AB55" s="82">
        <f t="shared" si="17"/>
        <v>0</v>
      </c>
      <c r="AC55" s="83">
        <f t="shared" si="17"/>
        <v>5</v>
      </c>
      <c r="AD55" s="84">
        <f t="shared" si="17"/>
        <v>2</v>
      </c>
      <c r="AE55" s="82">
        <f t="shared" si="17"/>
        <v>4</v>
      </c>
      <c r="AF55" s="82">
        <f t="shared" si="17"/>
        <v>2</v>
      </c>
      <c r="AG55" s="82">
        <f t="shared" si="17"/>
        <v>4</v>
      </c>
      <c r="AH55" s="82">
        <f t="shared" si="17"/>
        <v>1</v>
      </c>
      <c r="AI55" s="82">
        <f t="shared" si="17"/>
        <v>5</v>
      </c>
      <c r="AJ55" s="83">
        <f t="shared" si="17"/>
        <v>6</v>
      </c>
      <c r="AK55" s="84">
        <f t="shared" si="17"/>
        <v>3</v>
      </c>
      <c r="AL55" s="82">
        <f t="shared" si="17"/>
        <v>5</v>
      </c>
      <c r="AM55" s="85">
        <f t="shared" si="17"/>
        <v>6</v>
      </c>
      <c r="AN55" s="1"/>
      <c r="AO55" s="75">
        <v>9</v>
      </c>
      <c r="AP55" s="340" t="str">
        <f>IFERROR(BD21,"")</f>
        <v>Read one chapter of a book</v>
      </c>
      <c r="AQ55" s="253"/>
      <c r="AR55" s="253"/>
      <c r="AS55" s="253"/>
      <c r="AT55" s="254"/>
      <c r="AU55" s="341">
        <f>IFERROR(BE21,"")</f>
        <v>0.41935483870967744</v>
      </c>
      <c r="AV55" s="342"/>
      <c r="AW55" s="343"/>
      <c r="AX55" s="1"/>
      <c r="AY55" s="181"/>
      <c r="AZ55" s="181"/>
      <c r="BA55" s="181"/>
      <c r="BB55" s="181"/>
      <c r="BC55" s="181"/>
      <c r="BD55" s="181"/>
      <c r="BE55" s="181"/>
      <c r="BF55" s="181"/>
      <c r="BG55" s="181"/>
      <c r="BH55" s="1"/>
    </row>
    <row r="56" spans="1:60" ht="21" customHeight="1">
      <c r="A56" s="1"/>
      <c r="B56" s="280" t="s">
        <v>125</v>
      </c>
      <c r="C56" s="281"/>
      <c r="D56" s="281"/>
      <c r="E56" s="281"/>
      <c r="F56" s="299">
        <v>10</v>
      </c>
      <c r="G56" s="300"/>
      <c r="H56" s="1"/>
      <c r="I56" s="149">
        <f t="shared" ref="I56:AJ56" si="18">IF($F$56&lt;&gt;"",$F$56,COUNTIF($C$13:$G$42,"&lt;&gt;"))</f>
        <v>10</v>
      </c>
      <c r="J56" s="150">
        <f t="shared" si="18"/>
        <v>10</v>
      </c>
      <c r="K56" s="150">
        <f t="shared" si="18"/>
        <v>10</v>
      </c>
      <c r="L56" s="150">
        <f t="shared" si="18"/>
        <v>10</v>
      </c>
      <c r="M56" s="150">
        <f t="shared" si="18"/>
        <v>10</v>
      </c>
      <c r="N56" s="150">
        <f t="shared" si="18"/>
        <v>10</v>
      </c>
      <c r="O56" s="151">
        <f t="shared" si="18"/>
        <v>10</v>
      </c>
      <c r="P56" s="152">
        <f t="shared" si="18"/>
        <v>10</v>
      </c>
      <c r="Q56" s="150">
        <f t="shared" si="18"/>
        <v>10</v>
      </c>
      <c r="R56" s="150">
        <f t="shared" si="18"/>
        <v>10</v>
      </c>
      <c r="S56" s="150">
        <f t="shared" si="18"/>
        <v>10</v>
      </c>
      <c r="T56" s="150">
        <f t="shared" si="18"/>
        <v>10</v>
      </c>
      <c r="U56" s="150">
        <f t="shared" si="18"/>
        <v>10</v>
      </c>
      <c r="V56" s="151">
        <f t="shared" si="18"/>
        <v>10</v>
      </c>
      <c r="W56" s="152">
        <f t="shared" si="18"/>
        <v>10</v>
      </c>
      <c r="X56" s="150">
        <f t="shared" si="18"/>
        <v>10</v>
      </c>
      <c r="Y56" s="150">
        <f t="shared" si="18"/>
        <v>10</v>
      </c>
      <c r="Z56" s="150">
        <f t="shared" si="18"/>
        <v>10</v>
      </c>
      <c r="AA56" s="150">
        <f t="shared" si="18"/>
        <v>10</v>
      </c>
      <c r="AB56" s="150">
        <f t="shared" si="18"/>
        <v>10</v>
      </c>
      <c r="AC56" s="151">
        <f t="shared" si="18"/>
        <v>10</v>
      </c>
      <c r="AD56" s="152">
        <f t="shared" si="18"/>
        <v>10</v>
      </c>
      <c r="AE56" s="150">
        <f t="shared" si="18"/>
        <v>10</v>
      </c>
      <c r="AF56" s="150">
        <f t="shared" si="18"/>
        <v>10</v>
      </c>
      <c r="AG56" s="150">
        <f t="shared" si="18"/>
        <v>10</v>
      </c>
      <c r="AH56" s="150">
        <f t="shared" si="18"/>
        <v>10</v>
      </c>
      <c r="AI56" s="150">
        <f t="shared" si="18"/>
        <v>10</v>
      </c>
      <c r="AJ56" s="151">
        <f t="shared" si="18"/>
        <v>10</v>
      </c>
      <c r="AK56" s="152">
        <f>IF(AK46&lt;&gt;"", IF($F$56&lt;&gt;"",$F$56,COUNTIF($C$13:$G$42,"&lt;&gt;")),"")</f>
        <v>10</v>
      </c>
      <c r="AL56" s="150">
        <f>IF(AL46&lt;&gt;"", IF($F$56&lt;&gt;"",$F$56,COUNTIF($C$13:$G$42,"&lt;&gt;")),"")</f>
        <v>10</v>
      </c>
      <c r="AM56" s="153">
        <f>IF(AM46&lt;&gt;"", IF($F$56&lt;&gt;"",$F$56,COUNTIF($C$13:$G$42,"&lt;&gt;")),"")</f>
        <v>10</v>
      </c>
      <c r="AN56" s="1"/>
      <c r="AO56" s="86">
        <v>10</v>
      </c>
      <c r="AP56" s="294" t="str">
        <f>IFERROR(BD22,"")</f>
        <v>Write in journal</v>
      </c>
      <c r="AQ56" s="281"/>
      <c r="AR56" s="281"/>
      <c r="AS56" s="281"/>
      <c r="AT56" s="295"/>
      <c r="AU56" s="336">
        <f>IFERROR(BE22,"")</f>
        <v>0.25806451612903225</v>
      </c>
      <c r="AV56" s="337"/>
      <c r="AW56" s="338"/>
      <c r="AX56" s="1"/>
      <c r="AY56" s="181"/>
      <c r="AZ56" s="181"/>
      <c r="BA56" s="181"/>
      <c r="BB56" s="181"/>
      <c r="BC56" s="181"/>
      <c r="BD56" s="181"/>
      <c r="BE56" s="181"/>
      <c r="BF56" s="181"/>
      <c r="BG56" s="181"/>
      <c r="BH56" s="1"/>
    </row>
    <row r="57" spans="1:60" ht="21" customHeight="1">
      <c r="A57" s="1"/>
      <c r="B57" s="87"/>
      <c r="C57" s="62"/>
      <c r="D57" s="62"/>
      <c r="E57" s="62"/>
      <c r="F57" s="62"/>
      <c r="G57" s="62"/>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81"/>
      <c r="AZ57" s="181"/>
      <c r="BA57" s="181"/>
      <c r="BB57" s="181"/>
      <c r="BC57" s="181"/>
      <c r="BD57" s="181"/>
      <c r="BE57" s="181"/>
      <c r="BF57" s="181"/>
      <c r="BG57" s="181"/>
      <c r="BH57" s="1"/>
    </row>
    <row r="58" spans="1:60" ht="21" customHeight="1">
      <c r="A58" s="1"/>
      <c r="B58" s="87"/>
      <c r="C58" s="62"/>
      <c r="D58" s="62"/>
      <c r="E58" s="62"/>
      <c r="F58" s="62"/>
      <c r="G58" s="62"/>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81"/>
      <c r="AZ58" s="181"/>
      <c r="BA58" s="181"/>
      <c r="BB58" s="181"/>
      <c r="BC58" s="181"/>
      <c r="BD58" s="181"/>
      <c r="BE58" s="181"/>
      <c r="BF58" s="181"/>
      <c r="BG58" s="181"/>
      <c r="BH58" s="1"/>
    </row>
    <row r="59" spans="1:60" ht="21" customHeight="1">
      <c r="A59" s="1"/>
      <c r="B59" s="282" t="s">
        <v>80</v>
      </c>
      <c r="C59" s="262"/>
      <c r="D59" s="262"/>
      <c r="E59" s="262"/>
      <c r="F59" s="262"/>
      <c r="G59" s="265"/>
      <c r="H59" s="130" t="s">
        <v>81</v>
      </c>
      <c r="I59" s="285" t="str">
        <f>I$10</f>
        <v>WEEK 1</v>
      </c>
      <c r="J59" s="262"/>
      <c r="K59" s="262"/>
      <c r="L59" s="262"/>
      <c r="M59" s="262"/>
      <c r="N59" s="262"/>
      <c r="O59" s="262"/>
      <c r="P59" s="286" t="str">
        <f>P$10</f>
        <v>WEEK 2</v>
      </c>
      <c r="Q59" s="262"/>
      <c r="R59" s="262"/>
      <c r="S59" s="262"/>
      <c r="T59" s="262"/>
      <c r="U59" s="262"/>
      <c r="V59" s="262"/>
      <c r="W59" s="286" t="str">
        <f>W$10</f>
        <v>WEEK 3</v>
      </c>
      <c r="X59" s="262"/>
      <c r="Y59" s="262"/>
      <c r="Z59" s="262"/>
      <c r="AA59" s="262"/>
      <c r="AB59" s="262"/>
      <c r="AC59" s="262"/>
      <c r="AD59" s="286" t="str">
        <f>AD$10</f>
        <v>WEEK 4</v>
      </c>
      <c r="AE59" s="262"/>
      <c r="AF59" s="262"/>
      <c r="AG59" s="262"/>
      <c r="AH59" s="262"/>
      <c r="AI59" s="262"/>
      <c r="AJ59" s="262"/>
      <c r="AK59" s="286" t="str">
        <f>$AK$10</f>
        <v>WEEK 5</v>
      </c>
      <c r="AL59" s="262"/>
      <c r="AM59" s="262"/>
      <c r="AN59" s="262"/>
      <c r="AO59" s="262"/>
      <c r="AP59" s="262"/>
      <c r="AQ59" s="262"/>
      <c r="AR59" s="286" t="s">
        <v>82</v>
      </c>
      <c r="AS59" s="262"/>
      <c r="AT59" s="262"/>
      <c r="AU59" s="262"/>
      <c r="AV59" s="262"/>
      <c r="AW59" s="265"/>
      <c r="AX59" s="1"/>
      <c r="AY59" s="181"/>
      <c r="AZ59" s="181"/>
      <c r="BA59" s="181"/>
      <c r="BB59" s="181"/>
      <c r="BC59" s="181"/>
      <c r="BD59" s="181"/>
      <c r="BE59" s="181"/>
      <c r="BF59" s="181"/>
      <c r="BG59" s="181"/>
      <c r="BH59" s="1"/>
    </row>
    <row r="60" spans="1:60" ht="21" customHeight="1">
      <c r="A60" s="1"/>
      <c r="B60" s="283"/>
      <c r="C60" s="267"/>
      <c r="D60" s="267"/>
      <c r="E60" s="267"/>
      <c r="F60" s="267"/>
      <c r="G60" s="284"/>
      <c r="H60" s="130" t="str">
        <f>I59</f>
        <v>WEEK 1</v>
      </c>
      <c r="I60" s="88">
        <f>IFERROR(COUNTIFS(I$61:I$75,"✓",J$61:J$75,"&lt;&gt;")/COUNTIF(J$61:J$75,"&lt;&gt;"),"")</f>
        <v>0.5</v>
      </c>
      <c r="J60" s="287">
        <f>I60</f>
        <v>0.5</v>
      </c>
      <c r="K60" s="288"/>
      <c r="L60" s="288"/>
      <c r="M60" s="288"/>
      <c r="N60" s="288"/>
      <c r="O60" s="288"/>
      <c r="P60" s="89">
        <f>IFERROR(COUNTIFS(P$61:P$75,"✓",Q$61:Q$75,"&lt;&gt;")/COUNTIF(Q$61:Q$75,"&lt;&gt;"),"")</f>
        <v>0.75</v>
      </c>
      <c r="Q60" s="287">
        <f>P60</f>
        <v>0.75</v>
      </c>
      <c r="R60" s="288"/>
      <c r="S60" s="288"/>
      <c r="T60" s="288"/>
      <c r="U60" s="288"/>
      <c r="V60" s="288"/>
      <c r="W60" s="89">
        <f>IFERROR(COUNTIFS(W$61:W$75,"✓",X$61:X$75,"&lt;&gt;")/COUNTIF(X$61:X$75,"&lt;&gt;"),"")</f>
        <v>0.25</v>
      </c>
      <c r="X60" s="287">
        <f>W60</f>
        <v>0.25</v>
      </c>
      <c r="Y60" s="288"/>
      <c r="Z60" s="288"/>
      <c r="AA60" s="288"/>
      <c r="AB60" s="288"/>
      <c r="AC60" s="288"/>
      <c r="AD60" s="89">
        <f>IFERROR(COUNTIFS(AD$61:AD$75,"✓",AE$61:AE$75,"&lt;&gt;")/COUNTIF(AE$61:AE$75,"&lt;&gt;"),"")</f>
        <v>0.5</v>
      </c>
      <c r="AE60" s="287">
        <f>AD60</f>
        <v>0.5</v>
      </c>
      <c r="AF60" s="288"/>
      <c r="AG60" s="288"/>
      <c r="AH60" s="288"/>
      <c r="AI60" s="288"/>
      <c r="AJ60" s="288"/>
      <c r="AK60" s="89">
        <f>IFERROR(COUNTIFS(AK$61:AK$75,"✓",AL$61:AL$75,"&lt;&gt;")/COUNTIF(AL$61:AL$75,"&lt;&gt;"),"")</f>
        <v>1</v>
      </c>
      <c r="AL60" s="287">
        <f>AK60</f>
        <v>1</v>
      </c>
      <c r="AM60" s="288"/>
      <c r="AN60" s="288"/>
      <c r="AO60" s="288"/>
      <c r="AP60" s="288"/>
      <c r="AQ60" s="288"/>
      <c r="AR60" s="89" t="str">
        <f>IFERROR(COUNTIFS(AR$61:AR$75,"✓",AS$61:AS$75,"&lt;&gt;")/COUNTIF(AS$61:AS$75,"&lt;&gt;"),"")</f>
        <v/>
      </c>
      <c r="AS60" s="287" t="str">
        <f>AR60</f>
        <v/>
      </c>
      <c r="AT60" s="288"/>
      <c r="AU60" s="288"/>
      <c r="AV60" s="288"/>
      <c r="AW60" s="339"/>
      <c r="AX60" s="1"/>
      <c r="AY60" s="181"/>
      <c r="AZ60" s="181"/>
      <c r="BA60" s="181"/>
      <c r="BB60" s="181"/>
      <c r="BC60" s="181"/>
      <c r="BD60" s="181"/>
      <c r="BE60" s="181"/>
      <c r="BF60" s="181"/>
      <c r="BG60" s="181"/>
      <c r="BH60" s="1"/>
    </row>
    <row r="61" spans="1:60" ht="21" customHeight="1">
      <c r="A61" s="1"/>
      <c r="B61" s="289" t="s">
        <v>83</v>
      </c>
      <c r="C61" s="290"/>
      <c r="D61" s="290"/>
      <c r="E61" s="291"/>
      <c r="F61" s="292" t="s">
        <v>81</v>
      </c>
      <c r="G61" s="293"/>
      <c r="H61" s="130" t="str">
        <f>P59</f>
        <v>WEEK 2</v>
      </c>
      <c r="I61" s="154" t="s">
        <v>120</v>
      </c>
      <c r="J61" s="257" t="s">
        <v>84</v>
      </c>
      <c r="K61" s="258"/>
      <c r="L61" s="258"/>
      <c r="M61" s="258"/>
      <c r="N61" s="258"/>
      <c r="O61" s="258"/>
      <c r="P61" s="155" t="s">
        <v>120</v>
      </c>
      <c r="Q61" s="257" t="s">
        <v>84</v>
      </c>
      <c r="R61" s="258"/>
      <c r="S61" s="258"/>
      <c r="T61" s="258"/>
      <c r="U61" s="258"/>
      <c r="V61" s="258"/>
      <c r="W61" s="155"/>
      <c r="X61" s="257" t="s">
        <v>84</v>
      </c>
      <c r="Y61" s="258"/>
      <c r="Z61" s="258"/>
      <c r="AA61" s="258"/>
      <c r="AB61" s="258"/>
      <c r="AC61" s="258"/>
      <c r="AD61" s="155" t="s">
        <v>120</v>
      </c>
      <c r="AE61" s="257" t="s">
        <v>84</v>
      </c>
      <c r="AF61" s="258"/>
      <c r="AG61" s="258"/>
      <c r="AH61" s="258"/>
      <c r="AI61" s="258"/>
      <c r="AJ61" s="258"/>
      <c r="AK61" s="155" t="s">
        <v>120</v>
      </c>
      <c r="AL61" s="257" t="s">
        <v>84</v>
      </c>
      <c r="AM61" s="258"/>
      <c r="AN61" s="258"/>
      <c r="AO61" s="258"/>
      <c r="AP61" s="258"/>
      <c r="AQ61" s="258"/>
      <c r="AR61" s="155"/>
      <c r="AS61" s="257"/>
      <c r="AT61" s="258"/>
      <c r="AU61" s="258"/>
      <c r="AV61" s="258"/>
      <c r="AW61" s="260"/>
      <c r="AX61" s="1"/>
      <c r="AY61" s="181"/>
      <c r="AZ61" s="181"/>
      <c r="BA61" s="181"/>
      <c r="BB61" s="181"/>
      <c r="BC61" s="181"/>
      <c r="BD61" s="181"/>
      <c r="BE61" s="181"/>
      <c r="BF61" s="181"/>
      <c r="BG61" s="181"/>
      <c r="BH61" s="1"/>
    </row>
    <row r="62" spans="1:60" ht="21" customHeight="1">
      <c r="A62" s="1"/>
      <c r="B62" s="90"/>
      <c r="C62" s="91"/>
      <c r="D62" s="91"/>
      <c r="E62" s="91"/>
      <c r="F62" s="91"/>
      <c r="G62" s="92"/>
      <c r="H62" s="130" t="str">
        <f>W59</f>
        <v>WEEK 3</v>
      </c>
      <c r="I62" s="154"/>
      <c r="J62" s="257" t="s">
        <v>85</v>
      </c>
      <c r="K62" s="258"/>
      <c r="L62" s="258"/>
      <c r="M62" s="258"/>
      <c r="N62" s="258"/>
      <c r="O62" s="258"/>
      <c r="P62" s="155"/>
      <c r="Q62" s="257" t="s">
        <v>85</v>
      </c>
      <c r="R62" s="258"/>
      <c r="S62" s="258"/>
      <c r="T62" s="258"/>
      <c r="U62" s="258"/>
      <c r="V62" s="258"/>
      <c r="W62" s="155"/>
      <c r="X62" s="257" t="s">
        <v>85</v>
      </c>
      <c r="Y62" s="258"/>
      <c r="Z62" s="258"/>
      <c r="AA62" s="258"/>
      <c r="AB62" s="258"/>
      <c r="AC62" s="258"/>
      <c r="AD62" s="155"/>
      <c r="AE62" s="257" t="s">
        <v>85</v>
      </c>
      <c r="AF62" s="258"/>
      <c r="AG62" s="258"/>
      <c r="AH62" s="258"/>
      <c r="AI62" s="258"/>
      <c r="AJ62" s="258"/>
      <c r="AK62" s="155" t="s">
        <v>120</v>
      </c>
      <c r="AL62" s="257" t="s">
        <v>85</v>
      </c>
      <c r="AM62" s="258"/>
      <c r="AN62" s="258"/>
      <c r="AO62" s="258"/>
      <c r="AP62" s="258"/>
      <c r="AQ62" s="258"/>
      <c r="AR62" s="155"/>
      <c r="AS62" s="257"/>
      <c r="AT62" s="258"/>
      <c r="AU62" s="258"/>
      <c r="AV62" s="258"/>
      <c r="AW62" s="260"/>
      <c r="AX62" s="1"/>
      <c r="AY62" s="181"/>
      <c r="AZ62" s="181"/>
      <c r="BA62" s="181"/>
      <c r="BB62" s="181"/>
      <c r="BC62" s="181"/>
      <c r="BD62" s="181"/>
      <c r="BE62" s="181"/>
      <c r="BF62" s="181"/>
      <c r="BG62" s="181"/>
      <c r="BH62" s="1"/>
    </row>
    <row r="63" spans="1:60" ht="21" customHeight="1">
      <c r="A63" s="1"/>
      <c r="B63" s="90"/>
      <c r="C63" s="91"/>
      <c r="D63" s="91"/>
      <c r="E63" s="91"/>
      <c r="F63" s="91"/>
      <c r="G63" s="92"/>
      <c r="H63" s="130" t="str">
        <f>AD59</f>
        <v>WEEK 4</v>
      </c>
      <c r="I63" s="154" t="s">
        <v>120</v>
      </c>
      <c r="J63" s="257" t="s">
        <v>86</v>
      </c>
      <c r="K63" s="258"/>
      <c r="L63" s="258"/>
      <c r="M63" s="258"/>
      <c r="N63" s="258"/>
      <c r="O63" s="258"/>
      <c r="P63" s="155" t="s">
        <v>120</v>
      </c>
      <c r="Q63" s="257" t="s">
        <v>86</v>
      </c>
      <c r="R63" s="258"/>
      <c r="S63" s="258"/>
      <c r="T63" s="258"/>
      <c r="U63" s="258"/>
      <c r="V63" s="258"/>
      <c r="W63" s="155"/>
      <c r="X63" s="257" t="s">
        <v>86</v>
      </c>
      <c r="Y63" s="258"/>
      <c r="Z63" s="258"/>
      <c r="AA63" s="258"/>
      <c r="AB63" s="258"/>
      <c r="AC63" s="258"/>
      <c r="AD63" s="155"/>
      <c r="AE63" s="257" t="s">
        <v>86</v>
      </c>
      <c r="AF63" s="258"/>
      <c r="AG63" s="258"/>
      <c r="AH63" s="258"/>
      <c r="AI63" s="258"/>
      <c r="AJ63" s="258"/>
      <c r="AK63" s="155" t="s">
        <v>120</v>
      </c>
      <c r="AL63" s="257" t="s">
        <v>86</v>
      </c>
      <c r="AM63" s="258"/>
      <c r="AN63" s="258"/>
      <c r="AO63" s="258"/>
      <c r="AP63" s="258"/>
      <c r="AQ63" s="258"/>
      <c r="AR63" s="155"/>
      <c r="AS63" s="257"/>
      <c r="AT63" s="258"/>
      <c r="AU63" s="258"/>
      <c r="AV63" s="258"/>
      <c r="AW63" s="260"/>
      <c r="AX63" s="1"/>
      <c r="AY63" s="181"/>
      <c r="AZ63" s="181"/>
      <c r="BA63" s="181"/>
      <c r="BB63" s="181"/>
      <c r="BC63" s="181"/>
      <c r="BD63" s="181"/>
      <c r="BE63" s="181"/>
      <c r="BF63" s="181"/>
      <c r="BG63" s="181"/>
      <c r="BH63" s="1"/>
    </row>
    <row r="64" spans="1:60" ht="21" customHeight="1">
      <c r="A64" s="1"/>
      <c r="B64" s="90"/>
      <c r="C64" s="91"/>
      <c r="D64" s="91"/>
      <c r="E64" s="91"/>
      <c r="F64" s="91"/>
      <c r="G64" s="92"/>
      <c r="H64" s="130" t="str">
        <f>AK59</f>
        <v>WEEK 5</v>
      </c>
      <c r="I64" s="154"/>
      <c r="J64" s="257" t="s">
        <v>87</v>
      </c>
      <c r="K64" s="258"/>
      <c r="L64" s="258"/>
      <c r="M64" s="258"/>
      <c r="N64" s="258"/>
      <c r="O64" s="258"/>
      <c r="P64" s="155" t="s">
        <v>120</v>
      </c>
      <c r="Q64" s="257" t="s">
        <v>87</v>
      </c>
      <c r="R64" s="258"/>
      <c r="S64" s="258"/>
      <c r="T64" s="258"/>
      <c r="U64" s="258"/>
      <c r="V64" s="258"/>
      <c r="W64" s="155" t="s">
        <v>120</v>
      </c>
      <c r="X64" s="257" t="s">
        <v>87</v>
      </c>
      <c r="Y64" s="258"/>
      <c r="Z64" s="258"/>
      <c r="AA64" s="258"/>
      <c r="AB64" s="258"/>
      <c r="AC64" s="258"/>
      <c r="AD64" s="155" t="s">
        <v>120</v>
      </c>
      <c r="AE64" s="257" t="s">
        <v>87</v>
      </c>
      <c r="AF64" s="258"/>
      <c r="AG64" s="258"/>
      <c r="AH64" s="258"/>
      <c r="AI64" s="258"/>
      <c r="AJ64" s="258"/>
      <c r="AK64" s="155" t="s">
        <v>120</v>
      </c>
      <c r="AL64" s="257" t="s">
        <v>87</v>
      </c>
      <c r="AM64" s="258"/>
      <c r="AN64" s="258"/>
      <c r="AO64" s="258"/>
      <c r="AP64" s="258"/>
      <c r="AQ64" s="258"/>
      <c r="AR64" s="155"/>
      <c r="AS64" s="257"/>
      <c r="AT64" s="258"/>
      <c r="AU64" s="258"/>
      <c r="AV64" s="258"/>
      <c r="AW64" s="260"/>
      <c r="AX64" s="1"/>
      <c r="AY64" s="181"/>
      <c r="AZ64" s="181"/>
      <c r="BA64" s="181"/>
      <c r="BB64" s="181"/>
      <c r="BC64" s="181"/>
      <c r="BD64" s="181"/>
      <c r="BE64" s="181"/>
      <c r="BF64" s="181"/>
      <c r="BG64" s="181"/>
      <c r="BH64" s="1"/>
    </row>
    <row r="65" spans="1:60" ht="21" customHeight="1">
      <c r="A65" s="1"/>
      <c r="B65" s="90"/>
      <c r="C65" s="91"/>
      <c r="D65" s="91"/>
      <c r="E65" s="91"/>
      <c r="F65" s="91"/>
      <c r="G65" s="92"/>
      <c r="H65" s="130" t="str">
        <f>AR59</f>
        <v>OTHERS</v>
      </c>
      <c r="I65" s="154"/>
      <c r="J65" s="257"/>
      <c r="K65" s="258"/>
      <c r="L65" s="258"/>
      <c r="M65" s="258"/>
      <c r="N65" s="258"/>
      <c r="O65" s="258"/>
      <c r="P65" s="155"/>
      <c r="Q65" s="257"/>
      <c r="R65" s="258"/>
      <c r="S65" s="258"/>
      <c r="T65" s="258"/>
      <c r="U65" s="258"/>
      <c r="V65" s="258"/>
      <c r="W65" s="155"/>
      <c r="X65" s="257"/>
      <c r="Y65" s="258"/>
      <c r="Z65" s="258"/>
      <c r="AA65" s="258"/>
      <c r="AB65" s="258"/>
      <c r="AC65" s="258"/>
      <c r="AD65" s="155"/>
      <c r="AE65" s="257"/>
      <c r="AF65" s="258"/>
      <c r="AG65" s="258"/>
      <c r="AH65" s="258"/>
      <c r="AI65" s="258"/>
      <c r="AJ65" s="258"/>
      <c r="AK65" s="155"/>
      <c r="AL65" s="257"/>
      <c r="AM65" s="258"/>
      <c r="AN65" s="258"/>
      <c r="AO65" s="258"/>
      <c r="AP65" s="258"/>
      <c r="AQ65" s="258"/>
      <c r="AR65" s="155"/>
      <c r="AS65" s="257"/>
      <c r="AT65" s="258"/>
      <c r="AU65" s="258"/>
      <c r="AV65" s="258"/>
      <c r="AW65" s="260"/>
      <c r="AX65" s="1"/>
      <c r="AY65" s="181"/>
      <c r="AZ65" s="181"/>
      <c r="BA65" s="181"/>
      <c r="BB65" s="181"/>
      <c r="BC65" s="181"/>
      <c r="BD65" s="181"/>
      <c r="BE65" s="181"/>
      <c r="BF65" s="181"/>
      <c r="BG65" s="181"/>
      <c r="BH65" s="1"/>
    </row>
    <row r="66" spans="1:60" ht="21" customHeight="1">
      <c r="A66" s="1"/>
      <c r="B66" s="307" t="s">
        <v>88</v>
      </c>
      <c r="C66" s="234"/>
      <c r="D66" s="234"/>
      <c r="E66" s="234"/>
      <c r="F66" s="234"/>
      <c r="G66" s="308"/>
      <c r="H66" s="87"/>
      <c r="I66" s="154"/>
      <c r="J66" s="257"/>
      <c r="K66" s="258"/>
      <c r="L66" s="258"/>
      <c r="M66" s="258"/>
      <c r="N66" s="258"/>
      <c r="O66" s="258"/>
      <c r="P66" s="155"/>
      <c r="Q66" s="257"/>
      <c r="R66" s="258"/>
      <c r="S66" s="258"/>
      <c r="T66" s="258"/>
      <c r="U66" s="258"/>
      <c r="V66" s="258"/>
      <c r="W66" s="155"/>
      <c r="X66" s="257"/>
      <c r="Y66" s="258"/>
      <c r="Z66" s="258"/>
      <c r="AA66" s="258"/>
      <c r="AB66" s="258"/>
      <c r="AC66" s="258"/>
      <c r="AD66" s="155"/>
      <c r="AE66" s="257"/>
      <c r="AF66" s="258"/>
      <c r="AG66" s="258"/>
      <c r="AH66" s="258"/>
      <c r="AI66" s="258"/>
      <c r="AJ66" s="258"/>
      <c r="AK66" s="155"/>
      <c r="AL66" s="257"/>
      <c r="AM66" s="258"/>
      <c r="AN66" s="258"/>
      <c r="AO66" s="258"/>
      <c r="AP66" s="258"/>
      <c r="AQ66" s="258"/>
      <c r="AR66" s="155"/>
      <c r="AS66" s="257"/>
      <c r="AT66" s="258"/>
      <c r="AU66" s="258"/>
      <c r="AV66" s="258"/>
      <c r="AW66" s="260"/>
      <c r="AX66" s="1"/>
      <c r="AY66" s="181"/>
      <c r="AZ66" s="181"/>
      <c r="BA66" s="181"/>
      <c r="BB66" s="181"/>
      <c r="BC66" s="181"/>
      <c r="BD66" s="181"/>
      <c r="BE66" s="181"/>
      <c r="BF66" s="181"/>
      <c r="BG66" s="181"/>
      <c r="BH66" s="1"/>
    </row>
    <row r="67" spans="1:60" ht="21" customHeight="1">
      <c r="A67" s="1"/>
      <c r="B67" s="309">
        <f>IFERROR(IF($F$61=$I$59,COUNTIFS(I$61:I$75,"✓",J$61:J$75,"&lt;&gt;")/COUNTIF(J$61:J$75,"&lt;&gt;"),
IF($F$61=$P$59,COUNTIFS(P$61:P$75,"✓",Q$61:Q$75,"&lt;&gt;")/COUNTIF(Q$61:Q$75,"&lt;&gt;"),
IF($F$61=$W$59,COUNTIFS(W$61:W$75,"✓",X$61:X$75,"&lt;&gt;")/COUNTIF(X$61:X$75,"&lt;&gt;"),
IF($F$61=$AD$59,COUNTIFS(AD$61:AD$75,"✓",AE$61:AE$75,"&lt;&gt;")/COUNTIF(AE$61:AE$75,"&lt;&gt;"),
IF($F$61=$AK$59,COUNTIFS(AK$61:AK$75,"✓",AL$61:AL$75,"&lt;&gt;")/COUNTIF(AL$61:AL$75,"&lt;&gt;"),
IF($F$61=$AR$59,COUNTIFS(AR$61:AR$75,"✓",AS$61:AS$75,"&lt;&gt;")/COUNTIF(AS$61:AS$75,"&lt;&gt;"),SUM(COUNTIFS(I$61:I$75,"✓",J$61:J$75,"&lt;&gt;"),COUNTIFS(P$61:P$75,"✓",Q$61:Q$75,"&lt;&gt;"),COUNTIFS(W$61:W$75,"✓",X$61:X$75,"&lt;&gt;"),COUNTIFS(AD$61:AD$75,"✓",AE$61:AE$75,"&lt;&gt;"),COUNTIFS(AK$61:AK$75,"✓",AL$61:AL$75,"&lt;&gt;"),COUNTIFS(AR$61:AR$75,"✓",AS$61:AS$75,"&lt;&gt;"))/SUM(COUNTIF(J$61:J$75,"&lt;&gt;"),COUNTIF(Q$61:Q$75,"&lt;&gt;"),COUNTIF(X$61:X$75,"&lt;&gt;"),COUNTIF(AE$61:AE$75,"&lt;&gt;"),COUNTIF(AL$61:AL$75,"&lt;&gt;"),COUNTIF(AS$61:AS$75,"&lt;&gt;")))))))),0)</f>
        <v>0.6</v>
      </c>
      <c r="C67" s="234"/>
      <c r="D67" s="234"/>
      <c r="E67" s="234"/>
      <c r="F67" s="234"/>
      <c r="G67" s="308"/>
      <c r="H67" s="87"/>
      <c r="I67" s="154"/>
      <c r="J67" s="257"/>
      <c r="K67" s="258"/>
      <c r="L67" s="258"/>
      <c r="M67" s="258"/>
      <c r="N67" s="258"/>
      <c r="O67" s="258"/>
      <c r="P67" s="155"/>
      <c r="Q67" s="257"/>
      <c r="R67" s="258"/>
      <c r="S67" s="258"/>
      <c r="T67" s="258"/>
      <c r="U67" s="258"/>
      <c r="V67" s="258"/>
      <c r="W67" s="155"/>
      <c r="X67" s="257"/>
      <c r="Y67" s="258"/>
      <c r="Z67" s="258"/>
      <c r="AA67" s="258"/>
      <c r="AB67" s="258"/>
      <c r="AC67" s="258"/>
      <c r="AD67" s="155"/>
      <c r="AE67" s="257"/>
      <c r="AF67" s="258"/>
      <c r="AG67" s="258"/>
      <c r="AH67" s="258"/>
      <c r="AI67" s="258"/>
      <c r="AJ67" s="258"/>
      <c r="AK67" s="155"/>
      <c r="AL67" s="257"/>
      <c r="AM67" s="258"/>
      <c r="AN67" s="258"/>
      <c r="AO67" s="258"/>
      <c r="AP67" s="258"/>
      <c r="AQ67" s="258"/>
      <c r="AR67" s="155"/>
      <c r="AS67" s="257"/>
      <c r="AT67" s="258"/>
      <c r="AU67" s="258"/>
      <c r="AV67" s="258"/>
      <c r="AW67" s="260"/>
      <c r="AX67" s="1"/>
      <c r="AY67" s="181"/>
      <c r="AZ67" s="181"/>
      <c r="BA67" s="181"/>
      <c r="BB67" s="181"/>
      <c r="BC67" s="181"/>
      <c r="BD67" s="181"/>
      <c r="BE67" s="181"/>
      <c r="BF67" s="181"/>
      <c r="BG67" s="181"/>
      <c r="BH67" s="1"/>
    </row>
    <row r="68" spans="1:60" ht="21" customHeight="1">
      <c r="A68" s="1"/>
      <c r="B68" s="310"/>
      <c r="C68" s="234"/>
      <c r="D68" s="234"/>
      <c r="E68" s="234"/>
      <c r="F68" s="234"/>
      <c r="G68" s="308"/>
      <c r="H68" s="87"/>
      <c r="I68" s="154"/>
      <c r="J68" s="257"/>
      <c r="K68" s="258"/>
      <c r="L68" s="258"/>
      <c r="M68" s="258"/>
      <c r="N68" s="258"/>
      <c r="O68" s="258"/>
      <c r="P68" s="155"/>
      <c r="Q68" s="257"/>
      <c r="R68" s="258"/>
      <c r="S68" s="258"/>
      <c r="T68" s="258"/>
      <c r="U68" s="258"/>
      <c r="V68" s="258"/>
      <c r="W68" s="155"/>
      <c r="X68" s="257"/>
      <c r="Y68" s="258"/>
      <c r="Z68" s="258"/>
      <c r="AA68" s="258"/>
      <c r="AB68" s="258"/>
      <c r="AC68" s="258"/>
      <c r="AD68" s="155"/>
      <c r="AE68" s="257"/>
      <c r="AF68" s="258"/>
      <c r="AG68" s="258"/>
      <c r="AH68" s="258"/>
      <c r="AI68" s="258"/>
      <c r="AJ68" s="258"/>
      <c r="AK68" s="155"/>
      <c r="AL68" s="257"/>
      <c r="AM68" s="258"/>
      <c r="AN68" s="258"/>
      <c r="AO68" s="258"/>
      <c r="AP68" s="258"/>
      <c r="AQ68" s="258"/>
      <c r="AR68" s="155"/>
      <c r="AS68" s="257"/>
      <c r="AT68" s="258"/>
      <c r="AU68" s="258"/>
      <c r="AV68" s="258"/>
      <c r="AW68" s="260"/>
      <c r="AX68" s="1"/>
      <c r="AY68" s="181"/>
      <c r="AZ68" s="181"/>
      <c r="BA68" s="181"/>
      <c r="BB68" s="181"/>
      <c r="BC68" s="181"/>
      <c r="BD68" s="181"/>
      <c r="BE68" s="181"/>
      <c r="BF68" s="181"/>
      <c r="BG68" s="181"/>
      <c r="BH68" s="1"/>
    </row>
    <row r="69" spans="1:60" ht="21" customHeight="1">
      <c r="A69" s="1"/>
      <c r="B69" s="90"/>
      <c r="C69" s="91"/>
      <c r="D69" s="91"/>
      <c r="E69" s="93">
        <f>B67</f>
        <v>0.6</v>
      </c>
      <c r="F69" s="93">
        <f>1-B67</f>
        <v>0.4</v>
      </c>
      <c r="G69" s="92"/>
      <c r="H69" s="87"/>
      <c r="I69" s="154"/>
      <c r="J69" s="257"/>
      <c r="K69" s="258"/>
      <c r="L69" s="258"/>
      <c r="M69" s="258"/>
      <c r="N69" s="258"/>
      <c r="O69" s="258"/>
      <c r="P69" s="155"/>
      <c r="Q69" s="257"/>
      <c r="R69" s="258"/>
      <c r="S69" s="258"/>
      <c r="T69" s="258"/>
      <c r="U69" s="258"/>
      <c r="V69" s="258"/>
      <c r="W69" s="155"/>
      <c r="X69" s="257"/>
      <c r="Y69" s="258"/>
      <c r="Z69" s="258"/>
      <c r="AA69" s="258"/>
      <c r="AB69" s="258"/>
      <c r="AC69" s="258"/>
      <c r="AD69" s="155"/>
      <c r="AE69" s="257"/>
      <c r="AF69" s="258"/>
      <c r="AG69" s="258"/>
      <c r="AH69" s="258"/>
      <c r="AI69" s="258"/>
      <c r="AJ69" s="258"/>
      <c r="AK69" s="155"/>
      <c r="AL69" s="257"/>
      <c r="AM69" s="258"/>
      <c r="AN69" s="258"/>
      <c r="AO69" s="258"/>
      <c r="AP69" s="258"/>
      <c r="AQ69" s="258"/>
      <c r="AR69" s="155"/>
      <c r="AS69" s="257"/>
      <c r="AT69" s="258"/>
      <c r="AU69" s="258"/>
      <c r="AV69" s="258"/>
      <c r="AW69" s="260"/>
      <c r="AX69" s="1"/>
      <c r="AY69" s="181"/>
      <c r="AZ69" s="181"/>
      <c r="BA69" s="181"/>
      <c r="BB69" s="181"/>
      <c r="BC69" s="181"/>
      <c r="BD69" s="181"/>
      <c r="BE69" s="181"/>
      <c r="BF69" s="181"/>
      <c r="BG69" s="181"/>
      <c r="BH69" s="1"/>
    </row>
    <row r="70" spans="1:60" ht="21" customHeight="1">
      <c r="A70" s="1"/>
      <c r="B70" s="90"/>
      <c r="C70" s="91"/>
      <c r="D70" s="91"/>
      <c r="E70" s="91"/>
      <c r="F70" s="91"/>
      <c r="G70" s="92"/>
      <c r="H70" s="87"/>
      <c r="I70" s="154"/>
      <c r="J70" s="257"/>
      <c r="K70" s="258"/>
      <c r="L70" s="258"/>
      <c r="M70" s="258"/>
      <c r="N70" s="258"/>
      <c r="O70" s="258"/>
      <c r="P70" s="155"/>
      <c r="Q70" s="257"/>
      <c r="R70" s="258"/>
      <c r="S70" s="258"/>
      <c r="T70" s="258"/>
      <c r="U70" s="258"/>
      <c r="V70" s="258"/>
      <c r="W70" s="155"/>
      <c r="X70" s="257"/>
      <c r="Y70" s="258"/>
      <c r="Z70" s="258"/>
      <c r="AA70" s="258"/>
      <c r="AB70" s="258"/>
      <c r="AC70" s="258"/>
      <c r="AD70" s="155"/>
      <c r="AE70" s="257"/>
      <c r="AF70" s="258"/>
      <c r="AG70" s="258"/>
      <c r="AH70" s="258"/>
      <c r="AI70" s="258"/>
      <c r="AJ70" s="258"/>
      <c r="AK70" s="155"/>
      <c r="AL70" s="257"/>
      <c r="AM70" s="258"/>
      <c r="AN70" s="258"/>
      <c r="AO70" s="258"/>
      <c r="AP70" s="258"/>
      <c r="AQ70" s="258"/>
      <c r="AR70" s="155"/>
      <c r="AS70" s="257"/>
      <c r="AT70" s="258"/>
      <c r="AU70" s="258"/>
      <c r="AV70" s="258"/>
      <c r="AW70" s="260"/>
      <c r="AX70" s="1"/>
      <c r="AY70" s="181"/>
      <c r="AZ70" s="181"/>
      <c r="BA70" s="181"/>
      <c r="BB70" s="181"/>
      <c r="BC70" s="181"/>
      <c r="BD70" s="181"/>
      <c r="BE70" s="181"/>
      <c r="BF70" s="181"/>
      <c r="BG70" s="181"/>
      <c r="BH70" s="1"/>
    </row>
    <row r="71" spans="1:60" ht="21" customHeight="1">
      <c r="A71" s="1"/>
      <c r="B71" s="90"/>
      <c r="C71" s="91"/>
      <c r="D71" s="91"/>
      <c r="E71" s="91"/>
      <c r="F71" s="91"/>
      <c r="G71" s="92"/>
      <c r="H71" s="87"/>
      <c r="I71" s="154"/>
      <c r="J71" s="257"/>
      <c r="K71" s="258"/>
      <c r="L71" s="258"/>
      <c r="M71" s="258"/>
      <c r="N71" s="258"/>
      <c r="O71" s="258"/>
      <c r="P71" s="155"/>
      <c r="Q71" s="257"/>
      <c r="R71" s="258"/>
      <c r="S71" s="258"/>
      <c r="T71" s="258"/>
      <c r="U71" s="258"/>
      <c r="V71" s="258"/>
      <c r="W71" s="155"/>
      <c r="X71" s="257"/>
      <c r="Y71" s="258"/>
      <c r="Z71" s="258"/>
      <c r="AA71" s="258"/>
      <c r="AB71" s="258"/>
      <c r="AC71" s="258"/>
      <c r="AD71" s="155"/>
      <c r="AE71" s="257"/>
      <c r="AF71" s="258"/>
      <c r="AG71" s="258"/>
      <c r="AH71" s="258"/>
      <c r="AI71" s="258"/>
      <c r="AJ71" s="258"/>
      <c r="AK71" s="155"/>
      <c r="AL71" s="257"/>
      <c r="AM71" s="258"/>
      <c r="AN71" s="258"/>
      <c r="AO71" s="258"/>
      <c r="AP71" s="258"/>
      <c r="AQ71" s="258"/>
      <c r="AR71" s="155"/>
      <c r="AS71" s="257"/>
      <c r="AT71" s="258"/>
      <c r="AU71" s="258"/>
      <c r="AV71" s="258"/>
      <c r="AW71" s="260"/>
      <c r="AX71" s="1"/>
      <c r="AY71" s="181"/>
      <c r="AZ71" s="181"/>
      <c r="BA71" s="181"/>
      <c r="BB71" s="181"/>
      <c r="BC71" s="181"/>
      <c r="BD71" s="181"/>
      <c r="BE71" s="181"/>
      <c r="BF71" s="181"/>
      <c r="BG71" s="181"/>
      <c r="BH71" s="1"/>
    </row>
    <row r="72" spans="1:60" ht="21" customHeight="1">
      <c r="A72" s="1"/>
      <c r="B72" s="261" t="s">
        <v>76</v>
      </c>
      <c r="C72" s="262"/>
      <c r="D72" s="262"/>
      <c r="E72" s="262"/>
      <c r="F72" s="264" t="s">
        <v>61</v>
      </c>
      <c r="G72" s="265"/>
      <c r="H72" s="87"/>
      <c r="I72" s="154"/>
      <c r="J72" s="257"/>
      <c r="K72" s="258"/>
      <c r="L72" s="258"/>
      <c r="M72" s="258"/>
      <c r="N72" s="258"/>
      <c r="O72" s="258"/>
      <c r="P72" s="155"/>
      <c r="Q72" s="257"/>
      <c r="R72" s="258"/>
      <c r="S72" s="258"/>
      <c r="T72" s="258"/>
      <c r="U72" s="258"/>
      <c r="V72" s="258"/>
      <c r="W72" s="155"/>
      <c r="X72" s="257"/>
      <c r="Y72" s="258"/>
      <c r="Z72" s="258"/>
      <c r="AA72" s="258"/>
      <c r="AB72" s="258"/>
      <c r="AC72" s="258"/>
      <c r="AD72" s="155"/>
      <c r="AE72" s="257"/>
      <c r="AF72" s="258"/>
      <c r="AG72" s="258"/>
      <c r="AH72" s="258"/>
      <c r="AI72" s="258"/>
      <c r="AJ72" s="258"/>
      <c r="AK72" s="155"/>
      <c r="AL72" s="257"/>
      <c r="AM72" s="258"/>
      <c r="AN72" s="258"/>
      <c r="AO72" s="258"/>
      <c r="AP72" s="258"/>
      <c r="AQ72" s="258"/>
      <c r="AR72" s="155"/>
      <c r="AS72" s="257"/>
      <c r="AT72" s="258"/>
      <c r="AU72" s="258"/>
      <c r="AV72" s="258"/>
      <c r="AW72" s="260"/>
      <c r="AX72" s="1"/>
      <c r="AY72" s="181"/>
      <c r="AZ72" s="181"/>
      <c r="BA72" s="181"/>
      <c r="BB72" s="181"/>
      <c r="BC72" s="181"/>
      <c r="BD72" s="181"/>
      <c r="BE72" s="181"/>
      <c r="BF72" s="181"/>
      <c r="BG72" s="181"/>
      <c r="BH72" s="1"/>
    </row>
    <row r="73" spans="1:60" ht="21" customHeight="1">
      <c r="A73" s="1"/>
      <c r="B73" s="252" t="s">
        <v>77</v>
      </c>
      <c r="C73" s="253"/>
      <c r="D73" s="253"/>
      <c r="E73" s="254"/>
      <c r="F73" s="263">
        <f>B67</f>
        <v>0.6</v>
      </c>
      <c r="G73" s="256"/>
      <c r="H73" s="87"/>
      <c r="I73" s="154"/>
      <c r="J73" s="257"/>
      <c r="K73" s="258"/>
      <c r="L73" s="258"/>
      <c r="M73" s="258"/>
      <c r="N73" s="258"/>
      <c r="O73" s="258"/>
      <c r="P73" s="155"/>
      <c r="Q73" s="257"/>
      <c r="R73" s="258"/>
      <c r="S73" s="258"/>
      <c r="T73" s="258"/>
      <c r="U73" s="258"/>
      <c r="V73" s="258"/>
      <c r="W73" s="155"/>
      <c r="X73" s="257"/>
      <c r="Y73" s="258"/>
      <c r="Z73" s="258"/>
      <c r="AA73" s="258"/>
      <c r="AB73" s="258"/>
      <c r="AC73" s="258"/>
      <c r="AD73" s="155"/>
      <c r="AE73" s="257"/>
      <c r="AF73" s="258"/>
      <c r="AG73" s="258"/>
      <c r="AH73" s="258"/>
      <c r="AI73" s="258"/>
      <c r="AJ73" s="258"/>
      <c r="AK73" s="155"/>
      <c r="AL73" s="257"/>
      <c r="AM73" s="258"/>
      <c r="AN73" s="258"/>
      <c r="AO73" s="258"/>
      <c r="AP73" s="258"/>
      <c r="AQ73" s="258"/>
      <c r="AR73" s="155"/>
      <c r="AS73" s="257"/>
      <c r="AT73" s="258"/>
      <c r="AU73" s="258"/>
      <c r="AV73" s="258"/>
      <c r="AW73" s="260"/>
      <c r="AX73" s="1"/>
      <c r="AY73" s="181"/>
      <c r="AZ73" s="181"/>
      <c r="BA73" s="181"/>
      <c r="BB73" s="181"/>
      <c r="BC73" s="181"/>
      <c r="BD73" s="181"/>
      <c r="BE73" s="181"/>
      <c r="BF73" s="181"/>
      <c r="BG73" s="181"/>
      <c r="BH73" s="1"/>
    </row>
    <row r="74" spans="1:60" ht="21" customHeight="1">
      <c r="A74" s="1"/>
      <c r="B74" s="252" t="s">
        <v>78</v>
      </c>
      <c r="C74" s="253"/>
      <c r="D74" s="253"/>
      <c r="E74" s="254"/>
      <c r="F74" s="255">
        <f>IF($F$61=$I$59,COUNTIFS(I$61:I$75,"✓",J$61:J$75,"&lt;&gt;"),
IF($F$61=$P$59,COUNTIFS(P$61:P$75,"✓",Q$61:Q$75,"&lt;&gt;"),
IF($F$61=$W$59,COUNTIFS(W$61:W$75,"✓",X$61:X$75,"&lt;&gt;"),
IF($F$61=$AD$59,COUNTIFS(AD$61:AD$75,"✓",AE$61:AE$75,"&lt;&gt;"),
IF($F$61=$AK$59,COUNTIFS(AK$61:AK$75,"✓",AL$61:AL$75,"&lt;&gt;"),
IF($F$61=$AR$59,COUNTIFS(AR$61:AR$75,"✓",AS$61:AS$75,"&lt;&gt;"),
SUM(COUNTIFS(I$61:I$75,"✓",J$61:J$75,"&lt;&gt;"),COUNTIFS(P$61:P$75,"✓",Q$61:Q$75,"&lt;&gt;"),COUNTIFS(W$61:W$75,"✓",X$61:X$75,"&lt;&gt;"),COUNTIFS(AD$61:AD$75,"✓",AE$61:AE$75,"&lt;&gt;"),COUNTIFS(AK$61:AK$75,"✓",AL$61:AL$75,"&lt;&gt;"),COUNTIFS(AR$61:AR$75,"✓",AS$61:AS$75,"&lt;&gt;"))))))))</f>
        <v>12</v>
      </c>
      <c r="G74" s="256"/>
      <c r="H74" s="87"/>
      <c r="I74" s="154"/>
      <c r="J74" s="257"/>
      <c r="K74" s="258"/>
      <c r="L74" s="258"/>
      <c r="M74" s="258"/>
      <c r="N74" s="258"/>
      <c r="O74" s="258"/>
      <c r="P74" s="155"/>
      <c r="Q74" s="257"/>
      <c r="R74" s="258"/>
      <c r="S74" s="258"/>
      <c r="T74" s="258"/>
      <c r="U74" s="258"/>
      <c r="V74" s="258"/>
      <c r="W74" s="155"/>
      <c r="X74" s="257"/>
      <c r="Y74" s="258"/>
      <c r="Z74" s="258"/>
      <c r="AA74" s="258"/>
      <c r="AB74" s="258"/>
      <c r="AC74" s="258"/>
      <c r="AD74" s="155"/>
      <c r="AE74" s="257"/>
      <c r="AF74" s="258"/>
      <c r="AG74" s="258"/>
      <c r="AH74" s="258"/>
      <c r="AI74" s="258"/>
      <c r="AJ74" s="258"/>
      <c r="AK74" s="155"/>
      <c r="AL74" s="257"/>
      <c r="AM74" s="258"/>
      <c r="AN74" s="258"/>
      <c r="AO74" s="258"/>
      <c r="AP74" s="258"/>
      <c r="AQ74" s="258"/>
      <c r="AR74" s="155"/>
      <c r="AS74" s="257"/>
      <c r="AT74" s="258"/>
      <c r="AU74" s="258"/>
      <c r="AV74" s="258"/>
      <c r="AW74" s="260"/>
      <c r="AX74" s="1"/>
      <c r="AY74" s="181"/>
      <c r="AZ74" s="181"/>
      <c r="BA74" s="181"/>
      <c r="BB74" s="181"/>
      <c r="BC74" s="181"/>
      <c r="BD74" s="181"/>
      <c r="BE74" s="181"/>
      <c r="BF74" s="181"/>
      <c r="BG74" s="181"/>
      <c r="BH74" s="1"/>
    </row>
    <row r="75" spans="1:60" ht="21" customHeight="1">
      <c r="A75" s="1"/>
      <c r="B75" s="252" t="s">
        <v>79</v>
      </c>
      <c r="C75" s="253"/>
      <c r="D75" s="253"/>
      <c r="E75" s="254"/>
      <c r="F75" s="255">
        <f>F76-F74</f>
        <v>8</v>
      </c>
      <c r="G75" s="256"/>
      <c r="H75" s="87"/>
      <c r="I75" s="154"/>
      <c r="J75" s="257"/>
      <c r="K75" s="258"/>
      <c r="L75" s="258"/>
      <c r="M75" s="258"/>
      <c r="N75" s="258"/>
      <c r="O75" s="258"/>
      <c r="P75" s="155"/>
      <c r="Q75" s="257"/>
      <c r="R75" s="258"/>
      <c r="S75" s="258"/>
      <c r="T75" s="258"/>
      <c r="U75" s="258"/>
      <c r="V75" s="258"/>
      <c r="W75" s="155"/>
      <c r="X75" s="257"/>
      <c r="Y75" s="258"/>
      <c r="Z75" s="258"/>
      <c r="AA75" s="258"/>
      <c r="AB75" s="258"/>
      <c r="AC75" s="258"/>
      <c r="AD75" s="155"/>
      <c r="AE75" s="257"/>
      <c r="AF75" s="258"/>
      <c r="AG75" s="258"/>
      <c r="AH75" s="258"/>
      <c r="AI75" s="258"/>
      <c r="AJ75" s="258"/>
      <c r="AK75" s="155"/>
      <c r="AL75" s="257"/>
      <c r="AM75" s="258"/>
      <c r="AN75" s="258"/>
      <c r="AO75" s="258"/>
      <c r="AP75" s="258"/>
      <c r="AQ75" s="258"/>
      <c r="AR75" s="155"/>
      <c r="AS75" s="257"/>
      <c r="AT75" s="258"/>
      <c r="AU75" s="258"/>
      <c r="AV75" s="258"/>
      <c r="AW75" s="260"/>
      <c r="AX75" s="1"/>
      <c r="AY75" s="181"/>
      <c r="AZ75" s="181"/>
      <c r="BA75" s="181"/>
      <c r="BB75" s="181"/>
      <c r="BC75" s="181"/>
      <c r="BD75" s="181"/>
      <c r="BE75" s="181"/>
      <c r="BF75" s="181"/>
      <c r="BG75" s="181"/>
      <c r="BH75" s="1"/>
    </row>
    <row r="76" spans="1:60" ht="21" customHeight="1">
      <c r="A76" s="1"/>
      <c r="B76" s="301" t="s">
        <v>89</v>
      </c>
      <c r="C76" s="281"/>
      <c r="D76" s="281"/>
      <c r="E76" s="295"/>
      <c r="F76" s="302">
        <f>IF($F$61=$I$59,COUNTIF(J$61:J$75,"&lt;&gt;"),
IF($F$61=$P$59,COUNTIF(Q$61:Q$75,"&lt;&gt;"),
IF($F$61=$W$59,COUNTIF(X$61:X$75,"&lt;&gt;"),
IF($F$61=$AD$59,COUNTIF(AE$61:AE$75,"&lt;&gt;"),
IF($F$61=$AK$59,COUNTIF(AL$61:AL$75,"&lt;&gt;"),
IF($F$61=$AR$59,COUNTIF(AS$61:AS$75,"&lt;&gt;"),
SUM(COUNTIF(J$61:J$75,"&lt;&gt;"),COUNTIF(Q$61:Q$75,"&lt;&gt;"),COUNTIF(X$61:X$75,"&lt;&gt;"),COUNTIF(AE$61:AE$75,"&lt;&gt;"),COUNTIF(AL$61:AL$75,"&lt;&gt;"),COUNTIF(AS$61:AS$75,"&lt;&gt;"))))))))</f>
        <v>20</v>
      </c>
      <c r="G76" s="303"/>
      <c r="H76" s="87"/>
      <c r="I76" s="304" t="str">
        <f>"TOTAL HABITS         "&amp;COUNTIFS(I$61:I$75,"✓",J$61:J$75,"&lt;&gt;")&amp;" / "&amp;COUNTIF(J$61:J$75,"&lt;&gt;")</f>
        <v>TOTAL HABITS         2 / 4</v>
      </c>
      <c r="J76" s="267"/>
      <c r="K76" s="267"/>
      <c r="L76" s="267"/>
      <c r="M76" s="267"/>
      <c r="N76" s="267"/>
      <c r="O76" s="267"/>
      <c r="P76" s="266" t="str">
        <f t="shared" ref="P76" si="19">"TOTAL HABITS         "&amp;COUNTIFS(P$61:P$75,"✓",Q$61:Q$75,"&lt;&gt;")&amp;" / "&amp;COUNTIF(Q$61:Q$75,"&lt;&gt;")</f>
        <v>TOTAL HABITS         3 / 4</v>
      </c>
      <c r="Q76" s="267"/>
      <c r="R76" s="267"/>
      <c r="S76" s="267"/>
      <c r="T76" s="267"/>
      <c r="U76" s="267"/>
      <c r="V76" s="267"/>
      <c r="W76" s="266" t="str">
        <f t="shared" ref="W76" si="20">"TOTAL HABITS         "&amp;COUNTIFS(W$61:W$75,"✓",X$61:X$75,"&lt;&gt;")&amp;" / "&amp;COUNTIF(X$61:X$75,"&lt;&gt;")</f>
        <v>TOTAL HABITS         1 / 4</v>
      </c>
      <c r="X76" s="267"/>
      <c r="Y76" s="267"/>
      <c r="Z76" s="267"/>
      <c r="AA76" s="267"/>
      <c r="AB76" s="267"/>
      <c r="AC76" s="267"/>
      <c r="AD76" s="266" t="str">
        <f t="shared" ref="AD76" si="21">"TOTAL HABITS         "&amp;COUNTIFS(AD$61:AD$75,"✓",AE$61:AE$75,"&lt;&gt;")&amp;" / "&amp;COUNTIF(AE$61:AE$75,"&lt;&gt;")</f>
        <v>TOTAL HABITS         2 / 4</v>
      </c>
      <c r="AE76" s="267"/>
      <c r="AF76" s="267"/>
      <c r="AG76" s="267"/>
      <c r="AH76" s="267"/>
      <c r="AI76" s="267"/>
      <c r="AJ76" s="267"/>
      <c r="AK76" s="266" t="str">
        <f t="shared" ref="AK76" si="22">"TOTAL HABITS         "&amp;COUNTIFS(AK$61:AK$75,"✓",AL$61:AL$75,"&lt;&gt;")&amp;" / "&amp;COUNTIF(AL$61:AL$75,"&lt;&gt;")</f>
        <v>TOTAL HABITS         4 / 4</v>
      </c>
      <c r="AL76" s="267"/>
      <c r="AM76" s="267"/>
      <c r="AN76" s="267"/>
      <c r="AO76" s="267"/>
      <c r="AP76" s="267"/>
      <c r="AQ76" s="267"/>
      <c r="AR76" s="335" t="str">
        <f>"TOTAL HABITS         "&amp;COUNTIFS(AR$61:AR$75,"✓",AS$61:AS$75,"&lt;&gt;")&amp;" / "&amp;COUNTIF(AS$61:AS$75,"&lt;&gt;")</f>
        <v>TOTAL HABITS         0 / 0</v>
      </c>
      <c r="AS76" s="267"/>
      <c r="AT76" s="267"/>
      <c r="AU76" s="267"/>
      <c r="AV76" s="267"/>
      <c r="AW76" s="284"/>
      <c r="AX76" s="1"/>
      <c r="AY76" s="181"/>
      <c r="AZ76" s="181"/>
      <c r="BA76" s="181"/>
      <c r="BB76" s="181"/>
      <c r="BC76" s="181"/>
      <c r="BD76" s="181"/>
      <c r="BE76" s="181"/>
      <c r="BF76" s="181"/>
      <c r="BG76" s="181"/>
      <c r="BH76" s="1"/>
    </row>
    <row r="77" spans="1:60" ht="21" customHeight="1">
      <c r="A77" s="1"/>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1"/>
      <c r="AY77" s="181"/>
      <c r="AZ77" s="181"/>
      <c r="BA77" s="181"/>
      <c r="BB77" s="181"/>
      <c r="BC77" s="181"/>
      <c r="BD77" s="181"/>
      <c r="BE77" s="181"/>
      <c r="BF77" s="181"/>
      <c r="BG77" s="181"/>
      <c r="BH77" s="1"/>
    </row>
    <row r="78" spans="1:60" ht="21" customHeight="1">
      <c r="A78" s="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1"/>
      <c r="AY78" s="181"/>
      <c r="AZ78" s="181"/>
      <c r="BA78" s="181"/>
      <c r="BB78" s="181"/>
      <c r="BC78" s="181"/>
      <c r="BD78" s="181"/>
      <c r="BE78" s="181"/>
      <c r="BF78" s="181"/>
      <c r="BG78" s="181"/>
      <c r="BH78" s="1"/>
    </row>
    <row r="79" spans="1:60" ht="21" customHeight="1">
      <c r="A79" s="1"/>
      <c r="B79" s="282" t="s">
        <v>90</v>
      </c>
      <c r="C79" s="262"/>
      <c r="D79" s="262"/>
      <c r="E79" s="262"/>
      <c r="F79" s="262"/>
      <c r="G79" s="265"/>
      <c r="H79" s="87"/>
      <c r="I79" s="285" t="str">
        <f>UPPER(TEXT(F7,"MMM")&amp;" "&amp;F8)</f>
        <v>JAN 2024</v>
      </c>
      <c r="J79" s="262"/>
      <c r="K79" s="262"/>
      <c r="L79" s="262"/>
      <c r="M79" s="262"/>
      <c r="N79" s="262"/>
      <c r="O79" s="262"/>
      <c r="P79" s="262"/>
      <c r="Q79" s="262"/>
      <c r="R79" s="262"/>
      <c r="S79" s="262"/>
      <c r="T79" s="262"/>
      <c r="U79" s="262"/>
      <c r="V79" s="265"/>
      <c r="W79" s="2"/>
      <c r="X79" s="156"/>
      <c r="Y79" s="156"/>
      <c r="Z79" s="157"/>
      <c r="AA79" s="157"/>
      <c r="AB79" s="157"/>
      <c r="AC79" s="157"/>
      <c r="AD79" s="157"/>
      <c r="AE79" s="157"/>
      <c r="AF79" s="157"/>
      <c r="AG79" s="157"/>
      <c r="AH79" s="157"/>
      <c r="AI79" s="157"/>
      <c r="AJ79" s="157"/>
      <c r="AK79" s="157"/>
      <c r="AL79" s="158"/>
      <c r="AM79" s="158"/>
      <c r="AN79" s="158"/>
      <c r="AO79" s="158"/>
      <c r="AP79" s="158"/>
      <c r="AQ79" s="158"/>
      <c r="AR79" s="158"/>
      <c r="AS79" s="158"/>
      <c r="AT79" s="158"/>
      <c r="AU79" s="158"/>
      <c r="AV79" s="159"/>
      <c r="AW79" s="159"/>
      <c r="AX79" s="1"/>
      <c r="AY79" s="181"/>
      <c r="AZ79" s="181"/>
      <c r="BA79" s="181"/>
      <c r="BB79" s="181"/>
      <c r="BC79" s="181"/>
      <c r="BD79" s="181"/>
      <c r="BE79" s="181"/>
      <c r="BF79" s="181"/>
      <c r="BG79" s="181"/>
      <c r="BH79" s="1"/>
    </row>
    <row r="80" spans="1:60" ht="21" customHeight="1">
      <c r="A80" s="1"/>
      <c r="B80" s="283"/>
      <c r="C80" s="267"/>
      <c r="D80" s="267"/>
      <c r="E80" s="267"/>
      <c r="F80" s="267"/>
      <c r="G80" s="284"/>
      <c r="H80" s="87"/>
      <c r="I80" s="88">
        <f>IFERROR(SUM(COUNTIFS(I81:I94,"✓",J81:J94,"&lt;&gt;"),COUNTIFS(P81:P94,"✓",Q81:Q94,"&lt;&gt;"))/SUM(COUNTIF(J81:J94,"&lt;&gt;"),COUNTIF(Q81:Q94,"&lt;&gt;")),"")</f>
        <v>0.5</v>
      </c>
      <c r="J80" s="287">
        <f>I80</f>
        <v>0.5</v>
      </c>
      <c r="K80" s="305"/>
      <c r="L80" s="305"/>
      <c r="M80" s="305"/>
      <c r="N80" s="305"/>
      <c r="O80" s="305"/>
      <c r="P80" s="305"/>
      <c r="Q80" s="305"/>
      <c r="R80" s="305"/>
      <c r="S80" s="305"/>
      <c r="T80" s="305"/>
      <c r="U80" s="305"/>
      <c r="V80" s="306"/>
      <c r="W80" s="2"/>
      <c r="X80" s="156"/>
      <c r="Y80" s="268" t="s">
        <v>91</v>
      </c>
      <c r="Z80" s="269"/>
      <c r="AA80" s="269"/>
      <c r="AB80" s="269"/>
      <c r="AC80" s="269"/>
      <c r="AD80" s="269"/>
      <c r="AE80" s="269"/>
      <c r="AF80" s="269"/>
      <c r="AG80" s="269"/>
      <c r="AH80" s="269"/>
      <c r="AI80" s="269"/>
      <c r="AJ80" s="269"/>
      <c r="AK80" s="269"/>
      <c r="AL80" s="160"/>
      <c r="AM80" s="268" t="s">
        <v>92</v>
      </c>
      <c r="AN80" s="269"/>
      <c r="AO80" s="269"/>
      <c r="AP80" s="269"/>
      <c r="AQ80" s="269"/>
      <c r="AR80" s="269"/>
      <c r="AS80" s="269"/>
      <c r="AT80" s="269"/>
      <c r="AU80" s="269"/>
      <c r="AV80" s="269"/>
      <c r="AW80" s="159"/>
      <c r="AX80" s="1"/>
      <c r="AY80" s="181"/>
      <c r="AZ80" s="181"/>
      <c r="BA80" s="181"/>
      <c r="BB80" s="181"/>
      <c r="BC80" s="181"/>
      <c r="BD80" s="181"/>
      <c r="BE80" s="181"/>
      <c r="BF80" s="181"/>
      <c r="BG80" s="181"/>
      <c r="BH80" s="1"/>
    </row>
    <row r="81" spans="1:60" ht="21" customHeight="1">
      <c r="A81" s="1"/>
      <c r="B81" s="90"/>
      <c r="C81" s="91"/>
      <c r="D81" s="91"/>
      <c r="E81" s="91"/>
      <c r="F81" s="91"/>
      <c r="G81" s="92"/>
      <c r="H81" s="87"/>
      <c r="I81" s="154" t="s">
        <v>120</v>
      </c>
      <c r="J81" s="257" t="s">
        <v>93</v>
      </c>
      <c r="K81" s="258"/>
      <c r="L81" s="258"/>
      <c r="M81" s="258"/>
      <c r="N81" s="258"/>
      <c r="O81" s="259"/>
      <c r="P81" s="155"/>
      <c r="Q81" s="257"/>
      <c r="R81" s="258"/>
      <c r="S81" s="258"/>
      <c r="T81" s="258"/>
      <c r="U81" s="258"/>
      <c r="V81" s="260"/>
      <c r="W81" s="2"/>
      <c r="X81" s="156"/>
      <c r="Y81" s="161" t="s">
        <v>120</v>
      </c>
      <c r="Z81" s="270"/>
      <c r="AA81" s="271"/>
      <c r="AB81" s="271"/>
      <c r="AC81" s="271"/>
      <c r="AD81" s="271"/>
      <c r="AE81" s="271"/>
      <c r="AF81" s="271"/>
      <c r="AG81" s="271"/>
      <c r="AH81" s="271"/>
      <c r="AI81" s="271"/>
      <c r="AJ81" s="271"/>
      <c r="AK81" s="271"/>
      <c r="AL81" s="158"/>
      <c r="AM81" s="272"/>
      <c r="AN81" s="273"/>
      <c r="AO81" s="273"/>
      <c r="AP81" s="273"/>
      <c r="AQ81" s="273"/>
      <c r="AR81" s="273"/>
      <c r="AS81" s="273"/>
      <c r="AT81" s="273"/>
      <c r="AU81" s="273"/>
      <c r="AV81" s="274"/>
      <c r="AW81" s="159"/>
      <c r="AX81" s="1"/>
      <c r="AY81" s="181"/>
      <c r="AZ81" s="181"/>
      <c r="BA81" s="181"/>
      <c r="BB81" s="181"/>
      <c r="BC81" s="181"/>
      <c r="BD81" s="181"/>
      <c r="BE81" s="181"/>
      <c r="BF81" s="181"/>
      <c r="BG81" s="181"/>
      <c r="BH81" s="1"/>
    </row>
    <row r="82" spans="1:60" ht="21" customHeight="1">
      <c r="A82" s="1"/>
      <c r="B82" s="90"/>
      <c r="C82" s="91"/>
      <c r="D82" s="91"/>
      <c r="E82" s="91"/>
      <c r="F82" s="91"/>
      <c r="G82" s="92"/>
      <c r="H82" s="87"/>
      <c r="I82" s="154" t="s">
        <v>120</v>
      </c>
      <c r="J82" s="257" t="s">
        <v>94</v>
      </c>
      <c r="K82" s="258"/>
      <c r="L82" s="258"/>
      <c r="M82" s="258"/>
      <c r="N82" s="258"/>
      <c r="O82" s="259"/>
      <c r="P82" s="155"/>
      <c r="Q82" s="257"/>
      <c r="R82" s="258"/>
      <c r="S82" s="258"/>
      <c r="T82" s="258"/>
      <c r="U82" s="258"/>
      <c r="V82" s="260"/>
      <c r="W82" s="2"/>
      <c r="X82" s="156"/>
      <c r="Y82" s="161"/>
      <c r="Z82" s="270"/>
      <c r="AA82" s="271"/>
      <c r="AB82" s="271"/>
      <c r="AC82" s="271"/>
      <c r="AD82" s="271"/>
      <c r="AE82" s="271"/>
      <c r="AF82" s="271"/>
      <c r="AG82" s="271"/>
      <c r="AH82" s="271"/>
      <c r="AI82" s="271"/>
      <c r="AJ82" s="271"/>
      <c r="AK82" s="271"/>
      <c r="AL82" s="158"/>
      <c r="AM82" s="275"/>
      <c r="AN82" s="276"/>
      <c r="AO82" s="276"/>
      <c r="AP82" s="276"/>
      <c r="AQ82" s="276"/>
      <c r="AR82" s="276"/>
      <c r="AS82" s="276"/>
      <c r="AT82" s="276"/>
      <c r="AU82" s="276"/>
      <c r="AV82" s="277"/>
      <c r="AW82" s="159"/>
      <c r="AX82" s="1"/>
      <c r="AY82" s="181"/>
      <c r="AZ82" s="181"/>
      <c r="BA82" s="181"/>
      <c r="BB82" s="181"/>
      <c r="BC82" s="181"/>
      <c r="BD82" s="181"/>
      <c r="BE82" s="181"/>
      <c r="BF82" s="181"/>
      <c r="BG82" s="181"/>
      <c r="BH82" s="1"/>
    </row>
    <row r="83" spans="1:60" ht="21" customHeight="1">
      <c r="A83" s="1"/>
      <c r="B83" s="90"/>
      <c r="C83" s="91"/>
      <c r="D83" s="91"/>
      <c r="E83" s="91"/>
      <c r="F83" s="91"/>
      <c r="G83" s="92"/>
      <c r="H83" s="87"/>
      <c r="I83" s="154"/>
      <c r="J83" s="257" t="s">
        <v>95</v>
      </c>
      <c r="K83" s="258"/>
      <c r="L83" s="258"/>
      <c r="M83" s="258"/>
      <c r="N83" s="258"/>
      <c r="O83" s="259"/>
      <c r="P83" s="155"/>
      <c r="Q83" s="257"/>
      <c r="R83" s="258"/>
      <c r="S83" s="258"/>
      <c r="T83" s="258"/>
      <c r="U83" s="258"/>
      <c r="V83" s="260"/>
      <c r="W83" s="2"/>
      <c r="X83" s="156"/>
      <c r="Y83" s="161"/>
      <c r="Z83" s="270"/>
      <c r="AA83" s="271"/>
      <c r="AB83" s="271"/>
      <c r="AC83" s="271"/>
      <c r="AD83" s="271"/>
      <c r="AE83" s="271"/>
      <c r="AF83" s="271"/>
      <c r="AG83" s="271"/>
      <c r="AH83" s="271"/>
      <c r="AI83" s="271"/>
      <c r="AJ83" s="271"/>
      <c r="AK83" s="271"/>
      <c r="AL83" s="158"/>
      <c r="AM83" s="275"/>
      <c r="AN83" s="276"/>
      <c r="AO83" s="276"/>
      <c r="AP83" s="276"/>
      <c r="AQ83" s="276"/>
      <c r="AR83" s="276"/>
      <c r="AS83" s="276"/>
      <c r="AT83" s="276"/>
      <c r="AU83" s="276"/>
      <c r="AV83" s="277"/>
      <c r="AW83" s="159"/>
      <c r="AX83" s="1"/>
      <c r="AY83" s="181"/>
      <c r="AZ83" s="181"/>
      <c r="BA83" s="181"/>
      <c r="BB83" s="181"/>
      <c r="BC83" s="181"/>
      <c r="BD83" s="181"/>
      <c r="BE83" s="181"/>
      <c r="BF83" s="181"/>
      <c r="BG83" s="181"/>
      <c r="BH83" s="1"/>
    </row>
    <row r="84" spans="1:60" ht="21" customHeight="1">
      <c r="A84" s="1"/>
      <c r="B84" s="90"/>
      <c r="C84" s="91"/>
      <c r="D84" s="91"/>
      <c r="E84" s="91"/>
      <c r="F84" s="91"/>
      <c r="G84" s="92"/>
      <c r="H84" s="87"/>
      <c r="I84" s="154"/>
      <c r="J84" s="257" t="s">
        <v>96</v>
      </c>
      <c r="K84" s="258"/>
      <c r="L84" s="258"/>
      <c r="M84" s="258"/>
      <c r="N84" s="258"/>
      <c r="O84" s="259"/>
      <c r="P84" s="155"/>
      <c r="Q84" s="257"/>
      <c r="R84" s="258"/>
      <c r="S84" s="258"/>
      <c r="T84" s="258"/>
      <c r="U84" s="258"/>
      <c r="V84" s="260"/>
      <c r="W84" s="2"/>
      <c r="X84" s="156"/>
      <c r="Y84" s="161"/>
      <c r="Z84" s="270"/>
      <c r="AA84" s="271"/>
      <c r="AB84" s="271"/>
      <c r="AC84" s="271"/>
      <c r="AD84" s="271"/>
      <c r="AE84" s="271"/>
      <c r="AF84" s="271"/>
      <c r="AG84" s="271"/>
      <c r="AH84" s="271"/>
      <c r="AI84" s="271"/>
      <c r="AJ84" s="271"/>
      <c r="AK84" s="271"/>
      <c r="AL84" s="158"/>
      <c r="AM84" s="275"/>
      <c r="AN84" s="276"/>
      <c r="AO84" s="276"/>
      <c r="AP84" s="276"/>
      <c r="AQ84" s="276"/>
      <c r="AR84" s="276"/>
      <c r="AS84" s="276"/>
      <c r="AT84" s="276"/>
      <c r="AU84" s="276"/>
      <c r="AV84" s="277"/>
      <c r="AW84" s="159"/>
      <c r="AX84" s="1"/>
      <c r="AY84" s="181"/>
      <c r="AZ84" s="181"/>
      <c r="BA84" s="181"/>
      <c r="BB84" s="181"/>
      <c r="BC84" s="181"/>
      <c r="BD84" s="181"/>
      <c r="BE84" s="181"/>
      <c r="BF84" s="181"/>
      <c r="BG84" s="181"/>
      <c r="BH84" s="1"/>
    </row>
    <row r="85" spans="1:60" ht="21" customHeight="1">
      <c r="A85" s="1"/>
      <c r="B85" s="307" t="s">
        <v>97</v>
      </c>
      <c r="C85" s="234"/>
      <c r="D85" s="234"/>
      <c r="E85" s="234"/>
      <c r="F85" s="234"/>
      <c r="G85" s="308"/>
      <c r="H85" s="87"/>
      <c r="I85" s="154"/>
      <c r="J85" s="257"/>
      <c r="K85" s="258"/>
      <c r="L85" s="258"/>
      <c r="M85" s="258"/>
      <c r="N85" s="258"/>
      <c r="O85" s="259"/>
      <c r="P85" s="155"/>
      <c r="Q85" s="257"/>
      <c r="R85" s="258"/>
      <c r="S85" s="258"/>
      <c r="T85" s="258"/>
      <c r="U85" s="258"/>
      <c r="V85" s="260"/>
      <c r="W85" s="2"/>
      <c r="X85" s="156"/>
      <c r="Y85" s="161"/>
      <c r="Z85" s="270"/>
      <c r="AA85" s="271"/>
      <c r="AB85" s="271"/>
      <c r="AC85" s="271"/>
      <c r="AD85" s="271"/>
      <c r="AE85" s="271"/>
      <c r="AF85" s="271"/>
      <c r="AG85" s="271"/>
      <c r="AH85" s="271"/>
      <c r="AI85" s="271"/>
      <c r="AJ85" s="271"/>
      <c r="AK85" s="271"/>
      <c r="AL85" s="158"/>
      <c r="AM85" s="275"/>
      <c r="AN85" s="276"/>
      <c r="AO85" s="276"/>
      <c r="AP85" s="276"/>
      <c r="AQ85" s="276"/>
      <c r="AR85" s="276"/>
      <c r="AS85" s="276"/>
      <c r="AT85" s="276"/>
      <c r="AU85" s="276"/>
      <c r="AV85" s="277"/>
      <c r="AW85" s="159"/>
      <c r="AX85" s="1"/>
      <c r="AY85" s="181"/>
      <c r="AZ85" s="181"/>
      <c r="BA85" s="181"/>
      <c r="BB85" s="181"/>
      <c r="BC85" s="181"/>
      <c r="BD85" s="181"/>
      <c r="BE85" s="181"/>
      <c r="BF85" s="181"/>
      <c r="BG85" s="181"/>
      <c r="BH85" s="1"/>
    </row>
    <row r="86" spans="1:60" ht="21" customHeight="1">
      <c r="A86" s="1"/>
      <c r="B86" s="309">
        <f>IFERROR(SUM(COUNTIFS(I81:I94,"✓",J81:J94,"&lt;&gt;"),COUNTIFS(P81:P94,"✓",Q81:Q94,"&lt;&gt;"))/SUM(COUNTIF(J81:J94,"&lt;&gt;"),COUNTIF(Q81:Q94,"&lt;&gt;")),0)</f>
        <v>0.5</v>
      </c>
      <c r="C86" s="234"/>
      <c r="D86" s="234"/>
      <c r="E86" s="234"/>
      <c r="F86" s="234"/>
      <c r="G86" s="308"/>
      <c r="H86" s="87"/>
      <c r="I86" s="154"/>
      <c r="J86" s="257"/>
      <c r="K86" s="258"/>
      <c r="L86" s="258"/>
      <c r="M86" s="258"/>
      <c r="N86" s="258"/>
      <c r="O86" s="259"/>
      <c r="P86" s="155"/>
      <c r="Q86" s="257"/>
      <c r="R86" s="258"/>
      <c r="S86" s="258"/>
      <c r="T86" s="258"/>
      <c r="U86" s="258"/>
      <c r="V86" s="260"/>
      <c r="W86" s="2"/>
      <c r="X86" s="156"/>
      <c r="Y86" s="161"/>
      <c r="Z86" s="270"/>
      <c r="AA86" s="271"/>
      <c r="AB86" s="271"/>
      <c r="AC86" s="271"/>
      <c r="AD86" s="271"/>
      <c r="AE86" s="271"/>
      <c r="AF86" s="271"/>
      <c r="AG86" s="271"/>
      <c r="AH86" s="271"/>
      <c r="AI86" s="271"/>
      <c r="AJ86" s="271"/>
      <c r="AK86" s="271"/>
      <c r="AL86" s="158"/>
      <c r="AM86" s="275"/>
      <c r="AN86" s="276"/>
      <c r="AO86" s="276"/>
      <c r="AP86" s="276"/>
      <c r="AQ86" s="276"/>
      <c r="AR86" s="276"/>
      <c r="AS86" s="276"/>
      <c r="AT86" s="276"/>
      <c r="AU86" s="276"/>
      <c r="AV86" s="277"/>
      <c r="AW86" s="159"/>
      <c r="AX86" s="1"/>
      <c r="AY86" s="181"/>
      <c r="AZ86" s="181"/>
      <c r="BA86" s="181"/>
      <c r="BB86" s="181"/>
      <c r="BC86" s="181"/>
      <c r="BD86" s="181"/>
      <c r="BE86" s="181"/>
      <c r="BF86" s="181"/>
      <c r="BG86" s="181"/>
      <c r="BH86" s="1"/>
    </row>
    <row r="87" spans="1:60" ht="21" customHeight="1">
      <c r="A87" s="1"/>
      <c r="B87" s="310"/>
      <c r="C87" s="234"/>
      <c r="D87" s="234"/>
      <c r="E87" s="234"/>
      <c r="F87" s="234"/>
      <c r="G87" s="308"/>
      <c r="H87" s="87"/>
      <c r="I87" s="154"/>
      <c r="J87" s="257"/>
      <c r="K87" s="258"/>
      <c r="L87" s="258"/>
      <c r="M87" s="258"/>
      <c r="N87" s="258"/>
      <c r="O87" s="259"/>
      <c r="P87" s="155"/>
      <c r="Q87" s="257"/>
      <c r="R87" s="258"/>
      <c r="S87" s="258"/>
      <c r="T87" s="258"/>
      <c r="U87" s="258"/>
      <c r="V87" s="260"/>
      <c r="W87" s="2"/>
      <c r="X87" s="156"/>
      <c r="Y87" s="161"/>
      <c r="Z87" s="270"/>
      <c r="AA87" s="271"/>
      <c r="AB87" s="271"/>
      <c r="AC87" s="271"/>
      <c r="AD87" s="271"/>
      <c r="AE87" s="271"/>
      <c r="AF87" s="271"/>
      <c r="AG87" s="271"/>
      <c r="AH87" s="271"/>
      <c r="AI87" s="271"/>
      <c r="AJ87" s="271"/>
      <c r="AK87" s="271"/>
      <c r="AL87" s="158"/>
      <c r="AM87" s="275"/>
      <c r="AN87" s="276"/>
      <c r="AO87" s="276"/>
      <c r="AP87" s="276"/>
      <c r="AQ87" s="276"/>
      <c r="AR87" s="276"/>
      <c r="AS87" s="276"/>
      <c r="AT87" s="276"/>
      <c r="AU87" s="276"/>
      <c r="AV87" s="277"/>
      <c r="AW87" s="159"/>
      <c r="AX87" s="1"/>
      <c r="AY87" s="181"/>
      <c r="AZ87" s="181"/>
      <c r="BA87" s="181"/>
      <c r="BB87" s="181"/>
      <c r="BC87" s="181"/>
      <c r="BD87" s="181"/>
      <c r="BE87" s="181"/>
      <c r="BF87" s="181"/>
      <c r="BG87" s="181"/>
      <c r="BH87" s="1"/>
    </row>
    <row r="88" spans="1:60" ht="21" customHeight="1">
      <c r="A88" s="1"/>
      <c r="B88" s="90"/>
      <c r="C88" s="91"/>
      <c r="D88" s="91"/>
      <c r="E88" s="93">
        <f>B86</f>
        <v>0.5</v>
      </c>
      <c r="F88" s="93">
        <f>1-B86</f>
        <v>0.5</v>
      </c>
      <c r="G88" s="92"/>
      <c r="H88" s="87"/>
      <c r="I88" s="154"/>
      <c r="J88" s="257"/>
      <c r="K88" s="258"/>
      <c r="L88" s="258"/>
      <c r="M88" s="258"/>
      <c r="N88" s="258"/>
      <c r="O88" s="259"/>
      <c r="P88" s="155"/>
      <c r="Q88" s="257"/>
      <c r="R88" s="258"/>
      <c r="S88" s="258"/>
      <c r="T88" s="258"/>
      <c r="U88" s="258"/>
      <c r="V88" s="260"/>
      <c r="W88" s="2"/>
      <c r="X88" s="156"/>
      <c r="Y88" s="161"/>
      <c r="Z88" s="270"/>
      <c r="AA88" s="271"/>
      <c r="AB88" s="271"/>
      <c r="AC88" s="271"/>
      <c r="AD88" s="271"/>
      <c r="AE88" s="271"/>
      <c r="AF88" s="271"/>
      <c r="AG88" s="271"/>
      <c r="AH88" s="271"/>
      <c r="AI88" s="271"/>
      <c r="AJ88" s="271"/>
      <c r="AK88" s="271"/>
      <c r="AL88" s="159"/>
      <c r="AM88" s="275"/>
      <c r="AN88" s="276"/>
      <c r="AO88" s="276"/>
      <c r="AP88" s="276"/>
      <c r="AQ88" s="276"/>
      <c r="AR88" s="276"/>
      <c r="AS88" s="276"/>
      <c r="AT88" s="276"/>
      <c r="AU88" s="276"/>
      <c r="AV88" s="277"/>
      <c r="AW88" s="159"/>
      <c r="AX88" s="1"/>
      <c r="AY88" s="181"/>
      <c r="AZ88" s="181"/>
      <c r="BA88" s="181"/>
      <c r="BB88" s="181"/>
      <c r="BC88" s="181"/>
      <c r="BD88" s="181"/>
      <c r="BE88" s="181"/>
      <c r="BF88" s="181"/>
      <c r="BG88" s="181"/>
      <c r="BH88" s="1"/>
    </row>
    <row r="89" spans="1:60" ht="21" customHeight="1">
      <c r="A89" s="1"/>
      <c r="B89" s="90"/>
      <c r="C89" s="91"/>
      <c r="D89" s="91"/>
      <c r="E89" s="91"/>
      <c r="F89" s="91"/>
      <c r="G89" s="92"/>
      <c r="H89" s="87"/>
      <c r="I89" s="154"/>
      <c r="J89" s="257"/>
      <c r="K89" s="258"/>
      <c r="L89" s="258"/>
      <c r="M89" s="258"/>
      <c r="N89" s="258"/>
      <c r="O89" s="259"/>
      <c r="P89" s="155"/>
      <c r="Q89" s="257"/>
      <c r="R89" s="258"/>
      <c r="S89" s="258"/>
      <c r="T89" s="258"/>
      <c r="U89" s="258"/>
      <c r="V89" s="260"/>
      <c r="W89" s="2"/>
      <c r="X89" s="156"/>
      <c r="Y89" s="161"/>
      <c r="Z89" s="270"/>
      <c r="AA89" s="271"/>
      <c r="AB89" s="271"/>
      <c r="AC89" s="271"/>
      <c r="AD89" s="271"/>
      <c r="AE89" s="271"/>
      <c r="AF89" s="271"/>
      <c r="AG89" s="271"/>
      <c r="AH89" s="271"/>
      <c r="AI89" s="271"/>
      <c r="AJ89" s="271"/>
      <c r="AK89" s="271"/>
      <c r="AL89" s="159"/>
      <c r="AM89" s="275"/>
      <c r="AN89" s="276"/>
      <c r="AO89" s="276"/>
      <c r="AP89" s="276"/>
      <c r="AQ89" s="276"/>
      <c r="AR89" s="276"/>
      <c r="AS89" s="276"/>
      <c r="AT89" s="276"/>
      <c r="AU89" s="276"/>
      <c r="AV89" s="277"/>
      <c r="AW89" s="159"/>
      <c r="AX89" s="1"/>
      <c r="AY89" s="181"/>
      <c r="AZ89" s="181"/>
      <c r="BA89" s="181"/>
      <c r="BB89" s="181"/>
      <c r="BC89" s="181"/>
      <c r="BD89" s="181"/>
      <c r="BE89" s="181"/>
      <c r="BF89" s="181"/>
      <c r="BG89" s="181"/>
      <c r="BH89" s="1"/>
    </row>
    <row r="90" spans="1:60" ht="21" customHeight="1">
      <c r="A90" s="1"/>
      <c r="B90" s="90"/>
      <c r="C90" s="91"/>
      <c r="D90" s="91"/>
      <c r="E90" s="91"/>
      <c r="F90" s="91"/>
      <c r="G90" s="92"/>
      <c r="H90" s="1"/>
      <c r="I90" s="154"/>
      <c r="J90" s="257"/>
      <c r="K90" s="258"/>
      <c r="L90" s="258"/>
      <c r="M90" s="258"/>
      <c r="N90" s="258"/>
      <c r="O90" s="259"/>
      <c r="P90" s="155"/>
      <c r="Q90" s="257"/>
      <c r="R90" s="258"/>
      <c r="S90" s="258"/>
      <c r="T90" s="258"/>
      <c r="U90" s="258"/>
      <c r="V90" s="260"/>
      <c r="W90" s="1"/>
      <c r="X90" s="156"/>
      <c r="Y90" s="161"/>
      <c r="Z90" s="270"/>
      <c r="AA90" s="271"/>
      <c r="AB90" s="271"/>
      <c r="AC90" s="271"/>
      <c r="AD90" s="271"/>
      <c r="AE90" s="271"/>
      <c r="AF90" s="271"/>
      <c r="AG90" s="271"/>
      <c r="AH90" s="271"/>
      <c r="AI90" s="271"/>
      <c r="AJ90" s="271"/>
      <c r="AK90" s="271"/>
      <c r="AL90" s="159"/>
      <c r="AM90" s="275"/>
      <c r="AN90" s="276"/>
      <c r="AO90" s="276"/>
      <c r="AP90" s="276"/>
      <c r="AQ90" s="276"/>
      <c r="AR90" s="276"/>
      <c r="AS90" s="276"/>
      <c r="AT90" s="276"/>
      <c r="AU90" s="276"/>
      <c r="AV90" s="277"/>
      <c r="AW90" s="159"/>
      <c r="AX90" s="1"/>
      <c r="AY90" s="181"/>
      <c r="AZ90" s="181"/>
      <c r="BA90" s="181"/>
      <c r="BB90" s="181"/>
      <c r="BC90" s="181"/>
      <c r="BD90" s="181"/>
      <c r="BE90" s="181"/>
      <c r="BF90" s="181"/>
      <c r="BG90" s="181"/>
      <c r="BH90" s="1"/>
    </row>
    <row r="91" spans="1:60" ht="21" customHeight="1">
      <c r="A91" s="1"/>
      <c r="B91" s="261" t="s">
        <v>76</v>
      </c>
      <c r="C91" s="262"/>
      <c r="D91" s="262"/>
      <c r="E91" s="262"/>
      <c r="F91" s="264" t="s">
        <v>61</v>
      </c>
      <c r="G91" s="265"/>
      <c r="H91" s="1"/>
      <c r="I91" s="154"/>
      <c r="J91" s="257"/>
      <c r="K91" s="258"/>
      <c r="L91" s="258"/>
      <c r="M91" s="258"/>
      <c r="N91" s="258"/>
      <c r="O91" s="259"/>
      <c r="P91" s="155"/>
      <c r="Q91" s="257"/>
      <c r="R91" s="258"/>
      <c r="S91" s="258"/>
      <c r="T91" s="258"/>
      <c r="U91" s="258"/>
      <c r="V91" s="260"/>
      <c r="W91" s="1"/>
      <c r="X91" s="156"/>
      <c r="Y91" s="161"/>
      <c r="Z91" s="270"/>
      <c r="AA91" s="271"/>
      <c r="AB91" s="271"/>
      <c r="AC91" s="271"/>
      <c r="AD91" s="271"/>
      <c r="AE91" s="271"/>
      <c r="AF91" s="271"/>
      <c r="AG91" s="271"/>
      <c r="AH91" s="271"/>
      <c r="AI91" s="271"/>
      <c r="AJ91" s="271"/>
      <c r="AK91" s="271"/>
      <c r="AL91" s="159"/>
      <c r="AM91" s="275"/>
      <c r="AN91" s="276"/>
      <c r="AO91" s="276"/>
      <c r="AP91" s="276"/>
      <c r="AQ91" s="276"/>
      <c r="AR91" s="276"/>
      <c r="AS91" s="276"/>
      <c r="AT91" s="276"/>
      <c r="AU91" s="276"/>
      <c r="AV91" s="277"/>
      <c r="AW91" s="159"/>
      <c r="AX91" s="1"/>
      <c r="AY91" s="181"/>
      <c r="AZ91" s="181"/>
      <c r="BA91" s="181"/>
      <c r="BB91" s="181"/>
      <c r="BC91" s="181"/>
      <c r="BD91" s="181"/>
      <c r="BE91" s="181"/>
      <c r="BF91" s="181"/>
      <c r="BG91" s="181"/>
      <c r="BH91" s="1"/>
    </row>
    <row r="92" spans="1:60" ht="21" customHeight="1">
      <c r="A92" s="1"/>
      <c r="B92" s="252" t="s">
        <v>77</v>
      </c>
      <c r="C92" s="253"/>
      <c r="D92" s="253"/>
      <c r="E92" s="254"/>
      <c r="F92" s="263">
        <f>B86</f>
        <v>0.5</v>
      </c>
      <c r="G92" s="256"/>
      <c r="H92" s="1"/>
      <c r="I92" s="154"/>
      <c r="J92" s="257"/>
      <c r="K92" s="258"/>
      <c r="L92" s="258"/>
      <c r="M92" s="258"/>
      <c r="N92" s="258"/>
      <c r="O92" s="259"/>
      <c r="P92" s="155"/>
      <c r="Q92" s="257"/>
      <c r="R92" s="258"/>
      <c r="S92" s="258"/>
      <c r="T92" s="258"/>
      <c r="U92" s="258"/>
      <c r="V92" s="260"/>
      <c r="W92" s="1"/>
      <c r="X92" s="156"/>
      <c r="Y92" s="161"/>
      <c r="Z92" s="270"/>
      <c r="AA92" s="271"/>
      <c r="AB92" s="271"/>
      <c r="AC92" s="271"/>
      <c r="AD92" s="271"/>
      <c r="AE92" s="271"/>
      <c r="AF92" s="271"/>
      <c r="AG92" s="271"/>
      <c r="AH92" s="271"/>
      <c r="AI92" s="271"/>
      <c r="AJ92" s="271"/>
      <c r="AK92" s="271"/>
      <c r="AL92" s="159"/>
      <c r="AM92" s="275"/>
      <c r="AN92" s="276"/>
      <c r="AO92" s="276"/>
      <c r="AP92" s="276"/>
      <c r="AQ92" s="276"/>
      <c r="AR92" s="276"/>
      <c r="AS92" s="276"/>
      <c r="AT92" s="276"/>
      <c r="AU92" s="276"/>
      <c r="AV92" s="277"/>
      <c r="AW92" s="159"/>
      <c r="AX92" s="1"/>
      <c r="AY92" s="181"/>
      <c r="AZ92" s="181"/>
      <c r="BA92" s="181"/>
      <c r="BB92" s="181"/>
      <c r="BC92" s="181"/>
      <c r="BD92" s="181"/>
      <c r="BE92" s="181"/>
      <c r="BF92" s="181"/>
      <c r="BG92" s="181"/>
      <c r="BH92" s="1"/>
    </row>
    <row r="93" spans="1:60" ht="21" customHeight="1">
      <c r="A93" s="1"/>
      <c r="B93" s="252" t="s">
        <v>78</v>
      </c>
      <c r="C93" s="253"/>
      <c r="D93" s="253"/>
      <c r="E93" s="254"/>
      <c r="F93" s="255">
        <f>SUM(COUNTIFS(I81:I94,"✓",J81:J94,"&lt;&gt;"),COUNTIFS(P81:P94,"✓",Q81:Q94,"&lt;&gt;"))</f>
        <v>2</v>
      </c>
      <c r="G93" s="256"/>
      <c r="H93" s="1"/>
      <c r="I93" s="154"/>
      <c r="J93" s="257"/>
      <c r="K93" s="258"/>
      <c r="L93" s="258"/>
      <c r="M93" s="258"/>
      <c r="N93" s="258"/>
      <c r="O93" s="259"/>
      <c r="P93" s="155"/>
      <c r="Q93" s="257"/>
      <c r="R93" s="258"/>
      <c r="S93" s="258"/>
      <c r="T93" s="258"/>
      <c r="U93" s="258"/>
      <c r="V93" s="260"/>
      <c r="W93" s="1"/>
      <c r="X93" s="156"/>
      <c r="Y93" s="161"/>
      <c r="Z93" s="270"/>
      <c r="AA93" s="271"/>
      <c r="AB93" s="271"/>
      <c r="AC93" s="271"/>
      <c r="AD93" s="271"/>
      <c r="AE93" s="271"/>
      <c r="AF93" s="271"/>
      <c r="AG93" s="271"/>
      <c r="AH93" s="271"/>
      <c r="AI93" s="271"/>
      <c r="AJ93" s="271"/>
      <c r="AK93" s="271"/>
      <c r="AL93" s="159"/>
      <c r="AM93" s="275"/>
      <c r="AN93" s="276"/>
      <c r="AO93" s="276"/>
      <c r="AP93" s="276"/>
      <c r="AQ93" s="276"/>
      <c r="AR93" s="276"/>
      <c r="AS93" s="276"/>
      <c r="AT93" s="276"/>
      <c r="AU93" s="276"/>
      <c r="AV93" s="277"/>
      <c r="AW93" s="159"/>
      <c r="AX93" s="1"/>
      <c r="AY93" s="181"/>
      <c r="AZ93" s="181"/>
      <c r="BA93" s="181"/>
      <c r="BB93" s="181"/>
      <c r="BC93" s="181"/>
      <c r="BD93" s="181"/>
      <c r="BE93" s="181"/>
      <c r="BF93" s="181"/>
      <c r="BG93" s="181"/>
      <c r="BH93" s="1"/>
    </row>
    <row r="94" spans="1:60" ht="21" customHeight="1">
      <c r="A94" s="1"/>
      <c r="B94" s="252" t="s">
        <v>79</v>
      </c>
      <c r="C94" s="253"/>
      <c r="D94" s="253"/>
      <c r="E94" s="254"/>
      <c r="F94" s="255">
        <f>F95-F93</f>
        <v>2</v>
      </c>
      <c r="G94" s="256"/>
      <c r="H94" s="1"/>
      <c r="I94" s="154"/>
      <c r="J94" s="257"/>
      <c r="K94" s="258"/>
      <c r="L94" s="258"/>
      <c r="M94" s="258"/>
      <c r="N94" s="258"/>
      <c r="O94" s="259"/>
      <c r="P94" s="155"/>
      <c r="Q94" s="257"/>
      <c r="R94" s="258"/>
      <c r="S94" s="258"/>
      <c r="T94" s="258"/>
      <c r="U94" s="258"/>
      <c r="V94" s="260"/>
      <c r="W94" s="1"/>
      <c r="X94" s="156"/>
      <c r="Y94" s="161"/>
      <c r="Z94" s="270"/>
      <c r="AA94" s="271"/>
      <c r="AB94" s="271"/>
      <c r="AC94" s="271"/>
      <c r="AD94" s="271"/>
      <c r="AE94" s="271"/>
      <c r="AF94" s="271"/>
      <c r="AG94" s="271"/>
      <c r="AH94" s="271"/>
      <c r="AI94" s="271"/>
      <c r="AJ94" s="271"/>
      <c r="AK94" s="271"/>
      <c r="AL94" s="159"/>
      <c r="AM94" s="278"/>
      <c r="AN94" s="271"/>
      <c r="AO94" s="271"/>
      <c r="AP94" s="271"/>
      <c r="AQ94" s="271"/>
      <c r="AR94" s="271"/>
      <c r="AS94" s="271"/>
      <c r="AT94" s="271"/>
      <c r="AU94" s="271"/>
      <c r="AV94" s="279"/>
      <c r="AW94" s="159"/>
      <c r="AX94" s="1"/>
      <c r="AY94" s="181"/>
      <c r="AZ94" s="181"/>
      <c r="BA94" s="181"/>
      <c r="BB94" s="181"/>
      <c r="BC94" s="181"/>
      <c r="BD94" s="181"/>
      <c r="BE94" s="181"/>
      <c r="BF94" s="181"/>
      <c r="BG94" s="181"/>
      <c r="BH94" s="1"/>
    </row>
    <row r="95" spans="1:60" ht="21" customHeight="1">
      <c r="A95" s="1"/>
      <c r="B95" s="301" t="s">
        <v>89</v>
      </c>
      <c r="C95" s="281"/>
      <c r="D95" s="281"/>
      <c r="E95" s="295"/>
      <c r="F95" s="302">
        <f>SUM(COUNTIF(J81:J94,"&lt;&gt;"),COUNTIF(Q81:Q94,"&lt;&gt;"))</f>
        <v>4</v>
      </c>
      <c r="G95" s="303"/>
      <c r="H95" s="1"/>
      <c r="I95" s="304" t="str">
        <f>"TOTAL HABITS         "&amp;SUM(COUNTIFS(I81:I94,"✓",J81:J94,"&lt;&gt;"),COUNTIFS(P81:P94,"✓",Q81:Q94,"&lt;&gt;"))&amp;" / "&amp;SUM(COUNTIF(J81:J94,"&lt;&gt;"),COUNTIF(Q81:Q94,"&lt;&gt;"))</f>
        <v>TOTAL HABITS         2 / 4</v>
      </c>
      <c r="J95" s="267"/>
      <c r="K95" s="267"/>
      <c r="L95" s="267"/>
      <c r="M95" s="267"/>
      <c r="N95" s="267"/>
      <c r="O95" s="267"/>
      <c r="P95" s="267"/>
      <c r="Q95" s="267"/>
      <c r="R95" s="267"/>
      <c r="S95" s="267"/>
      <c r="T95" s="267"/>
      <c r="U95" s="267"/>
      <c r="V95" s="284"/>
      <c r="W95" s="1"/>
      <c r="X95" s="156"/>
      <c r="Y95" s="156"/>
      <c r="Z95" s="156"/>
      <c r="AA95" s="156"/>
      <c r="AB95" s="156"/>
      <c r="AC95" s="156"/>
      <c r="AD95" s="156"/>
      <c r="AE95" s="156"/>
      <c r="AF95" s="156"/>
      <c r="AG95" s="156"/>
      <c r="AH95" s="156"/>
      <c r="AI95" s="156"/>
      <c r="AJ95" s="156"/>
      <c r="AK95" s="159"/>
      <c r="AL95" s="159"/>
      <c r="AM95" s="159"/>
      <c r="AN95" s="159"/>
      <c r="AO95" s="159"/>
      <c r="AP95" s="159"/>
      <c r="AQ95" s="159"/>
      <c r="AR95" s="159"/>
      <c r="AS95" s="159"/>
      <c r="AT95" s="159"/>
      <c r="AU95" s="159"/>
      <c r="AV95" s="159"/>
      <c r="AW95" s="159"/>
      <c r="AX95" s="1"/>
      <c r="AY95" s="181"/>
      <c r="AZ95" s="181"/>
      <c r="BA95" s="181"/>
      <c r="BB95" s="181"/>
      <c r="BC95" s="181"/>
      <c r="BD95" s="181"/>
      <c r="BE95" s="181"/>
      <c r="BF95" s="181"/>
      <c r="BG95" s="181"/>
      <c r="BH95" s="1"/>
    </row>
    <row r="96" spans="1:60" ht="21" customHeight="1">
      <c r="A96" s="1"/>
      <c r="B96" s="94"/>
      <c r="C96" s="94"/>
      <c r="D96" s="94"/>
      <c r="E96" s="94"/>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81"/>
      <c r="AZ96" s="181"/>
      <c r="BA96" s="181"/>
      <c r="BB96" s="181"/>
      <c r="BC96" s="181"/>
      <c r="BD96" s="181"/>
      <c r="BE96" s="181"/>
      <c r="BF96" s="181"/>
      <c r="BG96" s="181"/>
      <c r="BH96" s="1"/>
    </row>
    <row r="97" spans="1:60" ht="21" customHeight="1">
      <c r="A97" s="1"/>
      <c r="B97" s="94"/>
      <c r="C97" s="94"/>
      <c r="D97" s="94"/>
      <c r="E97" s="94"/>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81"/>
      <c r="AZ97" s="181"/>
      <c r="BA97" s="181"/>
      <c r="BB97" s="181"/>
      <c r="BC97" s="181"/>
      <c r="BD97" s="181"/>
      <c r="BE97" s="181"/>
      <c r="BF97" s="181"/>
      <c r="BG97" s="181"/>
      <c r="BH97" s="1"/>
    </row>
    <row r="98" spans="1:60" ht="21" customHeight="1">
      <c r="A98" s="1"/>
      <c r="B98" s="94"/>
      <c r="C98" s="94"/>
      <c r="D98" s="94"/>
      <c r="E98" s="94"/>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81"/>
      <c r="AZ98" s="181"/>
      <c r="BA98" s="181"/>
      <c r="BB98" s="181"/>
      <c r="BC98" s="181"/>
      <c r="BD98" s="181"/>
      <c r="BE98" s="181"/>
      <c r="BF98" s="181"/>
      <c r="BG98" s="181"/>
      <c r="BH98" s="1"/>
    </row>
    <row r="99" spans="1:60" ht="21" customHeight="1">
      <c r="A99" s="1"/>
      <c r="B99" s="129"/>
      <c r="C99" s="129"/>
      <c r="D99" s="129"/>
      <c r="E99" s="129"/>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81"/>
      <c r="AZ99" s="181"/>
      <c r="BA99" s="181"/>
      <c r="BB99" s="181"/>
      <c r="BC99" s="181"/>
      <c r="BD99" s="181"/>
      <c r="BE99" s="181"/>
      <c r="BF99" s="181"/>
      <c r="BG99" s="181"/>
      <c r="BH99" s="1"/>
    </row>
    <row r="156" spans="1:60" s="164" customFormat="1" ht="21" customHeight="1">
      <c r="AY156" s="166"/>
      <c r="AZ156" s="166"/>
      <c r="BA156" s="166"/>
      <c r="BB156" s="166"/>
      <c r="BC156" s="166"/>
      <c r="BD156" s="166"/>
      <c r="BE156" s="166"/>
      <c r="BF156" s="166"/>
      <c r="BG156" s="166"/>
    </row>
    <row r="157" spans="1:60" s="166" customFormat="1" ht="21" hidden="1" customHeight="1">
      <c r="A157" s="165"/>
      <c r="G157" s="165" t="s">
        <v>127</v>
      </c>
      <c r="I157" s="163">
        <f t="shared" ref="I157:AM157" si="23">IF(I53&lt;I159,I53,"")</f>
        <v>0.4</v>
      </c>
      <c r="J157" s="163">
        <f t="shared" si="23"/>
        <v>0.7</v>
      </c>
      <c r="K157" s="163">
        <f t="shared" si="23"/>
        <v>0.5</v>
      </c>
      <c r="L157" s="163">
        <f t="shared" si="23"/>
        <v>0.6</v>
      </c>
      <c r="M157" s="163">
        <f t="shared" si="23"/>
        <v>0.7</v>
      </c>
      <c r="N157" s="163">
        <f t="shared" si="23"/>
        <v>0.6</v>
      </c>
      <c r="O157" s="163">
        <f t="shared" si="23"/>
        <v>0.4</v>
      </c>
      <c r="P157" s="163">
        <f t="shared" si="23"/>
        <v>0.5</v>
      </c>
      <c r="Q157" s="163">
        <f t="shared" si="23"/>
        <v>0.7</v>
      </c>
      <c r="R157" s="163" t="str">
        <f t="shared" si="23"/>
        <v/>
      </c>
      <c r="S157" s="163">
        <f t="shared" si="23"/>
        <v>0.5</v>
      </c>
      <c r="T157" s="163">
        <f t="shared" si="23"/>
        <v>0.6</v>
      </c>
      <c r="U157" s="163">
        <f t="shared" si="23"/>
        <v>0.7</v>
      </c>
      <c r="V157" s="163">
        <f t="shared" si="23"/>
        <v>0.5</v>
      </c>
      <c r="W157" s="163">
        <f t="shared" si="23"/>
        <v>0.6</v>
      </c>
      <c r="X157" s="163">
        <f t="shared" si="23"/>
        <v>0.6</v>
      </c>
      <c r="Y157" s="163">
        <f t="shared" si="23"/>
        <v>0.6</v>
      </c>
      <c r="Z157" s="163">
        <f t="shared" si="23"/>
        <v>0.8</v>
      </c>
      <c r="AA157" s="163">
        <f t="shared" si="23"/>
        <v>0.6</v>
      </c>
      <c r="AB157" s="163" t="str">
        <f t="shared" si="23"/>
        <v/>
      </c>
      <c r="AC157" s="163">
        <f t="shared" si="23"/>
        <v>0.5</v>
      </c>
      <c r="AD157" s="163">
        <f t="shared" si="23"/>
        <v>0.8</v>
      </c>
      <c r="AE157" s="163">
        <f t="shared" si="23"/>
        <v>0.6</v>
      </c>
      <c r="AF157" s="163">
        <f t="shared" si="23"/>
        <v>0.8</v>
      </c>
      <c r="AG157" s="163">
        <f t="shared" si="23"/>
        <v>0.6</v>
      </c>
      <c r="AH157" s="163">
        <f t="shared" si="23"/>
        <v>0.9</v>
      </c>
      <c r="AI157" s="163">
        <f t="shared" si="23"/>
        <v>0.5</v>
      </c>
      <c r="AJ157" s="163">
        <f t="shared" si="23"/>
        <v>0.4</v>
      </c>
      <c r="AK157" s="163">
        <f t="shared" si="23"/>
        <v>0.7</v>
      </c>
      <c r="AL157" s="163">
        <f t="shared" si="23"/>
        <v>0.5</v>
      </c>
      <c r="AM157" s="163">
        <f t="shared" si="23"/>
        <v>0.4</v>
      </c>
      <c r="AN157" s="165"/>
      <c r="AX157" s="180"/>
      <c r="AY157" s="165"/>
      <c r="AZ157" s="165"/>
      <c r="BA157" s="165"/>
      <c r="BB157" s="165"/>
      <c r="BC157" s="165"/>
      <c r="BD157" s="165"/>
      <c r="BE157" s="165"/>
      <c r="BF157" s="165"/>
      <c r="BG157" s="165"/>
      <c r="BH157" s="180"/>
    </row>
    <row r="158" spans="1:60" s="166" customFormat="1" ht="21" hidden="1" customHeight="1">
      <c r="A158" s="165"/>
      <c r="G158" s="165" t="s">
        <v>128</v>
      </c>
      <c r="I158" s="163" t="str">
        <f t="shared" ref="I158:AM158" si="24">IF(I53&gt;=I159,I159,"")</f>
        <v/>
      </c>
      <c r="J158" s="163" t="str">
        <f t="shared" si="24"/>
        <v/>
      </c>
      <c r="K158" s="163" t="str">
        <f t="shared" si="24"/>
        <v/>
      </c>
      <c r="L158" s="163" t="str">
        <f t="shared" si="24"/>
        <v/>
      </c>
      <c r="M158" s="163" t="str">
        <f t="shared" si="24"/>
        <v/>
      </c>
      <c r="N158" s="163" t="str">
        <f t="shared" si="24"/>
        <v/>
      </c>
      <c r="O158" s="163" t="str">
        <f t="shared" si="24"/>
        <v/>
      </c>
      <c r="P158" s="163" t="str">
        <f t="shared" si="24"/>
        <v/>
      </c>
      <c r="Q158" s="163" t="str">
        <f t="shared" si="24"/>
        <v/>
      </c>
      <c r="R158" s="163">
        <f t="shared" si="24"/>
        <v>1</v>
      </c>
      <c r="S158" s="163" t="str">
        <f t="shared" si="24"/>
        <v/>
      </c>
      <c r="T158" s="163" t="str">
        <f t="shared" si="24"/>
        <v/>
      </c>
      <c r="U158" s="163" t="str">
        <f t="shared" si="24"/>
        <v/>
      </c>
      <c r="V158" s="163" t="str">
        <f t="shared" si="24"/>
        <v/>
      </c>
      <c r="W158" s="163" t="str">
        <f t="shared" si="24"/>
        <v/>
      </c>
      <c r="X158" s="163" t="str">
        <f t="shared" si="24"/>
        <v/>
      </c>
      <c r="Y158" s="163" t="str">
        <f t="shared" si="24"/>
        <v/>
      </c>
      <c r="Z158" s="163" t="str">
        <f t="shared" si="24"/>
        <v/>
      </c>
      <c r="AA158" s="163" t="str">
        <f t="shared" si="24"/>
        <v/>
      </c>
      <c r="AB158" s="163">
        <f t="shared" si="24"/>
        <v>1</v>
      </c>
      <c r="AC158" s="163" t="str">
        <f t="shared" si="24"/>
        <v/>
      </c>
      <c r="AD158" s="163" t="str">
        <f t="shared" si="24"/>
        <v/>
      </c>
      <c r="AE158" s="163" t="str">
        <f t="shared" si="24"/>
        <v/>
      </c>
      <c r="AF158" s="163" t="str">
        <f t="shared" si="24"/>
        <v/>
      </c>
      <c r="AG158" s="163" t="str">
        <f t="shared" si="24"/>
        <v/>
      </c>
      <c r="AH158" s="163" t="str">
        <f t="shared" si="24"/>
        <v/>
      </c>
      <c r="AI158" s="163" t="str">
        <f t="shared" si="24"/>
        <v/>
      </c>
      <c r="AJ158" s="163" t="str">
        <f t="shared" si="24"/>
        <v/>
      </c>
      <c r="AK158" s="163" t="str">
        <f t="shared" si="24"/>
        <v/>
      </c>
      <c r="AL158" s="163" t="str">
        <f t="shared" si="24"/>
        <v/>
      </c>
      <c r="AM158" s="163" t="str">
        <f t="shared" si="24"/>
        <v/>
      </c>
      <c r="AN158" s="165"/>
      <c r="AX158" s="180"/>
      <c r="AY158" s="165"/>
      <c r="AZ158" s="165"/>
      <c r="BA158" s="165"/>
      <c r="BB158" s="165"/>
      <c r="BC158" s="165"/>
      <c r="BD158" s="165"/>
      <c r="BE158" s="165"/>
      <c r="BF158" s="165"/>
      <c r="BG158" s="165"/>
      <c r="BH158" s="180"/>
    </row>
    <row r="159" spans="1:60" s="166" customFormat="1" ht="21" hidden="1" customHeight="1">
      <c r="A159" s="165"/>
      <c r="G159" s="165" t="s">
        <v>126</v>
      </c>
      <c r="I159" s="163">
        <f>IF(I46&lt;&gt;"",100%,"")</f>
        <v>1</v>
      </c>
      <c r="J159" s="163">
        <f t="shared" ref="J159:AM159" si="25">IF(J46&lt;&gt;"",100%,"")</f>
        <v>1</v>
      </c>
      <c r="K159" s="163">
        <f t="shared" si="25"/>
        <v>1</v>
      </c>
      <c r="L159" s="163">
        <f t="shared" si="25"/>
        <v>1</v>
      </c>
      <c r="M159" s="163">
        <f t="shared" si="25"/>
        <v>1</v>
      </c>
      <c r="N159" s="163">
        <f t="shared" si="25"/>
        <v>1</v>
      </c>
      <c r="O159" s="163">
        <f t="shared" si="25"/>
        <v>1</v>
      </c>
      <c r="P159" s="163">
        <f t="shared" si="25"/>
        <v>1</v>
      </c>
      <c r="Q159" s="163">
        <f t="shared" si="25"/>
        <v>1</v>
      </c>
      <c r="R159" s="163">
        <f t="shared" si="25"/>
        <v>1</v>
      </c>
      <c r="S159" s="163">
        <f t="shared" si="25"/>
        <v>1</v>
      </c>
      <c r="T159" s="163">
        <f t="shared" si="25"/>
        <v>1</v>
      </c>
      <c r="U159" s="163">
        <f t="shared" si="25"/>
        <v>1</v>
      </c>
      <c r="V159" s="163">
        <f t="shared" si="25"/>
        <v>1</v>
      </c>
      <c r="W159" s="163">
        <f t="shared" si="25"/>
        <v>1</v>
      </c>
      <c r="X159" s="163">
        <f t="shared" si="25"/>
        <v>1</v>
      </c>
      <c r="Y159" s="163">
        <f t="shared" si="25"/>
        <v>1</v>
      </c>
      <c r="Z159" s="163">
        <f t="shared" si="25"/>
        <v>1</v>
      </c>
      <c r="AA159" s="163">
        <f t="shared" si="25"/>
        <v>1</v>
      </c>
      <c r="AB159" s="163">
        <f t="shared" si="25"/>
        <v>1</v>
      </c>
      <c r="AC159" s="163">
        <f t="shared" si="25"/>
        <v>1</v>
      </c>
      <c r="AD159" s="163">
        <f t="shared" si="25"/>
        <v>1</v>
      </c>
      <c r="AE159" s="163">
        <f t="shared" si="25"/>
        <v>1</v>
      </c>
      <c r="AF159" s="163">
        <f t="shared" si="25"/>
        <v>1</v>
      </c>
      <c r="AG159" s="163">
        <f t="shared" si="25"/>
        <v>1</v>
      </c>
      <c r="AH159" s="163">
        <f t="shared" si="25"/>
        <v>1</v>
      </c>
      <c r="AI159" s="163">
        <f t="shared" si="25"/>
        <v>1</v>
      </c>
      <c r="AJ159" s="163">
        <f t="shared" si="25"/>
        <v>1</v>
      </c>
      <c r="AK159" s="163">
        <f t="shared" si="25"/>
        <v>1</v>
      </c>
      <c r="AL159" s="163">
        <f t="shared" si="25"/>
        <v>1</v>
      </c>
      <c r="AM159" s="163">
        <f t="shared" si="25"/>
        <v>1</v>
      </c>
      <c r="AN159" s="165"/>
      <c r="AX159" s="180"/>
      <c r="AY159" s="165"/>
      <c r="AZ159" s="165"/>
      <c r="BA159" s="165"/>
      <c r="BB159" s="165"/>
      <c r="BC159" s="165"/>
      <c r="BD159" s="165"/>
      <c r="BE159" s="165"/>
      <c r="BF159" s="165"/>
      <c r="BG159" s="165"/>
      <c r="BH159" s="180"/>
    </row>
    <row r="160" spans="1:60" s="164" customFormat="1" ht="21" customHeight="1">
      <c r="AY160" s="166"/>
      <c r="AZ160" s="166"/>
      <c r="BA160" s="166"/>
      <c r="BB160" s="166"/>
      <c r="BC160" s="166"/>
      <c r="BD160" s="166"/>
      <c r="BE160" s="166"/>
      <c r="BF160" s="166"/>
      <c r="BG160" s="166"/>
    </row>
  </sheetData>
  <sheetProtection sheet="1" objects="1" scenarios="1"/>
  <mergeCells count="342">
    <mergeCell ref="B3:G4"/>
    <mergeCell ref="I3:AM3"/>
    <mergeCell ref="B5:G5"/>
    <mergeCell ref="B7:E7"/>
    <mergeCell ref="F7:G7"/>
    <mergeCell ref="B8:E8"/>
    <mergeCell ref="F8:G8"/>
    <mergeCell ref="I10:O10"/>
    <mergeCell ref="P10:V10"/>
    <mergeCell ref="W10:AC10"/>
    <mergeCell ref="AD10:AJ10"/>
    <mergeCell ref="AP5:AR5"/>
    <mergeCell ref="AT5:AU5"/>
    <mergeCell ref="AP6:AR7"/>
    <mergeCell ref="AT6:AU6"/>
    <mergeCell ref="AO10:AW10"/>
    <mergeCell ref="AR17:AT17"/>
    <mergeCell ref="AR18:AT18"/>
    <mergeCell ref="AK10:AM10"/>
    <mergeCell ref="AO16:AP16"/>
    <mergeCell ref="AR16:AT16"/>
    <mergeCell ref="AO17:AP17"/>
    <mergeCell ref="AO18:AP18"/>
    <mergeCell ref="AO14:AP14"/>
    <mergeCell ref="AO15:AP15"/>
    <mergeCell ref="AR15:AT15"/>
    <mergeCell ref="AO11:AW11"/>
    <mergeCell ref="AO12:AP12"/>
    <mergeCell ref="AQ12:AT12"/>
    <mergeCell ref="AU12:AW12"/>
    <mergeCell ref="AO13:AP13"/>
    <mergeCell ref="AR13:AT13"/>
    <mergeCell ref="AR14:AT14"/>
    <mergeCell ref="AO46:AT46"/>
    <mergeCell ref="AU46:AW46"/>
    <mergeCell ref="AP47:AT47"/>
    <mergeCell ref="AU47:AW47"/>
    <mergeCell ref="AP48:AT48"/>
    <mergeCell ref="AU48:AW48"/>
    <mergeCell ref="AU49:AW49"/>
    <mergeCell ref="AP49:AT49"/>
    <mergeCell ref="AP50:AT50"/>
    <mergeCell ref="AU50:AW50"/>
    <mergeCell ref="AP51:AT51"/>
    <mergeCell ref="AU51:AW51"/>
    <mergeCell ref="AP52:AT52"/>
    <mergeCell ref="AU52:AW52"/>
    <mergeCell ref="AP53:AT53"/>
    <mergeCell ref="AU53:AW53"/>
    <mergeCell ref="AP54:AT54"/>
    <mergeCell ref="AU54:AW54"/>
    <mergeCell ref="AP55:AT55"/>
    <mergeCell ref="AU55:AW55"/>
    <mergeCell ref="AU56:AW56"/>
    <mergeCell ref="AR59:AW59"/>
    <mergeCell ref="AS60:AW60"/>
    <mergeCell ref="AS61:AW61"/>
    <mergeCell ref="AS62:AW62"/>
    <mergeCell ref="AS63:AW63"/>
    <mergeCell ref="AS64:AW64"/>
    <mergeCell ref="AS72:AW72"/>
    <mergeCell ref="AL70:AQ70"/>
    <mergeCell ref="AL71:AQ71"/>
    <mergeCell ref="AL72:AQ72"/>
    <mergeCell ref="AS73:AW73"/>
    <mergeCell ref="AS74:AW74"/>
    <mergeCell ref="AS75:AW75"/>
    <mergeCell ref="AR76:AW76"/>
    <mergeCell ref="AS65:AW65"/>
    <mergeCell ref="AS66:AW66"/>
    <mergeCell ref="AS67:AW67"/>
    <mergeCell ref="AS68:AW68"/>
    <mergeCell ref="AS69:AW69"/>
    <mergeCell ref="AS70:AW70"/>
    <mergeCell ref="AS71:AW71"/>
    <mergeCell ref="AR19:AT19"/>
    <mergeCell ref="AR20:AT20"/>
    <mergeCell ref="AR21:AT21"/>
    <mergeCell ref="AR22:AT22"/>
    <mergeCell ref="AO22:AP22"/>
    <mergeCell ref="AO21:AP21"/>
    <mergeCell ref="AO20:AP20"/>
    <mergeCell ref="AO19:AP19"/>
    <mergeCell ref="AO23:AP23"/>
    <mergeCell ref="AO24:AP24"/>
    <mergeCell ref="AO25:AP25"/>
    <mergeCell ref="AO26:AP26"/>
    <mergeCell ref="AO27:AP27"/>
    <mergeCell ref="AO28:AP28"/>
    <mergeCell ref="AR23:AT23"/>
    <mergeCell ref="AR24:AT24"/>
    <mergeCell ref="AR25:AT25"/>
    <mergeCell ref="AR26:AT26"/>
    <mergeCell ref="AR27:AT27"/>
    <mergeCell ref="AR28:AT28"/>
    <mergeCell ref="AR29:AT29"/>
    <mergeCell ref="AO36:AP36"/>
    <mergeCell ref="AO37:AP37"/>
    <mergeCell ref="AO38:AP38"/>
    <mergeCell ref="AO39:AP39"/>
    <mergeCell ref="AO40:AP40"/>
    <mergeCell ref="AO41:AP41"/>
    <mergeCell ref="AO42:AP42"/>
    <mergeCell ref="AO29:AP29"/>
    <mergeCell ref="AO30:AP30"/>
    <mergeCell ref="AO31:AP31"/>
    <mergeCell ref="AO32:AP32"/>
    <mergeCell ref="AO33:AP33"/>
    <mergeCell ref="AO34:AP34"/>
    <mergeCell ref="AO35:AP35"/>
    <mergeCell ref="AR30:AT30"/>
    <mergeCell ref="AR31:AT31"/>
    <mergeCell ref="AR32:AT32"/>
    <mergeCell ref="AR33:AT33"/>
    <mergeCell ref="AR34:AT34"/>
    <mergeCell ref="AR35:AT35"/>
    <mergeCell ref="AR36:AT36"/>
    <mergeCell ref="AR37:AT37"/>
    <mergeCell ref="AR38:AT38"/>
    <mergeCell ref="AR39:AT39"/>
    <mergeCell ref="AR40:AT40"/>
    <mergeCell ref="AR41:AT41"/>
    <mergeCell ref="AR42:AT42"/>
    <mergeCell ref="AO44:AW45"/>
    <mergeCell ref="B10:G11"/>
    <mergeCell ref="B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B44:G45"/>
    <mergeCell ref="I44:O44"/>
    <mergeCell ref="P44:V44"/>
    <mergeCell ref="B46:G46"/>
    <mergeCell ref="B48:E48"/>
    <mergeCell ref="F48:G48"/>
    <mergeCell ref="B85:G85"/>
    <mergeCell ref="J85:O85"/>
    <mergeCell ref="Q85:V85"/>
    <mergeCell ref="B86:G87"/>
    <mergeCell ref="Q86:V86"/>
    <mergeCell ref="W44:AC44"/>
    <mergeCell ref="AD44:AJ44"/>
    <mergeCell ref="AK44:AM44"/>
    <mergeCell ref="I47:AM52"/>
    <mergeCell ref="B49:E50"/>
    <mergeCell ref="F49:G50"/>
    <mergeCell ref="B52:E52"/>
    <mergeCell ref="F52:G52"/>
    <mergeCell ref="Q64:V64"/>
    <mergeCell ref="Q65:V65"/>
    <mergeCell ref="B66:G66"/>
    <mergeCell ref="J66:O66"/>
    <mergeCell ref="Q66:V66"/>
    <mergeCell ref="B67:G68"/>
    <mergeCell ref="Q67:V67"/>
    <mergeCell ref="J67:O67"/>
    <mergeCell ref="J68:O68"/>
    <mergeCell ref="J69:O69"/>
    <mergeCell ref="J70:O70"/>
    <mergeCell ref="Q70:V70"/>
    <mergeCell ref="J71:O71"/>
    <mergeCell ref="Q71:V71"/>
    <mergeCell ref="B72:E72"/>
    <mergeCell ref="F72:G72"/>
    <mergeCell ref="J72:O72"/>
    <mergeCell ref="Q72:V72"/>
    <mergeCell ref="Q73:V73"/>
    <mergeCell ref="Q74:V74"/>
    <mergeCell ref="Q75:V75"/>
    <mergeCell ref="B76:E76"/>
    <mergeCell ref="F76:G76"/>
    <mergeCell ref="I76:O76"/>
    <mergeCell ref="P76:V76"/>
    <mergeCell ref="B73:E73"/>
    <mergeCell ref="B74:E74"/>
    <mergeCell ref="F74:G74"/>
    <mergeCell ref="J74:O74"/>
    <mergeCell ref="B75:E75"/>
    <mergeCell ref="F75:G75"/>
    <mergeCell ref="J75:O75"/>
    <mergeCell ref="B95:E95"/>
    <mergeCell ref="F95:G95"/>
    <mergeCell ref="I95:V95"/>
    <mergeCell ref="AE64:AJ64"/>
    <mergeCell ref="AE65:AJ65"/>
    <mergeCell ref="J62:O62"/>
    <mergeCell ref="J63:O63"/>
    <mergeCell ref="Q63:V63"/>
    <mergeCell ref="AE63:AJ63"/>
    <mergeCell ref="J64:O64"/>
    <mergeCell ref="J65:O65"/>
    <mergeCell ref="X65:AC65"/>
    <mergeCell ref="Q68:V68"/>
    <mergeCell ref="Q69:V69"/>
    <mergeCell ref="AE69:AJ69"/>
    <mergeCell ref="AE70:AJ70"/>
    <mergeCell ref="Q82:V82"/>
    <mergeCell ref="Q83:V83"/>
    <mergeCell ref="B79:G80"/>
    <mergeCell ref="I79:V79"/>
    <mergeCell ref="J80:V80"/>
    <mergeCell ref="J81:O81"/>
    <mergeCell ref="F73:G73"/>
    <mergeCell ref="J73:O73"/>
    <mergeCell ref="B53:E53"/>
    <mergeCell ref="F53:G53"/>
    <mergeCell ref="B54:E54"/>
    <mergeCell ref="F54:G54"/>
    <mergeCell ref="B55:E55"/>
    <mergeCell ref="F55:G55"/>
    <mergeCell ref="F56:G56"/>
    <mergeCell ref="X60:AC60"/>
    <mergeCell ref="AE60:AJ60"/>
    <mergeCell ref="X61:AC61"/>
    <mergeCell ref="AE61:AJ61"/>
    <mergeCell ref="AL61:AQ61"/>
    <mergeCell ref="X62:AC62"/>
    <mergeCell ref="AE62:AJ62"/>
    <mergeCell ref="AL62:AQ62"/>
    <mergeCell ref="B56:E56"/>
    <mergeCell ref="B59:G60"/>
    <mergeCell ref="I59:O59"/>
    <mergeCell ref="P59:V59"/>
    <mergeCell ref="W59:AC59"/>
    <mergeCell ref="AD59:AJ59"/>
    <mergeCell ref="AK59:AQ59"/>
    <mergeCell ref="AL60:AQ60"/>
    <mergeCell ref="J60:O60"/>
    <mergeCell ref="Q60:V60"/>
    <mergeCell ref="B61:E61"/>
    <mergeCell ref="F61:G61"/>
    <mergeCell ref="J61:O61"/>
    <mergeCell ref="Q61:V61"/>
    <mergeCell ref="Q62:V62"/>
    <mergeCell ref="AP56:AT56"/>
    <mergeCell ref="AL73:AQ73"/>
    <mergeCell ref="AL74:AQ74"/>
    <mergeCell ref="AL75:AQ75"/>
    <mergeCell ref="AK76:AQ76"/>
    <mergeCell ref="AL63:AQ63"/>
    <mergeCell ref="AL64:AQ64"/>
    <mergeCell ref="AL65:AQ65"/>
    <mergeCell ref="AL66:AQ66"/>
    <mergeCell ref="AL67:AQ67"/>
    <mergeCell ref="AL68:AQ68"/>
    <mergeCell ref="AL69:AQ69"/>
    <mergeCell ref="Q81:V81"/>
    <mergeCell ref="J82:O82"/>
    <mergeCell ref="J83:O83"/>
    <mergeCell ref="J90:O90"/>
    <mergeCell ref="J91:O91"/>
    <mergeCell ref="Q87:V87"/>
    <mergeCell ref="Q88:V88"/>
    <mergeCell ref="J89:O89"/>
    <mergeCell ref="Q89:V89"/>
    <mergeCell ref="Q90:V90"/>
    <mergeCell ref="J86:O86"/>
    <mergeCell ref="J87:O87"/>
    <mergeCell ref="J88:O88"/>
    <mergeCell ref="J84:O84"/>
    <mergeCell ref="Q84:V84"/>
    <mergeCell ref="Z92:AK92"/>
    <mergeCell ref="Z93:AK93"/>
    <mergeCell ref="Y80:AK80"/>
    <mergeCell ref="Z81:AK81"/>
    <mergeCell ref="AM81:AV94"/>
    <mergeCell ref="Z82:AK82"/>
    <mergeCell ref="Z83:AK83"/>
    <mergeCell ref="Z84:AK84"/>
    <mergeCell ref="Z85:AK85"/>
    <mergeCell ref="Z94:AK94"/>
    <mergeCell ref="Z88:AK88"/>
    <mergeCell ref="Z89:AK89"/>
    <mergeCell ref="Z90:AK90"/>
    <mergeCell ref="Z91:AK91"/>
    <mergeCell ref="X63:AC63"/>
    <mergeCell ref="X64:AC64"/>
    <mergeCell ref="X66:AC66"/>
    <mergeCell ref="AE66:AJ66"/>
    <mergeCell ref="X67:AC67"/>
    <mergeCell ref="AE67:AJ67"/>
    <mergeCell ref="AE68:AJ68"/>
    <mergeCell ref="AE72:AJ72"/>
    <mergeCell ref="AE73:AJ73"/>
    <mergeCell ref="X68:AC68"/>
    <mergeCell ref="X69:AC69"/>
    <mergeCell ref="X70:AC70"/>
    <mergeCell ref="X71:AC71"/>
    <mergeCell ref="AE71:AJ71"/>
    <mergeCell ref="X72:AC72"/>
    <mergeCell ref="X73:AC73"/>
    <mergeCell ref="X74:AC74"/>
    <mergeCell ref="AE74:AJ74"/>
    <mergeCell ref="X75:AC75"/>
    <mergeCell ref="AE75:AJ75"/>
    <mergeCell ref="W76:AC76"/>
    <mergeCell ref="AD76:AJ76"/>
    <mergeCell ref="AM80:AV80"/>
    <mergeCell ref="Z86:AK86"/>
    <mergeCell ref="Z87:AK87"/>
    <mergeCell ref="B94:E94"/>
    <mergeCell ref="F94:G94"/>
    <mergeCell ref="J94:O94"/>
    <mergeCell ref="Q94:V94"/>
    <mergeCell ref="B91:E91"/>
    <mergeCell ref="B92:E92"/>
    <mergeCell ref="F92:G92"/>
    <mergeCell ref="J92:O92"/>
    <mergeCell ref="B93:E93"/>
    <mergeCell ref="F93:G93"/>
    <mergeCell ref="J93:O93"/>
    <mergeCell ref="F91:G91"/>
    <mergeCell ref="Q91:V91"/>
    <mergeCell ref="Q92:V92"/>
    <mergeCell ref="Q93:V93"/>
  </mergeCells>
  <conditionalFormatting sqref="I13:AM42">
    <cfRule type="containsText" dxfId="7" priority="9" operator="containsText" text="✓">
      <formula>NOT(ISERROR(SEARCH("✓",I13)))</formula>
    </cfRule>
  </conditionalFormatting>
  <conditionalFormatting sqref="J60:O60 Q60:V60 X60:AC60 AE60:AJ60 AL60:AQ60 AS60:AW60 J80:V80">
    <cfRule type="expression" dxfId="6" priority="6" stopIfTrue="1">
      <formula>AND(J60=1,J60&lt;&gt;"")</formula>
    </cfRule>
  </conditionalFormatting>
  <conditionalFormatting sqref="J61:O75 Q61:V75 X61:AC75 AE61:AJ75 AL61:AM75 AS61:AW75 J81:O94 Q81:V94 Z81:AK94">
    <cfRule type="expression" dxfId="5" priority="12" stopIfTrue="1">
      <formula>I61="✓"</formula>
    </cfRule>
  </conditionalFormatting>
  <conditionalFormatting sqref="Q60:V60 X60:AC60 AE60:AJ60 AS60:AW60 J60:O60 J80:V80 AL60:AQ60">
    <cfRule type="dataBar" priority="8">
      <dataBar>
        <cfvo type="num" val="0"/>
        <cfvo type="num" val="1"/>
        <color rgb="FFEBC2B9"/>
      </dataBar>
      <extLst>
        <ext xmlns:x14="http://schemas.microsoft.com/office/spreadsheetml/2009/9/main" uri="{B025F937-C7B1-47D3-B67F-A62EFF666E3E}">
          <x14:id>{1DB79F53-A813-0243-AB59-A55527787B6A}</x14:id>
        </ext>
      </extLst>
    </cfRule>
  </conditionalFormatting>
  <conditionalFormatting sqref="AN61:AQ75">
    <cfRule type="expression" dxfId="4" priority="21" stopIfTrue="1">
      <formula>#REF!="✓"</formula>
    </cfRule>
  </conditionalFormatting>
  <conditionalFormatting sqref="AQ13:AQ42">
    <cfRule type="cellIs" dxfId="3" priority="3" operator="greaterThanOrEqual">
      <formula>1</formula>
    </cfRule>
    <cfRule type="cellIs" dxfId="2" priority="11" stopIfTrue="1" operator="greaterThanOrEqual">
      <formula>1</formula>
    </cfRule>
  </conditionalFormatting>
  <conditionalFormatting sqref="AR13:AT42">
    <cfRule type="dataBar" priority="2">
      <dataBar>
        <cfvo type="num" val="0"/>
        <cfvo type="num" val="1"/>
        <color rgb="FFB2CBD7"/>
      </dataBar>
      <extLst>
        <ext xmlns:x14="http://schemas.microsoft.com/office/spreadsheetml/2009/9/main" uri="{B025F937-C7B1-47D3-B67F-A62EFF666E3E}">
          <x14:id>{C97786F4-F633-2640-8843-26E0F65F6543}</x14:id>
        </ext>
      </extLst>
    </cfRule>
    <cfRule type="expression" dxfId="1" priority="1" stopIfTrue="1">
      <formula>AND($AR13&gt;=1,$AR13&lt;&gt;"")</formula>
    </cfRule>
  </conditionalFormatting>
  <dataValidations count="3">
    <dataValidation type="list" allowBlank="1" showErrorMessage="1" sqref="F61:G61" xr:uid="{00000000-0002-0000-0100-000001000000}">
      <formula1>$H$59:$H$65</formula1>
    </dataValidation>
    <dataValidation type="list" allowBlank="1" showErrorMessage="1" sqref="F7:G7" xr:uid="{E083D654-C86C-A840-88F8-538FC7536E26}">
      <formula1>"1,2,3,4,5,6,7,8,9,10,11,12"</formula1>
    </dataValidation>
    <dataValidation type="list" allowBlank="1" showInputMessage="1" showErrorMessage="1" sqref="I68:I75 P61:P75 W61:W75 AR61:AR75 Y81:Y94 I13:AM42 I81:I94 P81:P94 AD61:AD75 I61:I66 AK61:AK75" xr:uid="{5A087E14-6B80-9048-9D9C-4735F112306B}">
      <formula1>"✓"</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DB79F53-A813-0243-AB59-A55527787B6A}">
            <x14:dataBar minLength="0" maxLength="100" gradient="0">
              <x14:cfvo type="num">
                <xm:f>0</xm:f>
              </x14:cfvo>
              <x14:cfvo type="num">
                <xm:f>1</xm:f>
              </x14:cfvo>
              <x14:negativeFillColor rgb="FFF8FEFF"/>
              <x14:axisColor rgb="FF000000"/>
            </x14:dataBar>
          </x14:cfRule>
          <xm:sqref>Q60:V60 X60:AC60 AE60:AJ60 AS60:AW60 J60:O60 J80:V80 AL60:AQ60</xm:sqref>
        </x14:conditionalFormatting>
        <x14:conditionalFormatting xmlns:xm="http://schemas.microsoft.com/office/excel/2006/main">
          <x14:cfRule type="dataBar" id="{C97786F4-F633-2640-8843-26E0F65F6543}">
            <x14:dataBar minLength="0" maxLength="100" gradient="0">
              <x14:cfvo type="num">
                <xm:f>0</xm:f>
              </x14:cfvo>
              <x14:cfvo type="num">
                <xm:f>1</xm:f>
              </x14:cfvo>
              <x14:negativeFillColor rgb="FFFFFBF8"/>
              <x14:axisColor rgb="FF000000"/>
            </x14:dataBar>
          </x14:cfRule>
          <xm:sqref>AR13:AT42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59BF-D702-7B44-AB16-D8258E159D9C}">
  <sheetPr>
    <outlinePr summaryBelow="0" summaryRight="0"/>
  </sheetPr>
  <dimension ref="A1:AE98"/>
  <sheetViews>
    <sheetView showGridLines="0" workbookViewId="0"/>
  </sheetViews>
  <sheetFormatPr baseColWidth="10" defaultColWidth="12.6640625" defaultRowHeight="21" customHeight="1"/>
  <cols>
    <col min="1" max="1" width="7.6640625" style="96" customWidth="1"/>
    <col min="2" max="2" width="4" style="96" customWidth="1"/>
    <col min="3" max="3" width="3.1640625" style="96" customWidth="1"/>
    <col min="4" max="4" width="9.6640625" style="96" customWidth="1"/>
    <col min="5" max="5" width="14.33203125" style="96" customWidth="1"/>
    <col min="6" max="6" width="4.5" style="96" customWidth="1"/>
    <col min="7" max="7" width="11.1640625" style="96" customWidth="1"/>
    <col min="8" max="8" width="10" style="96" customWidth="1"/>
    <col min="9" max="9" width="3.1640625" style="96" customWidth="1"/>
    <col min="10" max="12" width="4" style="96" customWidth="1"/>
    <col min="13" max="13" width="3.1640625" style="96" customWidth="1"/>
    <col min="14" max="14" width="9.6640625" style="96" customWidth="1"/>
    <col min="15" max="15" width="14.33203125" style="96" customWidth="1"/>
    <col min="16" max="16" width="4.5" style="96" customWidth="1"/>
    <col min="17" max="17" width="11.1640625" style="96" customWidth="1"/>
    <col min="18" max="18" width="10" style="96" customWidth="1"/>
    <col min="19" max="19" width="3.1640625" style="96" customWidth="1"/>
    <col min="20" max="22" width="4" style="96" customWidth="1"/>
    <col min="23" max="23" width="3.1640625" style="96" customWidth="1"/>
    <col min="24" max="24" width="9.6640625" style="96" customWidth="1"/>
    <col min="25" max="25" width="14.33203125" style="96" customWidth="1"/>
    <col min="26" max="26" width="4.5" style="96" customWidth="1"/>
    <col min="27" max="27" width="11.1640625" style="96" customWidth="1"/>
    <col min="28" max="28" width="10" style="96" customWidth="1"/>
    <col min="29" max="29" width="3.1640625" style="96" customWidth="1"/>
    <col min="30" max="30" width="4" style="96" customWidth="1"/>
    <col min="31" max="31" width="7.6640625" style="96" customWidth="1"/>
    <col min="32" max="16384" width="12.6640625" style="96"/>
  </cols>
  <sheetData>
    <row r="1" spans="1:31" ht="21" customHeight="1">
      <c r="A1" s="95"/>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row>
    <row r="2" spans="1:31" ht="21" customHeight="1">
      <c r="A2" s="95"/>
      <c r="B2" s="95"/>
      <c r="C2" s="95"/>
      <c r="D2" s="95"/>
      <c r="E2" s="95"/>
      <c r="F2" s="95"/>
      <c r="G2" s="95"/>
      <c r="H2" s="95"/>
      <c r="I2" s="95"/>
      <c r="J2" s="95"/>
      <c r="K2" s="95"/>
      <c r="L2" s="95"/>
      <c r="M2" s="95"/>
      <c r="N2" s="95"/>
      <c r="O2" s="95"/>
      <c r="P2" s="95"/>
      <c r="Q2" s="95"/>
      <c r="R2" s="95"/>
      <c r="S2" s="95"/>
      <c r="T2" s="95"/>
      <c r="U2" s="95"/>
      <c r="V2" s="95"/>
      <c r="W2" s="97"/>
      <c r="X2" s="97"/>
      <c r="Y2" s="97"/>
      <c r="Z2" s="97"/>
      <c r="AA2" s="97"/>
      <c r="AB2" s="97"/>
      <c r="AC2" s="97"/>
      <c r="AD2" s="97"/>
      <c r="AE2" s="95"/>
    </row>
    <row r="3" spans="1:31" ht="21" customHeight="1">
      <c r="A3" s="95"/>
      <c r="B3" s="375" t="s">
        <v>98</v>
      </c>
      <c r="C3" s="376"/>
      <c r="D3" s="376"/>
      <c r="E3" s="376"/>
      <c r="F3" s="376"/>
      <c r="G3" s="376"/>
      <c r="H3" s="376"/>
      <c r="I3" s="376"/>
      <c r="J3" s="98"/>
      <c r="K3" s="98"/>
      <c r="L3" s="98"/>
      <c r="M3" s="98"/>
      <c r="N3" s="98"/>
      <c r="O3" s="98"/>
      <c r="P3" s="98"/>
      <c r="Q3" s="98"/>
      <c r="R3" s="98"/>
      <c r="S3" s="95"/>
      <c r="T3" s="95"/>
      <c r="U3" s="95"/>
      <c r="V3" s="377" t="s">
        <v>99</v>
      </c>
      <c r="W3" s="378"/>
      <c r="X3" s="378"/>
      <c r="Y3" s="378"/>
      <c r="Z3" s="378"/>
      <c r="AA3" s="378"/>
      <c r="AB3" s="378"/>
      <c r="AC3" s="378"/>
      <c r="AD3" s="378"/>
      <c r="AE3" s="95"/>
    </row>
    <row r="4" spans="1:31" ht="21" customHeight="1">
      <c r="A4" s="95"/>
      <c r="B4" s="376"/>
      <c r="C4" s="376"/>
      <c r="D4" s="376"/>
      <c r="E4" s="376"/>
      <c r="F4" s="376"/>
      <c r="G4" s="376"/>
      <c r="H4" s="376"/>
      <c r="I4" s="376"/>
      <c r="J4" s="98"/>
      <c r="K4" s="98"/>
      <c r="L4" s="98"/>
      <c r="M4" s="98"/>
      <c r="N4" s="98"/>
      <c r="O4" s="98"/>
      <c r="P4" s="98"/>
      <c r="Q4" s="98"/>
      <c r="R4" s="98"/>
      <c r="S4" s="95"/>
      <c r="T4" s="95"/>
      <c r="U4" s="95"/>
      <c r="V4" s="378"/>
      <c r="W4" s="378"/>
      <c r="X4" s="378"/>
      <c r="Y4" s="378"/>
      <c r="Z4" s="378"/>
      <c r="AA4" s="378"/>
      <c r="AB4" s="378"/>
      <c r="AC4" s="378"/>
      <c r="AD4" s="378"/>
      <c r="AE4" s="95"/>
    </row>
    <row r="5" spans="1:31" ht="21" customHeight="1">
      <c r="A5" s="95"/>
      <c r="B5" s="95"/>
      <c r="C5" s="95"/>
      <c r="D5" s="95"/>
      <c r="E5" s="95"/>
      <c r="F5" s="95"/>
      <c r="G5" s="95"/>
      <c r="H5" s="95"/>
      <c r="I5" s="95"/>
      <c r="J5" s="95"/>
      <c r="K5" s="95"/>
      <c r="L5" s="95"/>
      <c r="M5" s="95"/>
      <c r="N5" s="95"/>
      <c r="O5" s="95"/>
      <c r="P5" s="95"/>
      <c r="Q5" s="95"/>
      <c r="R5" s="95"/>
      <c r="S5" s="95"/>
      <c r="T5" s="95"/>
      <c r="U5" s="95"/>
      <c r="V5" s="95"/>
      <c r="W5" s="95"/>
      <c r="X5" s="95"/>
      <c r="Y5" s="95"/>
      <c r="Z5" s="95"/>
      <c r="AA5" s="95"/>
      <c r="AB5" s="95"/>
      <c r="AC5" s="95"/>
      <c r="AD5" s="95"/>
      <c r="AE5" s="95"/>
    </row>
    <row r="6" spans="1:31" ht="21" customHeight="1">
      <c r="A6" s="95"/>
      <c r="B6" s="379" t="s">
        <v>100</v>
      </c>
      <c r="C6" s="380"/>
      <c r="D6" s="380"/>
      <c r="E6" s="380"/>
      <c r="F6" s="380"/>
      <c r="G6" s="380"/>
      <c r="H6" s="380"/>
      <c r="I6" s="380"/>
      <c r="J6" s="381"/>
      <c r="K6" s="95"/>
      <c r="L6" s="99"/>
      <c r="M6" s="385" t="s">
        <v>101</v>
      </c>
      <c r="N6" s="386"/>
      <c r="O6" s="386"/>
      <c r="P6" s="386"/>
      <c r="Q6" s="386"/>
      <c r="R6" s="386"/>
      <c r="S6" s="386"/>
      <c r="T6" s="99"/>
      <c r="U6" s="100"/>
      <c r="V6" s="99"/>
      <c r="W6" s="385" t="s">
        <v>102</v>
      </c>
      <c r="X6" s="386"/>
      <c r="Y6" s="386"/>
      <c r="Z6" s="386"/>
      <c r="AA6" s="386"/>
      <c r="AB6" s="386"/>
      <c r="AC6" s="386"/>
      <c r="AD6" s="99"/>
      <c r="AE6" s="95"/>
    </row>
    <row r="7" spans="1:31" ht="21" customHeight="1" thickBot="1">
      <c r="A7" s="95"/>
      <c r="B7" s="382"/>
      <c r="C7" s="383"/>
      <c r="D7" s="383"/>
      <c r="E7" s="383"/>
      <c r="F7" s="383"/>
      <c r="G7" s="383"/>
      <c r="H7" s="383"/>
      <c r="I7" s="383"/>
      <c r="J7" s="384"/>
      <c r="K7" s="95"/>
      <c r="L7" s="99"/>
      <c r="M7" s="386"/>
      <c r="N7" s="386"/>
      <c r="O7" s="386"/>
      <c r="P7" s="386"/>
      <c r="Q7" s="386"/>
      <c r="R7" s="386"/>
      <c r="S7" s="386"/>
      <c r="T7" s="99"/>
      <c r="U7" s="100"/>
      <c r="V7" s="99"/>
      <c r="W7" s="386"/>
      <c r="X7" s="386"/>
      <c r="Y7" s="386"/>
      <c r="Z7" s="386"/>
      <c r="AA7" s="386"/>
      <c r="AB7" s="386"/>
      <c r="AC7" s="386"/>
      <c r="AD7" s="99"/>
      <c r="AE7" s="95"/>
    </row>
    <row r="8" spans="1:31" ht="21" customHeight="1">
      <c r="A8" s="95"/>
      <c r="B8" s="387" t="s">
        <v>103</v>
      </c>
      <c r="C8" s="376"/>
      <c r="D8" s="376"/>
      <c r="E8" s="376"/>
      <c r="F8" s="388" t="s">
        <v>104</v>
      </c>
      <c r="G8" s="376"/>
      <c r="H8" s="388" t="s">
        <v>57</v>
      </c>
      <c r="I8" s="376"/>
      <c r="J8" s="389"/>
      <c r="K8" s="95"/>
      <c r="L8" s="99"/>
      <c r="M8" s="390"/>
      <c r="N8" s="391"/>
      <c r="O8" s="391"/>
      <c r="P8" s="391"/>
      <c r="Q8" s="391"/>
      <c r="R8" s="391"/>
      <c r="S8" s="392"/>
      <c r="T8" s="99"/>
      <c r="U8" s="100"/>
      <c r="V8" s="99"/>
      <c r="W8" s="390"/>
      <c r="X8" s="391"/>
      <c r="Y8" s="391"/>
      <c r="Z8" s="391"/>
      <c r="AA8" s="391"/>
      <c r="AB8" s="391"/>
      <c r="AC8" s="392"/>
      <c r="AD8" s="99"/>
      <c r="AE8" s="95"/>
    </row>
    <row r="9" spans="1:31" ht="21" customHeight="1">
      <c r="A9" s="95"/>
      <c r="B9" s="368" t="s">
        <v>105</v>
      </c>
      <c r="C9" s="369"/>
      <c r="D9" s="369"/>
      <c r="E9" s="369"/>
      <c r="F9" s="370" t="str">
        <f>IF(B9="","", COUNTIFS($M$20:$AC$20,"✓ Achieved",$M$18:$AC$18,$B9)+COUNTIFS($C$50:$AC$50,"✓ Achieved",$C$48:$AC$48,$B9)+COUNTIFS($C$80:$AC$80,"✓ Achieved",$C$78:$AC$78,$B9)&amp;" / "&amp;COUNTIF($M$18:$AC$18,$B9)+COUNTIF($C$48:$AC$48,$B9)+COUNTIF($C$78:$AC$78,$B9))</f>
        <v>0 / 1</v>
      </c>
      <c r="G9" s="371"/>
      <c r="H9" s="372">
        <f>IFERROR(IF(B9="","",(COUNTIFS($M$20:$AC$20,"✓ Achieved",$M$18:$AC$18,$B9)+COUNTIFS($C$50:$AC$50,"✓ Achieved",$C$48:$AC$48,$B9)+COUNTIFS($C$80:$AC$80,"✓ Achieved",$C$78:$AC$78,$B9))/(COUNTIF($M$18:$AC$18,$B9)+COUNTIF($C$48:$AC$48,$B9)+COUNTIF($C$78:$AC$78,$B9))),0)</f>
        <v>0</v>
      </c>
      <c r="I9" s="373"/>
      <c r="J9" s="374"/>
      <c r="K9" s="95"/>
      <c r="L9" s="99"/>
      <c r="M9" s="393"/>
      <c r="N9" s="386"/>
      <c r="O9" s="386"/>
      <c r="P9" s="386"/>
      <c r="Q9" s="386"/>
      <c r="R9" s="386"/>
      <c r="S9" s="394"/>
      <c r="T9" s="99"/>
      <c r="U9" s="100"/>
      <c r="V9" s="99"/>
      <c r="W9" s="393"/>
      <c r="X9" s="386"/>
      <c r="Y9" s="386"/>
      <c r="Z9" s="386"/>
      <c r="AA9" s="386"/>
      <c r="AB9" s="386"/>
      <c r="AC9" s="394"/>
      <c r="AD9" s="99"/>
      <c r="AE9" s="95"/>
    </row>
    <row r="10" spans="1:31" ht="21" customHeight="1">
      <c r="A10" s="95"/>
      <c r="B10" s="368" t="s">
        <v>106</v>
      </c>
      <c r="C10" s="369"/>
      <c r="D10" s="369"/>
      <c r="E10" s="369"/>
      <c r="F10" s="370" t="str">
        <f t="shared" ref="F10:F16" si="0">IF(B10="","", COUNTIFS($M$20:$AC$20,"✓ Achieved",$M$18:$AC$18,$B10)+COUNTIFS($C$50:$AC$50,"✓ Achieved",$C$48:$AC$48,$B10)+COUNTIFS($C$80:$AC$80,"✓ Achieved",$C$78:$AC$78,$B10)&amp;" / "&amp;COUNTIF($M$18:$AC$18,$B10)+COUNTIF($C$48:$AC$48,$B10)+COUNTIF($C$78:$AC$78,$B10))</f>
        <v>1 / 1</v>
      </c>
      <c r="G10" s="371"/>
      <c r="H10" s="372">
        <f t="shared" ref="H10:H16" si="1">IFERROR(IF(B10="","",(COUNTIFS($M$20:$AC$20,"✓ Achieved",$M$18:$AC$18,$B10)+COUNTIFS($C$50:$AC$50,"✓ Achieved",$C$48:$AC$48,$B10)+COUNTIFS($C$80:$AC$80,"✓ Achieved",$C$78:$AC$78,$B10))/(COUNTIF($M$18:$AC$18,$B10)+COUNTIF($C$48:$AC$48,$B10)+COUNTIF($C$78:$AC$78,$B10))),0)</f>
        <v>1</v>
      </c>
      <c r="I10" s="373"/>
      <c r="J10" s="374"/>
      <c r="K10" s="95"/>
      <c r="L10" s="99"/>
      <c r="M10" s="393"/>
      <c r="N10" s="386"/>
      <c r="O10" s="386"/>
      <c r="P10" s="386"/>
      <c r="Q10" s="386"/>
      <c r="R10" s="386"/>
      <c r="S10" s="394"/>
      <c r="T10" s="99"/>
      <c r="U10" s="100"/>
      <c r="V10" s="99"/>
      <c r="W10" s="393"/>
      <c r="X10" s="386"/>
      <c r="Y10" s="386"/>
      <c r="Z10" s="386"/>
      <c r="AA10" s="386"/>
      <c r="AB10" s="386"/>
      <c r="AC10" s="394"/>
      <c r="AD10" s="99"/>
      <c r="AE10" s="95"/>
    </row>
    <row r="11" spans="1:31" ht="21" customHeight="1">
      <c r="A11" s="95"/>
      <c r="B11" s="368" t="s">
        <v>107</v>
      </c>
      <c r="C11" s="369"/>
      <c r="D11" s="369"/>
      <c r="E11" s="369"/>
      <c r="F11" s="370" t="str">
        <f t="shared" si="0"/>
        <v>0 / 0</v>
      </c>
      <c r="G11" s="371"/>
      <c r="H11" s="372">
        <f t="shared" si="1"/>
        <v>0</v>
      </c>
      <c r="I11" s="373"/>
      <c r="J11" s="374"/>
      <c r="K11" s="95"/>
      <c r="L11" s="99"/>
      <c r="M11" s="393"/>
      <c r="N11" s="386"/>
      <c r="O11" s="386"/>
      <c r="P11" s="386"/>
      <c r="Q11" s="386"/>
      <c r="R11" s="386"/>
      <c r="S11" s="394"/>
      <c r="T11" s="99"/>
      <c r="U11" s="100"/>
      <c r="V11" s="99"/>
      <c r="W11" s="393"/>
      <c r="X11" s="386"/>
      <c r="Y11" s="386"/>
      <c r="Z11" s="386"/>
      <c r="AA11" s="386"/>
      <c r="AB11" s="386"/>
      <c r="AC11" s="394"/>
      <c r="AD11" s="99"/>
      <c r="AE11" s="95"/>
    </row>
    <row r="12" spans="1:31" ht="21" customHeight="1">
      <c r="A12" s="95"/>
      <c r="B12" s="368" t="s">
        <v>108</v>
      </c>
      <c r="C12" s="369"/>
      <c r="D12" s="369"/>
      <c r="E12" s="369"/>
      <c r="F12" s="370" t="str">
        <f t="shared" si="0"/>
        <v>0 / 0</v>
      </c>
      <c r="G12" s="371"/>
      <c r="H12" s="372">
        <f t="shared" si="1"/>
        <v>0</v>
      </c>
      <c r="I12" s="373"/>
      <c r="J12" s="374"/>
      <c r="K12" s="95"/>
      <c r="L12" s="99"/>
      <c r="M12" s="393"/>
      <c r="N12" s="386"/>
      <c r="O12" s="386"/>
      <c r="P12" s="386"/>
      <c r="Q12" s="386"/>
      <c r="R12" s="386"/>
      <c r="S12" s="394"/>
      <c r="T12" s="99"/>
      <c r="U12" s="100"/>
      <c r="V12" s="99"/>
      <c r="W12" s="393"/>
      <c r="X12" s="386"/>
      <c r="Y12" s="386"/>
      <c r="Z12" s="386"/>
      <c r="AA12" s="386"/>
      <c r="AB12" s="386"/>
      <c r="AC12" s="394"/>
      <c r="AD12" s="99"/>
      <c r="AE12" s="95"/>
    </row>
    <row r="13" spans="1:31" ht="21" customHeight="1">
      <c r="A13" s="95"/>
      <c r="B13" s="368" t="s">
        <v>109</v>
      </c>
      <c r="C13" s="369"/>
      <c r="D13" s="369"/>
      <c r="E13" s="369"/>
      <c r="F13" s="370" t="str">
        <f t="shared" si="0"/>
        <v>0 / 0</v>
      </c>
      <c r="G13" s="371"/>
      <c r="H13" s="372">
        <f t="shared" si="1"/>
        <v>0</v>
      </c>
      <c r="I13" s="373"/>
      <c r="J13" s="374"/>
      <c r="K13" s="95"/>
      <c r="L13" s="99"/>
      <c r="M13" s="393"/>
      <c r="N13" s="386"/>
      <c r="O13" s="386"/>
      <c r="P13" s="386"/>
      <c r="Q13" s="386"/>
      <c r="R13" s="386"/>
      <c r="S13" s="394"/>
      <c r="T13" s="99"/>
      <c r="U13" s="100"/>
      <c r="V13" s="99"/>
      <c r="W13" s="393"/>
      <c r="X13" s="386"/>
      <c r="Y13" s="386"/>
      <c r="Z13" s="386"/>
      <c r="AA13" s="386"/>
      <c r="AB13" s="386"/>
      <c r="AC13" s="394"/>
      <c r="AD13" s="99"/>
      <c r="AE13" s="95"/>
    </row>
    <row r="14" spans="1:31" ht="21" customHeight="1">
      <c r="A14" s="95"/>
      <c r="B14" s="368"/>
      <c r="C14" s="369"/>
      <c r="D14" s="369"/>
      <c r="E14" s="369"/>
      <c r="F14" s="370" t="str">
        <f t="shared" si="0"/>
        <v/>
      </c>
      <c r="G14" s="371"/>
      <c r="H14" s="372" t="str">
        <f t="shared" si="1"/>
        <v/>
      </c>
      <c r="I14" s="373"/>
      <c r="J14" s="374"/>
      <c r="K14" s="95"/>
      <c r="L14" s="99"/>
      <c r="M14" s="393"/>
      <c r="N14" s="386"/>
      <c r="O14" s="386"/>
      <c r="P14" s="386"/>
      <c r="Q14" s="386"/>
      <c r="R14" s="386"/>
      <c r="S14" s="394"/>
      <c r="T14" s="99"/>
      <c r="U14" s="100"/>
      <c r="V14" s="99"/>
      <c r="W14" s="393"/>
      <c r="X14" s="386"/>
      <c r="Y14" s="386"/>
      <c r="Z14" s="386"/>
      <c r="AA14" s="386"/>
      <c r="AB14" s="386"/>
      <c r="AC14" s="394"/>
      <c r="AD14" s="99"/>
      <c r="AE14" s="95"/>
    </row>
    <row r="15" spans="1:31" ht="21" customHeight="1">
      <c r="A15" s="95"/>
      <c r="B15" s="368"/>
      <c r="C15" s="369"/>
      <c r="D15" s="369"/>
      <c r="E15" s="369"/>
      <c r="F15" s="370" t="str">
        <f t="shared" si="0"/>
        <v/>
      </c>
      <c r="G15" s="371"/>
      <c r="H15" s="372" t="str">
        <f t="shared" si="1"/>
        <v/>
      </c>
      <c r="I15" s="373"/>
      <c r="J15" s="374"/>
      <c r="K15" s="95"/>
      <c r="L15" s="99"/>
      <c r="M15" s="393"/>
      <c r="N15" s="386"/>
      <c r="O15" s="386"/>
      <c r="P15" s="386"/>
      <c r="Q15" s="386"/>
      <c r="R15" s="386"/>
      <c r="S15" s="394"/>
      <c r="T15" s="99"/>
      <c r="U15" s="100"/>
      <c r="V15" s="99"/>
      <c r="W15" s="393"/>
      <c r="X15" s="386"/>
      <c r="Y15" s="386"/>
      <c r="Z15" s="386"/>
      <c r="AA15" s="386"/>
      <c r="AB15" s="386"/>
      <c r="AC15" s="394"/>
      <c r="AD15" s="99"/>
      <c r="AE15" s="95"/>
    </row>
    <row r="16" spans="1:31" ht="21" customHeight="1" thickBot="1">
      <c r="A16" s="95"/>
      <c r="B16" s="406"/>
      <c r="C16" s="407"/>
      <c r="D16" s="407"/>
      <c r="E16" s="407"/>
      <c r="F16" s="408" t="str">
        <f t="shared" si="0"/>
        <v/>
      </c>
      <c r="G16" s="409"/>
      <c r="H16" s="410" t="str">
        <f t="shared" si="1"/>
        <v/>
      </c>
      <c r="I16" s="411"/>
      <c r="J16" s="412"/>
      <c r="K16" s="95"/>
      <c r="L16" s="99"/>
      <c r="M16" s="395"/>
      <c r="N16" s="396"/>
      <c r="O16" s="396"/>
      <c r="P16" s="396"/>
      <c r="Q16" s="396"/>
      <c r="R16" s="396"/>
      <c r="S16" s="397"/>
      <c r="T16" s="99"/>
      <c r="U16" s="100"/>
      <c r="V16" s="99"/>
      <c r="W16" s="395"/>
      <c r="X16" s="396"/>
      <c r="Y16" s="396"/>
      <c r="Z16" s="396"/>
      <c r="AA16" s="396"/>
      <c r="AB16" s="396"/>
      <c r="AC16" s="397"/>
      <c r="AD16" s="99"/>
      <c r="AE16" s="95"/>
    </row>
    <row r="17" spans="1:31" ht="21" customHeight="1">
      <c r="A17" s="95"/>
      <c r="B17" s="95"/>
      <c r="C17" s="95"/>
      <c r="D17" s="95"/>
      <c r="E17" s="95"/>
      <c r="F17" s="95"/>
      <c r="G17" s="95"/>
      <c r="H17" s="95"/>
      <c r="I17" s="95"/>
      <c r="J17" s="95"/>
      <c r="K17" s="95"/>
      <c r="L17" s="99"/>
      <c r="M17" s="99"/>
      <c r="N17" s="99"/>
      <c r="O17" s="99"/>
      <c r="P17" s="99"/>
      <c r="Q17" s="99"/>
      <c r="R17" s="99"/>
      <c r="S17" s="99"/>
      <c r="T17" s="99"/>
      <c r="U17" s="100"/>
      <c r="V17" s="99"/>
      <c r="W17" s="99"/>
      <c r="X17" s="99"/>
      <c r="Y17" s="99"/>
      <c r="Z17" s="99"/>
      <c r="AA17" s="99"/>
      <c r="AB17" s="99"/>
      <c r="AC17" s="99"/>
      <c r="AD17" s="99"/>
      <c r="AE17" s="95"/>
    </row>
    <row r="18" spans="1:31" ht="21" customHeight="1">
      <c r="A18" s="95"/>
      <c r="B18" s="101"/>
      <c r="C18" s="102"/>
      <c r="D18" s="102"/>
      <c r="E18" s="102"/>
      <c r="F18" s="102"/>
      <c r="G18" s="102"/>
      <c r="H18" s="102"/>
      <c r="I18" s="102"/>
      <c r="J18" s="103"/>
      <c r="K18" s="95"/>
      <c r="L18" s="99"/>
      <c r="M18" s="398" t="s">
        <v>110</v>
      </c>
      <c r="N18" s="399"/>
      <c r="O18" s="400" t="s">
        <v>105</v>
      </c>
      <c r="P18" s="399"/>
      <c r="Q18" s="399"/>
      <c r="R18" s="399"/>
      <c r="S18" s="401"/>
      <c r="T18" s="104"/>
      <c r="U18" s="105"/>
      <c r="V18" s="104"/>
      <c r="W18" s="398" t="s">
        <v>110</v>
      </c>
      <c r="X18" s="399"/>
      <c r="Y18" s="400" t="s">
        <v>106</v>
      </c>
      <c r="Z18" s="399"/>
      <c r="AA18" s="399"/>
      <c r="AB18" s="399"/>
      <c r="AC18" s="401"/>
      <c r="AD18" s="99"/>
      <c r="AE18" s="95"/>
    </row>
    <row r="19" spans="1:31" ht="21" customHeight="1">
      <c r="A19" s="95"/>
      <c r="B19" s="106"/>
      <c r="C19" s="107"/>
      <c r="D19" s="107"/>
      <c r="E19" s="107"/>
      <c r="F19" s="107"/>
      <c r="G19" s="107"/>
      <c r="H19" s="107"/>
      <c r="I19" s="107"/>
      <c r="J19" s="108"/>
      <c r="K19" s="95"/>
      <c r="L19" s="99"/>
      <c r="M19" s="402" t="s">
        <v>111</v>
      </c>
      <c r="N19" s="403"/>
      <c r="O19" s="404" t="s">
        <v>112</v>
      </c>
      <c r="P19" s="403"/>
      <c r="Q19" s="403"/>
      <c r="R19" s="403"/>
      <c r="S19" s="405"/>
      <c r="T19" s="104"/>
      <c r="U19" s="105"/>
      <c r="V19" s="104"/>
      <c r="W19" s="402" t="s">
        <v>111</v>
      </c>
      <c r="X19" s="403"/>
      <c r="Y19" s="404" t="s">
        <v>113</v>
      </c>
      <c r="Z19" s="403"/>
      <c r="AA19" s="403"/>
      <c r="AB19" s="403"/>
      <c r="AC19" s="405"/>
      <c r="AD19" s="99"/>
      <c r="AE19" s="95"/>
    </row>
    <row r="20" spans="1:31" ht="21" customHeight="1">
      <c r="A20" s="95"/>
      <c r="B20" s="109"/>
      <c r="C20" s="110"/>
      <c r="D20" s="111" t="s">
        <v>114</v>
      </c>
      <c r="E20" s="110"/>
      <c r="F20" s="110"/>
      <c r="G20" s="110"/>
      <c r="H20" s="110"/>
      <c r="I20" s="110"/>
      <c r="J20" s="112"/>
      <c r="K20" s="95"/>
      <c r="L20" s="99"/>
      <c r="M20" s="413" t="s">
        <v>115</v>
      </c>
      <c r="N20" s="414"/>
      <c r="O20" s="415" t="s">
        <v>116</v>
      </c>
      <c r="P20" s="414"/>
      <c r="Q20" s="414"/>
      <c r="R20" s="414"/>
      <c r="S20" s="416"/>
      <c r="T20" s="104"/>
      <c r="U20" s="105"/>
      <c r="V20" s="104"/>
      <c r="W20" s="413" t="s">
        <v>115</v>
      </c>
      <c r="X20" s="414"/>
      <c r="Y20" s="415" t="s">
        <v>117</v>
      </c>
      <c r="Z20" s="414"/>
      <c r="AA20" s="414"/>
      <c r="AB20" s="414"/>
      <c r="AC20" s="416"/>
      <c r="AD20" s="99"/>
      <c r="AE20" s="95"/>
    </row>
    <row r="21" spans="1:31" ht="21" customHeight="1">
      <c r="A21" s="95"/>
      <c r="B21" s="109"/>
      <c r="C21" s="110"/>
      <c r="D21" s="417" t="str" cm="1">
        <f t="array" ref="D21">COUNTIFS('BONUS - Goal Tracker'!$M$20:$AC$20,"✓ Achieved")+COUNTIFS('BONUS - Goal Tracker'!$C$50:$AC$50,"✓ Achieved")+COUNTIFS('BONUS - Goal Tracker'!$C$80:$AC$80,"✓ Achieved")&amp;" / "&amp;SUM((COUNTIFS('BONUS - Goal Tracker'!$M$6:$AC$7,"*",'BONUS - Goal Tracker'!$M$6:$AC$7,{"&lt;&gt;G O A L",""})+COUNTIFS('BONUS - Goal Tracker'!$C$36:$AC$37,"*",'BONUS - Goal Tracker'!$C$36:$AC$37,{"&lt;&gt;G O A L",""})+COUNTIFS('BONUS - Goal Tracker'!$C$66:$AC$67,"*",'BONUS - Goal Tracker'!$C$66:$AC$67,{"&lt;&gt;G O A L",""})))&amp;IF(SUM((COUNTIFS('BONUS - Goal Tracker'!$M$6:$AC$7,"*",'BONUS - Goal Tracker'!$M$6:$AC$7,{"&lt;&gt;G O A L",""})+COUNTIFS('BONUS - Goal Tracker'!$C$36:$AC$37,"*",'BONUS - Goal Tracker'!$C$36:$AC$37,{"&lt;&gt;G O A L",""})+COUNTIFS('BONUS - Goal Tracker'!$C$66:$AC$67,"*",'BONUS - Goal Tracker'!$C$66:$AC$67,{"&lt;&gt;G O A L",""})))=1," goal"," goals")</f>
        <v>1 / 2 goals</v>
      </c>
      <c r="E21" s="378"/>
      <c r="F21" s="114"/>
      <c r="G21" s="418" t="s">
        <v>57</v>
      </c>
      <c r="H21" s="378"/>
      <c r="I21" s="110"/>
      <c r="J21" s="112"/>
      <c r="K21" s="95"/>
      <c r="L21" s="99"/>
      <c r="M21" s="104"/>
      <c r="N21" s="104"/>
      <c r="O21" s="104"/>
      <c r="P21" s="104"/>
      <c r="Q21" s="104"/>
      <c r="R21" s="104"/>
      <c r="S21" s="104"/>
      <c r="T21" s="104"/>
      <c r="U21" s="105"/>
      <c r="V21" s="104"/>
      <c r="W21" s="104"/>
      <c r="X21" s="104"/>
      <c r="Y21" s="104"/>
      <c r="Z21" s="104"/>
      <c r="AA21" s="104"/>
      <c r="AB21" s="104"/>
      <c r="AC21" s="104"/>
      <c r="AD21" s="99"/>
      <c r="AE21" s="95"/>
    </row>
    <row r="22" spans="1:31" ht="21" customHeight="1">
      <c r="A22" s="95"/>
      <c r="B22" s="109"/>
      <c r="C22" s="110"/>
      <c r="D22" s="378"/>
      <c r="E22" s="378"/>
      <c r="F22" s="114"/>
      <c r="G22" s="419" cm="1">
        <f t="array" ref="G22">(COUNTIFS('BONUS - Goal Tracker'!$M$20:$AC$20,"✓ Achieved")+COUNTIFS('BONUS - Goal Tracker'!$C$50:$AC$50,"✓ Achieved")+COUNTIFS('BONUS - Goal Tracker'!$C$80:$AC$80,"✓ Achieved"))/SUM((COUNTIFS('BONUS - Goal Tracker'!$M$6:$AC$7,"*",'BONUS - Goal Tracker'!$M$6:$AC$7,{"&lt;&gt;G O A L",""})+COUNTIFS('BONUS - Goal Tracker'!$C$36:$AC$37,"*",'BONUS - Goal Tracker'!$C$36:$AC$37,{"&lt;&gt;G O A L",""})+COUNTIFS('BONUS - Goal Tracker'!$C$66:$AC$67,"*",'BONUS - Goal Tracker'!$C$66:$AC$67,{"&lt;&gt;G O A L",""})))</f>
        <v>0.5</v>
      </c>
      <c r="H22" s="378"/>
      <c r="I22" s="110"/>
      <c r="J22" s="112"/>
      <c r="K22" s="95"/>
      <c r="L22" s="99"/>
      <c r="M22" s="420" t="s">
        <v>118</v>
      </c>
      <c r="N22" s="421"/>
      <c r="O22" s="421"/>
      <c r="P22" s="421"/>
      <c r="Q22" s="421"/>
      <c r="R22" s="421"/>
      <c r="S22" s="421"/>
      <c r="T22" s="104"/>
      <c r="U22" s="105"/>
      <c r="V22" s="104"/>
      <c r="W22" s="420" t="s">
        <v>118</v>
      </c>
      <c r="X22" s="421"/>
      <c r="Y22" s="421"/>
      <c r="Z22" s="421"/>
      <c r="AA22" s="421"/>
      <c r="AB22" s="421"/>
      <c r="AC22" s="421"/>
      <c r="AD22" s="99"/>
      <c r="AE22" s="95"/>
    </row>
    <row r="23" spans="1:31" ht="21" customHeight="1">
      <c r="A23" s="95"/>
      <c r="B23" s="109"/>
      <c r="C23" s="110"/>
      <c r="D23" s="110" t="s">
        <v>119</v>
      </c>
      <c r="E23" s="113"/>
      <c r="F23" s="114"/>
      <c r="G23" s="114"/>
      <c r="H23" s="114"/>
      <c r="I23" s="110"/>
      <c r="J23" s="112"/>
      <c r="K23" s="95"/>
      <c r="L23" s="99"/>
      <c r="M23" s="115">
        <v>1</v>
      </c>
      <c r="N23" s="422"/>
      <c r="O23" s="423"/>
      <c r="P23" s="423"/>
      <c r="Q23" s="423"/>
      <c r="R23" s="423"/>
      <c r="S23" s="116" t="s">
        <v>120</v>
      </c>
      <c r="T23" s="104"/>
      <c r="U23" s="105"/>
      <c r="V23" s="104"/>
      <c r="W23" s="115">
        <v>1</v>
      </c>
      <c r="X23" s="422"/>
      <c r="Y23" s="423"/>
      <c r="Z23" s="423"/>
      <c r="AA23" s="423"/>
      <c r="AB23" s="423"/>
      <c r="AC23" s="116" t="s">
        <v>120</v>
      </c>
      <c r="AD23" s="99"/>
      <c r="AE23" s="95"/>
    </row>
    <row r="24" spans="1:31" ht="21" customHeight="1">
      <c r="A24" s="95"/>
      <c r="B24" s="109"/>
      <c r="C24" s="110"/>
      <c r="D24" s="114"/>
      <c r="E24" s="114"/>
      <c r="F24" s="114"/>
      <c r="G24" s="114"/>
      <c r="H24" s="114"/>
      <c r="I24" s="110"/>
      <c r="J24" s="112"/>
      <c r="K24" s="95"/>
      <c r="L24" s="99"/>
      <c r="M24" s="115">
        <v>2</v>
      </c>
      <c r="N24" s="422"/>
      <c r="O24" s="423"/>
      <c r="P24" s="423"/>
      <c r="Q24" s="423"/>
      <c r="R24" s="423"/>
      <c r="S24" s="116"/>
      <c r="T24" s="104"/>
      <c r="U24" s="105"/>
      <c r="V24" s="104"/>
      <c r="W24" s="115">
        <v>2</v>
      </c>
      <c r="X24" s="422"/>
      <c r="Y24" s="423"/>
      <c r="Z24" s="423"/>
      <c r="AA24" s="423"/>
      <c r="AB24" s="423"/>
      <c r="AC24" s="116"/>
      <c r="AD24" s="99"/>
      <c r="AE24" s="95"/>
    </row>
    <row r="25" spans="1:31" ht="21" customHeight="1">
      <c r="A25" s="95"/>
      <c r="B25" s="117"/>
      <c r="C25" s="118"/>
      <c r="D25" s="119">
        <f>G22</f>
        <v>0.5</v>
      </c>
      <c r="E25" s="119">
        <f>1-G22</f>
        <v>0.5</v>
      </c>
      <c r="F25" s="118"/>
      <c r="G25" s="118"/>
      <c r="H25" s="118"/>
      <c r="I25" s="118"/>
      <c r="J25" s="120"/>
      <c r="K25" s="95"/>
      <c r="L25" s="99"/>
      <c r="M25" s="115">
        <v>3</v>
      </c>
      <c r="N25" s="422"/>
      <c r="O25" s="423"/>
      <c r="P25" s="423"/>
      <c r="Q25" s="423"/>
      <c r="R25" s="423"/>
      <c r="S25" s="116"/>
      <c r="T25" s="104"/>
      <c r="U25" s="105"/>
      <c r="V25" s="104"/>
      <c r="W25" s="115">
        <v>3</v>
      </c>
      <c r="X25" s="422"/>
      <c r="Y25" s="423"/>
      <c r="Z25" s="423"/>
      <c r="AA25" s="423"/>
      <c r="AB25" s="423"/>
      <c r="AC25" s="116"/>
      <c r="AD25" s="99"/>
      <c r="AE25" s="95"/>
    </row>
    <row r="26" spans="1:31" ht="21" customHeight="1">
      <c r="A26" s="95"/>
      <c r="B26" s="95"/>
      <c r="C26" s="95"/>
      <c r="D26" s="95"/>
      <c r="E26" s="95"/>
      <c r="F26" s="95"/>
      <c r="G26" s="95"/>
      <c r="H26" s="95"/>
      <c r="I26" s="95"/>
      <c r="J26" s="95"/>
      <c r="K26" s="95"/>
      <c r="L26" s="99"/>
      <c r="M26" s="115">
        <v>4</v>
      </c>
      <c r="N26" s="422"/>
      <c r="O26" s="423"/>
      <c r="P26" s="423"/>
      <c r="Q26" s="423"/>
      <c r="R26" s="423"/>
      <c r="S26" s="116"/>
      <c r="T26" s="104"/>
      <c r="U26" s="105"/>
      <c r="V26" s="104"/>
      <c r="W26" s="115">
        <v>4</v>
      </c>
      <c r="X26" s="422"/>
      <c r="Y26" s="423"/>
      <c r="Z26" s="423"/>
      <c r="AA26" s="423"/>
      <c r="AB26" s="423"/>
      <c r="AC26" s="116"/>
      <c r="AD26" s="99"/>
      <c r="AE26" s="95"/>
    </row>
    <row r="27" spans="1:31" ht="21" customHeight="1">
      <c r="A27" s="95"/>
      <c r="B27" s="424" t="s">
        <v>121</v>
      </c>
      <c r="C27" s="386"/>
      <c r="D27" s="386"/>
      <c r="E27" s="386"/>
      <c r="F27" s="386"/>
      <c r="G27" s="386"/>
      <c r="H27" s="386"/>
      <c r="I27" s="386"/>
      <c r="J27" s="386"/>
      <c r="K27" s="95"/>
      <c r="L27" s="99"/>
      <c r="M27" s="115">
        <v>5</v>
      </c>
      <c r="N27" s="422"/>
      <c r="O27" s="423"/>
      <c r="P27" s="423"/>
      <c r="Q27" s="423"/>
      <c r="R27" s="423"/>
      <c r="S27" s="116"/>
      <c r="T27" s="104"/>
      <c r="U27" s="105"/>
      <c r="V27" s="104"/>
      <c r="W27" s="115">
        <v>5</v>
      </c>
      <c r="X27" s="422"/>
      <c r="Y27" s="423"/>
      <c r="Z27" s="423"/>
      <c r="AA27" s="423"/>
      <c r="AB27" s="423"/>
      <c r="AC27" s="116"/>
      <c r="AD27" s="99"/>
      <c r="AE27" s="95"/>
    </row>
    <row r="28" spans="1:31" ht="21" customHeight="1">
      <c r="A28" s="95"/>
      <c r="B28" s="121" t="s">
        <v>120</v>
      </c>
      <c r="C28" s="425"/>
      <c r="D28" s="426"/>
      <c r="E28" s="426"/>
      <c r="F28" s="426"/>
      <c r="G28" s="426"/>
      <c r="H28" s="426"/>
      <c r="I28" s="426"/>
      <c r="J28" s="426"/>
      <c r="K28" s="95"/>
      <c r="L28" s="99"/>
      <c r="M28" s="115">
        <v>6</v>
      </c>
      <c r="N28" s="422"/>
      <c r="O28" s="423"/>
      <c r="P28" s="423"/>
      <c r="Q28" s="423"/>
      <c r="R28" s="423"/>
      <c r="S28" s="116"/>
      <c r="T28" s="104"/>
      <c r="U28" s="105"/>
      <c r="V28" s="104"/>
      <c r="W28" s="115">
        <v>6</v>
      </c>
      <c r="X28" s="422"/>
      <c r="Y28" s="423"/>
      <c r="Z28" s="423"/>
      <c r="AA28" s="423"/>
      <c r="AB28" s="423"/>
      <c r="AC28" s="116"/>
      <c r="AD28" s="99"/>
      <c r="AE28" s="95"/>
    </row>
    <row r="29" spans="1:31" ht="21" customHeight="1">
      <c r="A29" s="95"/>
      <c r="B29" s="121"/>
      <c r="C29" s="425"/>
      <c r="D29" s="426"/>
      <c r="E29" s="426"/>
      <c r="F29" s="426"/>
      <c r="G29" s="426"/>
      <c r="H29" s="426"/>
      <c r="I29" s="426"/>
      <c r="J29" s="426"/>
      <c r="K29" s="95"/>
      <c r="L29" s="99"/>
      <c r="M29" s="115">
        <v>7</v>
      </c>
      <c r="N29" s="422"/>
      <c r="O29" s="423"/>
      <c r="P29" s="423"/>
      <c r="Q29" s="423"/>
      <c r="R29" s="423"/>
      <c r="S29" s="116"/>
      <c r="T29" s="104"/>
      <c r="U29" s="105"/>
      <c r="V29" s="104"/>
      <c r="W29" s="115">
        <v>7</v>
      </c>
      <c r="X29" s="422"/>
      <c r="Y29" s="423"/>
      <c r="Z29" s="423"/>
      <c r="AA29" s="423"/>
      <c r="AB29" s="423"/>
      <c r="AC29" s="116"/>
      <c r="AD29" s="99"/>
      <c r="AE29" s="95"/>
    </row>
    <row r="30" spans="1:31" ht="21" customHeight="1">
      <c r="A30" s="95"/>
      <c r="B30" s="121"/>
      <c r="C30" s="425"/>
      <c r="D30" s="426"/>
      <c r="E30" s="426"/>
      <c r="F30" s="426"/>
      <c r="G30" s="426"/>
      <c r="H30" s="426"/>
      <c r="I30" s="426"/>
      <c r="J30" s="426"/>
      <c r="K30" s="95"/>
      <c r="L30" s="99"/>
      <c r="M30" s="115">
        <v>8</v>
      </c>
      <c r="N30" s="422"/>
      <c r="O30" s="423"/>
      <c r="P30" s="423"/>
      <c r="Q30" s="423"/>
      <c r="R30" s="423"/>
      <c r="S30" s="116"/>
      <c r="T30" s="104"/>
      <c r="U30" s="105"/>
      <c r="V30" s="104"/>
      <c r="W30" s="115">
        <v>8</v>
      </c>
      <c r="X30" s="422"/>
      <c r="Y30" s="423"/>
      <c r="Z30" s="423"/>
      <c r="AA30" s="423"/>
      <c r="AB30" s="423"/>
      <c r="AC30" s="116"/>
      <c r="AD30" s="99"/>
      <c r="AE30" s="95"/>
    </row>
    <row r="31" spans="1:31" ht="21" customHeight="1">
      <c r="A31" s="95"/>
      <c r="B31" s="121"/>
      <c r="C31" s="425"/>
      <c r="D31" s="426"/>
      <c r="E31" s="426"/>
      <c r="F31" s="426"/>
      <c r="G31" s="426"/>
      <c r="H31" s="426"/>
      <c r="I31" s="426"/>
      <c r="J31" s="426"/>
      <c r="K31" s="95"/>
      <c r="L31" s="99"/>
      <c r="M31" s="104"/>
      <c r="N31" s="104"/>
      <c r="O31" s="104"/>
      <c r="P31" s="104"/>
      <c r="Q31" s="104"/>
      <c r="R31" s="104"/>
      <c r="S31" s="104"/>
      <c r="T31" s="104"/>
      <c r="U31" s="105"/>
      <c r="V31" s="104"/>
      <c r="W31" s="104"/>
      <c r="X31" s="104"/>
      <c r="Y31" s="104"/>
      <c r="Z31" s="104"/>
      <c r="AA31" s="104"/>
      <c r="AB31" s="104"/>
      <c r="AC31" s="104"/>
      <c r="AD31" s="99"/>
      <c r="AE31" s="95"/>
    </row>
    <row r="32" spans="1:31" ht="21" customHeight="1">
      <c r="A32" s="95"/>
      <c r="B32" s="121"/>
      <c r="C32" s="425"/>
      <c r="D32" s="426"/>
      <c r="E32" s="426"/>
      <c r="F32" s="426"/>
      <c r="G32" s="426"/>
      <c r="H32" s="426"/>
      <c r="I32" s="426"/>
      <c r="J32" s="426"/>
      <c r="K32" s="95"/>
      <c r="L32" s="99"/>
      <c r="M32" s="427" t="s">
        <v>122</v>
      </c>
      <c r="N32" s="428"/>
      <c r="O32" s="123">
        <v>45658</v>
      </c>
      <c r="P32" s="104"/>
      <c r="Q32" s="122" t="s">
        <v>57</v>
      </c>
      <c r="R32" s="429">
        <f>IFERROR(COUNTIFS(S23:S30,"✓",N23:N30,"&lt;&gt;"&amp;"")/COUNTIF(N23:R30,"&lt;&gt;"&amp;""),0)</f>
        <v>0</v>
      </c>
      <c r="S32" s="430"/>
      <c r="T32" s="104"/>
      <c r="U32" s="105"/>
      <c r="V32" s="104"/>
      <c r="W32" s="427" t="s">
        <v>122</v>
      </c>
      <c r="X32" s="428"/>
      <c r="Y32" s="123">
        <v>45658</v>
      </c>
      <c r="Z32" s="104"/>
      <c r="AA32" s="122" t="s">
        <v>57</v>
      </c>
      <c r="AB32" s="429">
        <f>IFERROR(COUNTIFS(AC23:AC30,"✓",X23:X30,"&lt;&gt;"&amp;"")/COUNTIF(X23:AB30,"&lt;&gt;"&amp;""),0)</f>
        <v>0</v>
      </c>
      <c r="AC32" s="430"/>
      <c r="AD32" s="99"/>
      <c r="AE32" s="95"/>
    </row>
    <row r="33" spans="1:31" ht="21" customHeight="1">
      <c r="A33" s="95"/>
      <c r="B33" s="121"/>
      <c r="C33" s="425"/>
      <c r="D33" s="426"/>
      <c r="E33" s="426"/>
      <c r="F33" s="426"/>
      <c r="G33" s="426"/>
      <c r="H33" s="426"/>
      <c r="I33" s="426"/>
      <c r="J33" s="426"/>
      <c r="K33" s="95"/>
      <c r="L33" s="99"/>
      <c r="M33" s="99"/>
      <c r="N33" s="99"/>
      <c r="O33" s="99"/>
      <c r="P33" s="99"/>
      <c r="Q33" s="99"/>
      <c r="R33" s="99"/>
      <c r="S33" s="99"/>
      <c r="T33" s="99"/>
      <c r="U33" s="100"/>
      <c r="V33" s="99"/>
      <c r="W33" s="99"/>
      <c r="X33" s="99"/>
      <c r="Y33" s="99"/>
      <c r="Z33" s="99"/>
      <c r="AA33" s="99"/>
      <c r="AB33" s="99"/>
      <c r="AC33" s="99"/>
      <c r="AD33" s="99"/>
      <c r="AE33" s="95"/>
    </row>
    <row r="34" spans="1:31" ht="21" customHeight="1">
      <c r="A34" s="95"/>
      <c r="B34" s="95"/>
      <c r="C34" s="95"/>
      <c r="D34" s="95"/>
      <c r="E34" s="95"/>
      <c r="F34" s="95"/>
      <c r="G34" s="95"/>
      <c r="H34" s="95"/>
      <c r="I34" s="95"/>
      <c r="J34" s="95"/>
      <c r="K34" s="95"/>
      <c r="L34" s="99"/>
      <c r="M34" s="99"/>
      <c r="N34" s="99"/>
      <c r="O34" s="99"/>
      <c r="P34" s="99"/>
      <c r="Q34" s="99"/>
      <c r="R34" s="99"/>
      <c r="S34" s="99"/>
      <c r="T34" s="99"/>
      <c r="U34" s="100"/>
      <c r="V34" s="99"/>
      <c r="W34" s="99"/>
      <c r="X34" s="99"/>
      <c r="Y34" s="99"/>
      <c r="Z34" s="99"/>
      <c r="AA34" s="99"/>
      <c r="AB34" s="99"/>
      <c r="AC34" s="99"/>
      <c r="AD34" s="99"/>
      <c r="AE34" s="95"/>
    </row>
    <row r="35" spans="1:31" ht="21" customHeight="1">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row>
    <row r="36" spans="1:31" ht="21" customHeight="1">
      <c r="A36" s="95"/>
      <c r="B36" s="99"/>
      <c r="C36" s="385" t="s">
        <v>123</v>
      </c>
      <c r="D36" s="386"/>
      <c r="E36" s="386"/>
      <c r="F36" s="386"/>
      <c r="G36" s="386"/>
      <c r="H36" s="386"/>
      <c r="I36" s="386"/>
      <c r="J36" s="99"/>
      <c r="K36" s="100"/>
      <c r="L36" s="99"/>
      <c r="M36" s="385" t="s">
        <v>123</v>
      </c>
      <c r="N36" s="386"/>
      <c r="O36" s="386"/>
      <c r="P36" s="386"/>
      <c r="Q36" s="386"/>
      <c r="R36" s="386"/>
      <c r="S36" s="386"/>
      <c r="T36" s="99"/>
      <c r="U36" s="100"/>
      <c r="V36" s="99"/>
      <c r="W36" s="385" t="s">
        <v>123</v>
      </c>
      <c r="X36" s="386"/>
      <c r="Y36" s="386"/>
      <c r="Z36" s="386"/>
      <c r="AA36" s="386"/>
      <c r="AB36" s="386"/>
      <c r="AC36" s="386"/>
      <c r="AD36" s="99"/>
      <c r="AE36" s="95"/>
    </row>
    <row r="37" spans="1:31" ht="21" customHeight="1" thickBot="1">
      <c r="A37" s="95"/>
      <c r="B37" s="99"/>
      <c r="C37" s="386"/>
      <c r="D37" s="386"/>
      <c r="E37" s="386"/>
      <c r="F37" s="386"/>
      <c r="G37" s="386"/>
      <c r="H37" s="386"/>
      <c r="I37" s="386"/>
      <c r="J37" s="99"/>
      <c r="K37" s="100"/>
      <c r="L37" s="99"/>
      <c r="M37" s="386"/>
      <c r="N37" s="386"/>
      <c r="O37" s="386"/>
      <c r="P37" s="386"/>
      <c r="Q37" s="386"/>
      <c r="R37" s="386"/>
      <c r="S37" s="386"/>
      <c r="T37" s="99"/>
      <c r="U37" s="100"/>
      <c r="V37" s="99"/>
      <c r="W37" s="386"/>
      <c r="X37" s="386"/>
      <c r="Y37" s="386"/>
      <c r="Z37" s="386"/>
      <c r="AA37" s="386"/>
      <c r="AB37" s="386"/>
      <c r="AC37" s="386"/>
      <c r="AD37" s="99"/>
      <c r="AE37" s="95"/>
    </row>
    <row r="38" spans="1:31" ht="21" customHeight="1">
      <c r="A38" s="95"/>
      <c r="B38" s="99"/>
      <c r="C38" s="390"/>
      <c r="D38" s="391"/>
      <c r="E38" s="391"/>
      <c r="F38" s="391"/>
      <c r="G38" s="391"/>
      <c r="H38" s="391"/>
      <c r="I38" s="392"/>
      <c r="J38" s="99"/>
      <c r="K38" s="100"/>
      <c r="L38" s="99"/>
      <c r="M38" s="390"/>
      <c r="N38" s="391"/>
      <c r="O38" s="391"/>
      <c r="P38" s="391"/>
      <c r="Q38" s="391"/>
      <c r="R38" s="391"/>
      <c r="S38" s="392"/>
      <c r="T38" s="99"/>
      <c r="U38" s="100"/>
      <c r="V38" s="99"/>
      <c r="W38" s="390"/>
      <c r="X38" s="391"/>
      <c r="Y38" s="391"/>
      <c r="Z38" s="391"/>
      <c r="AA38" s="391"/>
      <c r="AB38" s="391"/>
      <c r="AC38" s="392"/>
      <c r="AD38" s="99"/>
      <c r="AE38" s="95"/>
    </row>
    <row r="39" spans="1:31" ht="21" customHeight="1">
      <c r="A39" s="95"/>
      <c r="B39" s="99"/>
      <c r="C39" s="393"/>
      <c r="D39" s="386"/>
      <c r="E39" s="386"/>
      <c r="F39" s="386"/>
      <c r="G39" s="386"/>
      <c r="H39" s="386"/>
      <c r="I39" s="394"/>
      <c r="J39" s="99"/>
      <c r="K39" s="100"/>
      <c r="L39" s="99"/>
      <c r="M39" s="393"/>
      <c r="N39" s="386"/>
      <c r="O39" s="386"/>
      <c r="P39" s="386"/>
      <c r="Q39" s="386"/>
      <c r="R39" s="386"/>
      <c r="S39" s="394"/>
      <c r="T39" s="99"/>
      <c r="U39" s="100"/>
      <c r="V39" s="99"/>
      <c r="W39" s="393"/>
      <c r="X39" s="386"/>
      <c r="Y39" s="386"/>
      <c r="Z39" s="386"/>
      <c r="AA39" s="386"/>
      <c r="AB39" s="386"/>
      <c r="AC39" s="394"/>
      <c r="AD39" s="99"/>
      <c r="AE39" s="95"/>
    </row>
    <row r="40" spans="1:31" ht="21" customHeight="1">
      <c r="A40" s="95"/>
      <c r="B40" s="99"/>
      <c r="C40" s="393"/>
      <c r="D40" s="386"/>
      <c r="E40" s="386"/>
      <c r="F40" s="386"/>
      <c r="G40" s="386"/>
      <c r="H40" s="386"/>
      <c r="I40" s="394"/>
      <c r="J40" s="99"/>
      <c r="K40" s="100"/>
      <c r="L40" s="99"/>
      <c r="M40" s="393"/>
      <c r="N40" s="386"/>
      <c r="O40" s="386"/>
      <c r="P40" s="386"/>
      <c r="Q40" s="386"/>
      <c r="R40" s="386"/>
      <c r="S40" s="394"/>
      <c r="T40" s="99"/>
      <c r="U40" s="100"/>
      <c r="V40" s="99"/>
      <c r="W40" s="393"/>
      <c r="X40" s="386"/>
      <c r="Y40" s="386"/>
      <c r="Z40" s="386"/>
      <c r="AA40" s="386"/>
      <c r="AB40" s="386"/>
      <c r="AC40" s="394"/>
      <c r="AD40" s="99"/>
      <c r="AE40" s="95"/>
    </row>
    <row r="41" spans="1:31" ht="21" customHeight="1">
      <c r="A41" s="95"/>
      <c r="B41" s="99"/>
      <c r="C41" s="393"/>
      <c r="D41" s="386"/>
      <c r="E41" s="386"/>
      <c r="F41" s="386"/>
      <c r="G41" s="386"/>
      <c r="H41" s="386"/>
      <c r="I41" s="394"/>
      <c r="J41" s="99"/>
      <c r="K41" s="100"/>
      <c r="L41" s="99"/>
      <c r="M41" s="393"/>
      <c r="N41" s="386"/>
      <c r="O41" s="386"/>
      <c r="P41" s="386"/>
      <c r="Q41" s="386"/>
      <c r="R41" s="386"/>
      <c r="S41" s="394"/>
      <c r="T41" s="99"/>
      <c r="U41" s="100"/>
      <c r="V41" s="99"/>
      <c r="W41" s="393"/>
      <c r="X41" s="386"/>
      <c r="Y41" s="386"/>
      <c r="Z41" s="386"/>
      <c r="AA41" s="386"/>
      <c r="AB41" s="386"/>
      <c r="AC41" s="394"/>
      <c r="AD41" s="99"/>
      <c r="AE41" s="95"/>
    </row>
    <row r="42" spans="1:31" ht="21" customHeight="1">
      <c r="A42" s="95"/>
      <c r="B42" s="99"/>
      <c r="C42" s="393"/>
      <c r="D42" s="386"/>
      <c r="E42" s="386"/>
      <c r="F42" s="386"/>
      <c r="G42" s="386"/>
      <c r="H42" s="386"/>
      <c r="I42" s="394"/>
      <c r="J42" s="99"/>
      <c r="K42" s="100"/>
      <c r="L42" s="99"/>
      <c r="M42" s="393"/>
      <c r="N42" s="386"/>
      <c r="O42" s="386"/>
      <c r="P42" s="386"/>
      <c r="Q42" s="386"/>
      <c r="R42" s="386"/>
      <c r="S42" s="394"/>
      <c r="T42" s="99"/>
      <c r="U42" s="100"/>
      <c r="V42" s="99"/>
      <c r="W42" s="393"/>
      <c r="X42" s="386"/>
      <c r="Y42" s="386"/>
      <c r="Z42" s="386"/>
      <c r="AA42" s="386"/>
      <c r="AB42" s="386"/>
      <c r="AC42" s="394"/>
      <c r="AD42" s="99"/>
      <c r="AE42" s="95"/>
    </row>
    <row r="43" spans="1:31" ht="21" customHeight="1">
      <c r="A43" s="95"/>
      <c r="B43" s="99"/>
      <c r="C43" s="393"/>
      <c r="D43" s="386"/>
      <c r="E43" s="386"/>
      <c r="F43" s="386"/>
      <c r="G43" s="386"/>
      <c r="H43" s="386"/>
      <c r="I43" s="394"/>
      <c r="J43" s="99"/>
      <c r="K43" s="100"/>
      <c r="L43" s="99"/>
      <c r="M43" s="393"/>
      <c r="N43" s="386"/>
      <c r="O43" s="386"/>
      <c r="P43" s="386"/>
      <c r="Q43" s="386"/>
      <c r="R43" s="386"/>
      <c r="S43" s="394"/>
      <c r="T43" s="99"/>
      <c r="U43" s="100"/>
      <c r="V43" s="99"/>
      <c r="W43" s="393"/>
      <c r="X43" s="386"/>
      <c r="Y43" s="386"/>
      <c r="Z43" s="386"/>
      <c r="AA43" s="386"/>
      <c r="AB43" s="386"/>
      <c r="AC43" s="394"/>
      <c r="AD43" s="99"/>
      <c r="AE43" s="95"/>
    </row>
    <row r="44" spans="1:31" ht="21" customHeight="1">
      <c r="A44" s="95"/>
      <c r="B44" s="99"/>
      <c r="C44" s="393"/>
      <c r="D44" s="386"/>
      <c r="E44" s="386"/>
      <c r="F44" s="386"/>
      <c r="G44" s="386"/>
      <c r="H44" s="386"/>
      <c r="I44" s="394"/>
      <c r="J44" s="99"/>
      <c r="K44" s="100"/>
      <c r="L44" s="99"/>
      <c r="M44" s="393"/>
      <c r="N44" s="386"/>
      <c r="O44" s="386"/>
      <c r="P44" s="386"/>
      <c r="Q44" s="386"/>
      <c r="R44" s="386"/>
      <c r="S44" s="394"/>
      <c r="T44" s="99"/>
      <c r="U44" s="100"/>
      <c r="V44" s="99"/>
      <c r="W44" s="393"/>
      <c r="X44" s="386"/>
      <c r="Y44" s="386"/>
      <c r="Z44" s="386"/>
      <c r="AA44" s="386"/>
      <c r="AB44" s="386"/>
      <c r="AC44" s="394"/>
      <c r="AD44" s="99"/>
      <c r="AE44" s="95"/>
    </row>
    <row r="45" spans="1:31" ht="21" customHeight="1">
      <c r="A45" s="95"/>
      <c r="B45" s="99"/>
      <c r="C45" s="393"/>
      <c r="D45" s="386"/>
      <c r="E45" s="386"/>
      <c r="F45" s="386"/>
      <c r="G45" s="386"/>
      <c r="H45" s="386"/>
      <c r="I45" s="394"/>
      <c r="J45" s="99"/>
      <c r="K45" s="100"/>
      <c r="L45" s="99"/>
      <c r="M45" s="393"/>
      <c r="N45" s="386"/>
      <c r="O45" s="386"/>
      <c r="P45" s="386"/>
      <c r="Q45" s="386"/>
      <c r="R45" s="386"/>
      <c r="S45" s="394"/>
      <c r="T45" s="99"/>
      <c r="U45" s="100"/>
      <c r="V45" s="99"/>
      <c r="W45" s="393"/>
      <c r="X45" s="386"/>
      <c r="Y45" s="386"/>
      <c r="Z45" s="386"/>
      <c r="AA45" s="386"/>
      <c r="AB45" s="386"/>
      <c r="AC45" s="394"/>
      <c r="AD45" s="99"/>
      <c r="AE45" s="95"/>
    </row>
    <row r="46" spans="1:31" ht="21" customHeight="1" thickBot="1">
      <c r="A46" s="95"/>
      <c r="B46" s="99"/>
      <c r="C46" s="395"/>
      <c r="D46" s="396"/>
      <c r="E46" s="396"/>
      <c r="F46" s="396"/>
      <c r="G46" s="396"/>
      <c r="H46" s="396"/>
      <c r="I46" s="397"/>
      <c r="J46" s="99"/>
      <c r="K46" s="100"/>
      <c r="L46" s="99"/>
      <c r="M46" s="395"/>
      <c r="N46" s="396"/>
      <c r="O46" s="396"/>
      <c r="P46" s="396"/>
      <c r="Q46" s="396"/>
      <c r="R46" s="396"/>
      <c r="S46" s="397"/>
      <c r="T46" s="99"/>
      <c r="U46" s="100"/>
      <c r="V46" s="99"/>
      <c r="W46" s="395"/>
      <c r="X46" s="396"/>
      <c r="Y46" s="396"/>
      <c r="Z46" s="396"/>
      <c r="AA46" s="396"/>
      <c r="AB46" s="396"/>
      <c r="AC46" s="397"/>
      <c r="AD46" s="99"/>
      <c r="AE46" s="95"/>
    </row>
    <row r="47" spans="1:31" ht="21" customHeight="1">
      <c r="A47" s="95"/>
      <c r="B47" s="99"/>
      <c r="C47" s="99"/>
      <c r="D47" s="99"/>
      <c r="E47" s="99"/>
      <c r="F47" s="99"/>
      <c r="G47" s="99"/>
      <c r="H47" s="99"/>
      <c r="I47" s="99"/>
      <c r="J47" s="99"/>
      <c r="K47" s="100"/>
      <c r="L47" s="99"/>
      <c r="M47" s="99"/>
      <c r="N47" s="99"/>
      <c r="O47" s="99"/>
      <c r="P47" s="99"/>
      <c r="Q47" s="99"/>
      <c r="R47" s="99"/>
      <c r="S47" s="99"/>
      <c r="T47" s="99"/>
      <c r="U47" s="100"/>
      <c r="V47" s="99"/>
      <c r="W47" s="99"/>
      <c r="X47" s="99"/>
      <c r="Y47" s="99"/>
      <c r="Z47" s="99"/>
      <c r="AA47" s="99"/>
      <c r="AB47" s="99"/>
      <c r="AC47" s="99"/>
      <c r="AD47" s="99"/>
      <c r="AE47" s="95"/>
    </row>
    <row r="48" spans="1:31" ht="21" customHeight="1">
      <c r="A48" s="95"/>
      <c r="B48" s="99"/>
      <c r="C48" s="398" t="s">
        <v>110</v>
      </c>
      <c r="D48" s="399"/>
      <c r="E48" s="400"/>
      <c r="F48" s="399"/>
      <c r="G48" s="399"/>
      <c r="H48" s="399"/>
      <c r="I48" s="401"/>
      <c r="J48" s="104"/>
      <c r="K48" s="105"/>
      <c r="L48" s="104"/>
      <c r="M48" s="398" t="s">
        <v>110</v>
      </c>
      <c r="N48" s="399"/>
      <c r="O48" s="400"/>
      <c r="P48" s="399"/>
      <c r="Q48" s="399"/>
      <c r="R48" s="399"/>
      <c r="S48" s="401"/>
      <c r="T48" s="104"/>
      <c r="U48" s="105"/>
      <c r="V48" s="104"/>
      <c r="W48" s="398" t="s">
        <v>110</v>
      </c>
      <c r="X48" s="399"/>
      <c r="Y48" s="400"/>
      <c r="Z48" s="399"/>
      <c r="AA48" s="399"/>
      <c r="AB48" s="399"/>
      <c r="AC48" s="401"/>
      <c r="AD48" s="99"/>
      <c r="AE48" s="95"/>
    </row>
    <row r="49" spans="1:31" ht="21" customHeight="1">
      <c r="A49" s="95"/>
      <c r="B49" s="99"/>
      <c r="C49" s="402" t="s">
        <v>111</v>
      </c>
      <c r="D49" s="403"/>
      <c r="E49" s="404"/>
      <c r="F49" s="403"/>
      <c r="G49" s="403"/>
      <c r="H49" s="403"/>
      <c r="I49" s="405"/>
      <c r="J49" s="104"/>
      <c r="K49" s="105"/>
      <c r="L49" s="104"/>
      <c r="M49" s="402" t="s">
        <v>111</v>
      </c>
      <c r="N49" s="403"/>
      <c r="O49" s="404"/>
      <c r="P49" s="403"/>
      <c r="Q49" s="403"/>
      <c r="R49" s="403"/>
      <c r="S49" s="405"/>
      <c r="T49" s="104"/>
      <c r="U49" s="105"/>
      <c r="V49" s="104"/>
      <c r="W49" s="402" t="s">
        <v>111</v>
      </c>
      <c r="X49" s="403"/>
      <c r="Y49" s="404"/>
      <c r="Z49" s="403"/>
      <c r="AA49" s="403"/>
      <c r="AB49" s="403"/>
      <c r="AC49" s="405"/>
      <c r="AD49" s="99"/>
      <c r="AE49" s="95"/>
    </row>
    <row r="50" spans="1:31" ht="21" customHeight="1">
      <c r="A50" s="95"/>
      <c r="B50" s="99"/>
      <c r="C50" s="413" t="s">
        <v>115</v>
      </c>
      <c r="D50" s="414"/>
      <c r="E50" s="415" t="s">
        <v>124</v>
      </c>
      <c r="F50" s="414"/>
      <c r="G50" s="414"/>
      <c r="H50" s="414"/>
      <c r="I50" s="416"/>
      <c r="J50" s="104"/>
      <c r="K50" s="105"/>
      <c r="L50" s="104"/>
      <c r="M50" s="413" t="s">
        <v>115</v>
      </c>
      <c r="N50" s="414"/>
      <c r="O50" s="415" t="s">
        <v>124</v>
      </c>
      <c r="P50" s="414"/>
      <c r="Q50" s="414"/>
      <c r="R50" s="414"/>
      <c r="S50" s="416"/>
      <c r="T50" s="104"/>
      <c r="U50" s="105"/>
      <c r="V50" s="104"/>
      <c r="W50" s="413" t="s">
        <v>115</v>
      </c>
      <c r="X50" s="414"/>
      <c r="Y50" s="415" t="s">
        <v>124</v>
      </c>
      <c r="Z50" s="414"/>
      <c r="AA50" s="414"/>
      <c r="AB50" s="414"/>
      <c r="AC50" s="416"/>
      <c r="AD50" s="99"/>
      <c r="AE50" s="95"/>
    </row>
    <row r="51" spans="1:31" ht="21" customHeight="1">
      <c r="A51" s="95"/>
      <c r="B51" s="99"/>
      <c r="C51" s="104"/>
      <c r="D51" s="104"/>
      <c r="E51" s="104"/>
      <c r="F51" s="104"/>
      <c r="G51" s="104"/>
      <c r="H51" s="104"/>
      <c r="I51" s="104"/>
      <c r="J51" s="104"/>
      <c r="K51" s="105"/>
      <c r="L51" s="104"/>
      <c r="M51" s="104"/>
      <c r="N51" s="104"/>
      <c r="O51" s="104"/>
      <c r="P51" s="104"/>
      <c r="Q51" s="104"/>
      <c r="R51" s="104"/>
      <c r="S51" s="104"/>
      <c r="T51" s="104"/>
      <c r="U51" s="105"/>
      <c r="V51" s="104"/>
      <c r="W51" s="104"/>
      <c r="X51" s="104"/>
      <c r="Y51" s="104"/>
      <c r="Z51" s="104"/>
      <c r="AA51" s="104"/>
      <c r="AB51" s="104"/>
      <c r="AC51" s="104"/>
      <c r="AD51" s="99"/>
      <c r="AE51" s="95"/>
    </row>
    <row r="52" spans="1:31" ht="21" customHeight="1">
      <c r="A52" s="95"/>
      <c r="B52" s="99"/>
      <c r="C52" s="420" t="s">
        <v>118</v>
      </c>
      <c r="D52" s="421"/>
      <c r="E52" s="421"/>
      <c r="F52" s="421"/>
      <c r="G52" s="421"/>
      <c r="H52" s="421"/>
      <c r="I52" s="421"/>
      <c r="J52" s="104"/>
      <c r="K52" s="105"/>
      <c r="L52" s="104"/>
      <c r="M52" s="420" t="s">
        <v>118</v>
      </c>
      <c r="N52" s="421"/>
      <c r="O52" s="421"/>
      <c r="P52" s="421"/>
      <c r="Q52" s="421"/>
      <c r="R52" s="421"/>
      <c r="S52" s="421"/>
      <c r="T52" s="104"/>
      <c r="U52" s="105"/>
      <c r="V52" s="104"/>
      <c r="W52" s="420" t="s">
        <v>118</v>
      </c>
      <c r="X52" s="421"/>
      <c r="Y52" s="421"/>
      <c r="Z52" s="421"/>
      <c r="AA52" s="421"/>
      <c r="AB52" s="421"/>
      <c r="AC52" s="421"/>
      <c r="AD52" s="99"/>
      <c r="AE52" s="95"/>
    </row>
    <row r="53" spans="1:31" ht="21" customHeight="1">
      <c r="A53" s="95"/>
      <c r="B53" s="99"/>
      <c r="C53" s="115">
        <v>1</v>
      </c>
      <c r="D53" s="422"/>
      <c r="E53" s="423"/>
      <c r="F53" s="423"/>
      <c r="G53" s="423"/>
      <c r="H53" s="423"/>
      <c r="I53" s="116" t="s">
        <v>120</v>
      </c>
      <c r="J53" s="104"/>
      <c r="K53" s="105"/>
      <c r="L53" s="104"/>
      <c r="M53" s="115">
        <v>1</v>
      </c>
      <c r="N53" s="422"/>
      <c r="O53" s="423"/>
      <c r="P53" s="423"/>
      <c r="Q53" s="423"/>
      <c r="R53" s="423"/>
      <c r="S53" s="116" t="s">
        <v>120</v>
      </c>
      <c r="T53" s="104"/>
      <c r="U53" s="105"/>
      <c r="V53" s="104"/>
      <c r="W53" s="115">
        <v>1</v>
      </c>
      <c r="X53" s="422"/>
      <c r="Y53" s="423"/>
      <c r="Z53" s="423"/>
      <c r="AA53" s="423"/>
      <c r="AB53" s="423"/>
      <c r="AC53" s="116" t="s">
        <v>120</v>
      </c>
      <c r="AD53" s="99"/>
      <c r="AE53" s="95"/>
    </row>
    <row r="54" spans="1:31" ht="21" customHeight="1">
      <c r="A54" s="95"/>
      <c r="B54" s="99"/>
      <c r="C54" s="115">
        <v>2</v>
      </c>
      <c r="D54" s="422"/>
      <c r="E54" s="423"/>
      <c r="F54" s="423"/>
      <c r="G54" s="423"/>
      <c r="H54" s="423"/>
      <c r="I54" s="116"/>
      <c r="J54" s="104"/>
      <c r="K54" s="105"/>
      <c r="L54" s="104"/>
      <c r="M54" s="115">
        <v>2</v>
      </c>
      <c r="N54" s="422"/>
      <c r="O54" s="423"/>
      <c r="P54" s="423"/>
      <c r="Q54" s="423"/>
      <c r="R54" s="423"/>
      <c r="S54" s="116"/>
      <c r="T54" s="104"/>
      <c r="U54" s="105"/>
      <c r="V54" s="104"/>
      <c r="W54" s="115">
        <v>2</v>
      </c>
      <c r="X54" s="422"/>
      <c r="Y54" s="423"/>
      <c r="Z54" s="423"/>
      <c r="AA54" s="423"/>
      <c r="AB54" s="423"/>
      <c r="AC54" s="116"/>
      <c r="AD54" s="99"/>
      <c r="AE54" s="95"/>
    </row>
    <row r="55" spans="1:31" ht="21" customHeight="1">
      <c r="A55" s="95"/>
      <c r="B55" s="99"/>
      <c r="C55" s="115">
        <v>3</v>
      </c>
      <c r="D55" s="422"/>
      <c r="E55" s="423"/>
      <c r="F55" s="423"/>
      <c r="G55" s="423"/>
      <c r="H55" s="423"/>
      <c r="I55" s="116"/>
      <c r="J55" s="104"/>
      <c r="K55" s="105"/>
      <c r="L55" s="104"/>
      <c r="M55" s="115">
        <v>3</v>
      </c>
      <c r="N55" s="422"/>
      <c r="O55" s="423"/>
      <c r="P55" s="423"/>
      <c r="Q55" s="423"/>
      <c r="R55" s="423"/>
      <c r="S55" s="116"/>
      <c r="T55" s="104"/>
      <c r="U55" s="105"/>
      <c r="V55" s="104"/>
      <c r="W55" s="115">
        <v>3</v>
      </c>
      <c r="X55" s="422"/>
      <c r="Y55" s="423"/>
      <c r="Z55" s="423"/>
      <c r="AA55" s="423"/>
      <c r="AB55" s="423"/>
      <c r="AC55" s="116"/>
      <c r="AD55" s="99"/>
      <c r="AE55" s="95"/>
    </row>
    <row r="56" spans="1:31" ht="21" customHeight="1">
      <c r="A56" s="95"/>
      <c r="B56" s="99"/>
      <c r="C56" s="115">
        <v>4</v>
      </c>
      <c r="D56" s="422"/>
      <c r="E56" s="423"/>
      <c r="F56" s="423"/>
      <c r="G56" s="423"/>
      <c r="H56" s="423"/>
      <c r="I56" s="116"/>
      <c r="J56" s="104"/>
      <c r="K56" s="105"/>
      <c r="L56" s="104"/>
      <c r="M56" s="115">
        <v>4</v>
      </c>
      <c r="N56" s="422"/>
      <c r="O56" s="423"/>
      <c r="P56" s="423"/>
      <c r="Q56" s="423"/>
      <c r="R56" s="423"/>
      <c r="S56" s="116"/>
      <c r="T56" s="104"/>
      <c r="U56" s="105"/>
      <c r="V56" s="104"/>
      <c r="W56" s="115">
        <v>4</v>
      </c>
      <c r="X56" s="422"/>
      <c r="Y56" s="423"/>
      <c r="Z56" s="423"/>
      <c r="AA56" s="423"/>
      <c r="AB56" s="423"/>
      <c r="AC56" s="116"/>
      <c r="AD56" s="99"/>
      <c r="AE56" s="95"/>
    </row>
    <row r="57" spans="1:31" ht="21" customHeight="1">
      <c r="A57" s="95"/>
      <c r="B57" s="99"/>
      <c r="C57" s="115">
        <v>5</v>
      </c>
      <c r="D57" s="422"/>
      <c r="E57" s="423"/>
      <c r="F57" s="423"/>
      <c r="G57" s="423"/>
      <c r="H57" s="423"/>
      <c r="I57" s="116"/>
      <c r="J57" s="104"/>
      <c r="K57" s="105"/>
      <c r="L57" s="104"/>
      <c r="M57" s="115">
        <v>5</v>
      </c>
      <c r="N57" s="422"/>
      <c r="O57" s="423"/>
      <c r="P57" s="423"/>
      <c r="Q57" s="423"/>
      <c r="R57" s="423"/>
      <c r="S57" s="116"/>
      <c r="T57" s="104"/>
      <c r="U57" s="105"/>
      <c r="V57" s="104"/>
      <c r="W57" s="115">
        <v>5</v>
      </c>
      <c r="X57" s="422"/>
      <c r="Y57" s="423"/>
      <c r="Z57" s="423"/>
      <c r="AA57" s="423"/>
      <c r="AB57" s="423"/>
      <c r="AC57" s="116"/>
      <c r="AD57" s="99"/>
      <c r="AE57" s="95"/>
    </row>
    <row r="58" spans="1:31" ht="21" customHeight="1">
      <c r="A58" s="95"/>
      <c r="B58" s="99"/>
      <c r="C58" s="115">
        <v>6</v>
      </c>
      <c r="D58" s="422"/>
      <c r="E58" s="423"/>
      <c r="F58" s="423"/>
      <c r="G58" s="423"/>
      <c r="H58" s="423"/>
      <c r="I58" s="116"/>
      <c r="J58" s="104"/>
      <c r="K58" s="105"/>
      <c r="L58" s="104"/>
      <c r="M58" s="115">
        <v>6</v>
      </c>
      <c r="N58" s="422"/>
      <c r="O58" s="423"/>
      <c r="P58" s="423"/>
      <c r="Q58" s="423"/>
      <c r="R58" s="423"/>
      <c r="S58" s="116"/>
      <c r="T58" s="104"/>
      <c r="U58" s="105"/>
      <c r="V58" s="104"/>
      <c r="W58" s="115">
        <v>6</v>
      </c>
      <c r="X58" s="422"/>
      <c r="Y58" s="423"/>
      <c r="Z58" s="423"/>
      <c r="AA58" s="423"/>
      <c r="AB58" s="423"/>
      <c r="AC58" s="116"/>
      <c r="AD58" s="99"/>
      <c r="AE58" s="95"/>
    </row>
    <row r="59" spans="1:31" ht="21" customHeight="1">
      <c r="A59" s="95"/>
      <c r="B59" s="99"/>
      <c r="C59" s="115">
        <v>7</v>
      </c>
      <c r="D59" s="422"/>
      <c r="E59" s="423"/>
      <c r="F59" s="423"/>
      <c r="G59" s="423"/>
      <c r="H59" s="423"/>
      <c r="I59" s="116"/>
      <c r="J59" s="104"/>
      <c r="K59" s="105"/>
      <c r="L59" s="104"/>
      <c r="M59" s="115">
        <v>7</v>
      </c>
      <c r="N59" s="422"/>
      <c r="O59" s="423"/>
      <c r="P59" s="423"/>
      <c r="Q59" s="423"/>
      <c r="R59" s="423"/>
      <c r="S59" s="116"/>
      <c r="T59" s="104"/>
      <c r="U59" s="105"/>
      <c r="V59" s="104"/>
      <c r="W59" s="115">
        <v>7</v>
      </c>
      <c r="X59" s="422"/>
      <c r="Y59" s="423"/>
      <c r="Z59" s="423"/>
      <c r="AA59" s="423"/>
      <c r="AB59" s="423"/>
      <c r="AC59" s="116"/>
      <c r="AD59" s="99"/>
      <c r="AE59" s="95"/>
    </row>
    <row r="60" spans="1:31" ht="21" customHeight="1">
      <c r="A60" s="95"/>
      <c r="B60" s="99"/>
      <c r="C60" s="115">
        <v>8</v>
      </c>
      <c r="D60" s="422"/>
      <c r="E60" s="423"/>
      <c r="F60" s="423"/>
      <c r="G60" s="423"/>
      <c r="H60" s="423"/>
      <c r="I60" s="116"/>
      <c r="J60" s="104"/>
      <c r="K60" s="105"/>
      <c r="L60" s="104"/>
      <c r="M60" s="115">
        <v>8</v>
      </c>
      <c r="N60" s="422"/>
      <c r="O60" s="423"/>
      <c r="P60" s="423"/>
      <c r="Q60" s="423"/>
      <c r="R60" s="423"/>
      <c r="S60" s="116"/>
      <c r="T60" s="104"/>
      <c r="U60" s="105"/>
      <c r="V60" s="104"/>
      <c r="W60" s="115">
        <v>8</v>
      </c>
      <c r="X60" s="422"/>
      <c r="Y60" s="423"/>
      <c r="Z60" s="423"/>
      <c r="AA60" s="423"/>
      <c r="AB60" s="423"/>
      <c r="AC60" s="116"/>
      <c r="AD60" s="99"/>
      <c r="AE60" s="95"/>
    </row>
    <row r="61" spans="1:31" ht="21" customHeight="1">
      <c r="A61" s="95"/>
      <c r="B61" s="99"/>
      <c r="C61" s="104"/>
      <c r="D61" s="104"/>
      <c r="E61" s="104"/>
      <c r="F61" s="104"/>
      <c r="G61" s="104"/>
      <c r="H61" s="104"/>
      <c r="I61" s="104"/>
      <c r="J61" s="104"/>
      <c r="K61" s="105"/>
      <c r="L61" s="104"/>
      <c r="M61" s="104"/>
      <c r="N61" s="104"/>
      <c r="O61" s="104"/>
      <c r="P61" s="104"/>
      <c r="Q61" s="104"/>
      <c r="R61" s="104"/>
      <c r="S61" s="104"/>
      <c r="T61" s="104"/>
      <c r="U61" s="105"/>
      <c r="V61" s="104"/>
      <c r="W61" s="104"/>
      <c r="X61" s="104"/>
      <c r="Y61" s="104"/>
      <c r="Z61" s="104"/>
      <c r="AA61" s="104"/>
      <c r="AB61" s="104"/>
      <c r="AC61" s="104"/>
      <c r="AD61" s="99"/>
      <c r="AE61" s="95"/>
    </row>
    <row r="62" spans="1:31" ht="21" customHeight="1">
      <c r="A62" s="95"/>
      <c r="B62" s="99"/>
      <c r="C62" s="427" t="s">
        <v>122</v>
      </c>
      <c r="D62" s="428"/>
      <c r="E62" s="123"/>
      <c r="F62" s="104"/>
      <c r="G62" s="122" t="s">
        <v>57</v>
      </c>
      <c r="H62" s="429">
        <f>IFERROR(COUNTIFS(I53:I60,"✓",D53:D60,"&lt;&gt;"&amp;"")/COUNTIF(D53:H60,"&lt;&gt;"&amp;""),0)</f>
        <v>0</v>
      </c>
      <c r="I62" s="430"/>
      <c r="J62" s="104"/>
      <c r="K62" s="105"/>
      <c r="L62" s="104"/>
      <c r="M62" s="427" t="s">
        <v>122</v>
      </c>
      <c r="N62" s="428"/>
      <c r="O62" s="123"/>
      <c r="P62" s="104"/>
      <c r="Q62" s="122" t="s">
        <v>57</v>
      </c>
      <c r="R62" s="429">
        <f>IFERROR(COUNTIFS(S53:S60,"✓",N53:N60,"&lt;&gt;"&amp;"")/COUNTIF(N53:R60,"&lt;&gt;"&amp;""),0)</f>
        <v>0</v>
      </c>
      <c r="S62" s="430"/>
      <c r="T62" s="104"/>
      <c r="U62" s="105"/>
      <c r="V62" s="104"/>
      <c r="W62" s="427" t="s">
        <v>122</v>
      </c>
      <c r="X62" s="428"/>
      <c r="Y62" s="123"/>
      <c r="Z62" s="104"/>
      <c r="AA62" s="122" t="s">
        <v>57</v>
      </c>
      <c r="AB62" s="429">
        <f>IFERROR(COUNTIFS(AC53:AC60,"✓",X53:X60,"&lt;&gt;"&amp;"")/COUNTIF(X53:AB60,"&lt;&gt;"&amp;""),0)</f>
        <v>0</v>
      </c>
      <c r="AC62" s="430"/>
      <c r="AD62" s="99"/>
      <c r="AE62" s="95"/>
    </row>
    <row r="63" spans="1:31" ht="21" customHeight="1">
      <c r="A63" s="95"/>
      <c r="B63" s="99"/>
      <c r="C63" s="99"/>
      <c r="D63" s="99"/>
      <c r="E63" s="99"/>
      <c r="F63" s="99"/>
      <c r="G63" s="99"/>
      <c r="H63" s="99"/>
      <c r="I63" s="99"/>
      <c r="J63" s="99"/>
      <c r="K63" s="100"/>
      <c r="L63" s="99"/>
      <c r="M63" s="99"/>
      <c r="N63" s="99"/>
      <c r="O63" s="99"/>
      <c r="P63" s="99"/>
      <c r="Q63" s="99"/>
      <c r="R63" s="99"/>
      <c r="S63" s="99"/>
      <c r="T63" s="99"/>
      <c r="U63" s="100"/>
      <c r="V63" s="99"/>
      <c r="W63" s="99"/>
      <c r="X63" s="99"/>
      <c r="Y63" s="99"/>
      <c r="Z63" s="99"/>
      <c r="AA63" s="99"/>
      <c r="AB63" s="99"/>
      <c r="AC63" s="99"/>
      <c r="AD63" s="99"/>
      <c r="AE63" s="95"/>
    </row>
    <row r="64" spans="1:31" ht="21" customHeight="1">
      <c r="A64" s="95"/>
      <c r="B64" s="99"/>
      <c r="C64" s="99"/>
      <c r="D64" s="99"/>
      <c r="E64" s="99"/>
      <c r="F64" s="99"/>
      <c r="G64" s="99"/>
      <c r="H64" s="99"/>
      <c r="I64" s="99"/>
      <c r="J64" s="99"/>
      <c r="K64" s="100"/>
      <c r="L64" s="99"/>
      <c r="M64" s="99"/>
      <c r="N64" s="99"/>
      <c r="O64" s="99"/>
      <c r="P64" s="99"/>
      <c r="Q64" s="99"/>
      <c r="R64" s="99"/>
      <c r="S64" s="99"/>
      <c r="T64" s="99"/>
      <c r="U64" s="100"/>
      <c r="V64" s="99"/>
      <c r="W64" s="99"/>
      <c r="X64" s="99"/>
      <c r="Y64" s="99"/>
      <c r="Z64" s="99"/>
      <c r="AA64" s="99"/>
      <c r="AB64" s="99"/>
      <c r="AC64" s="99"/>
      <c r="AD64" s="99"/>
      <c r="AE64" s="95"/>
    </row>
    <row r="65" spans="1:31" ht="21" customHeight="1">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95"/>
    </row>
    <row r="66" spans="1:31" ht="21" customHeight="1">
      <c r="A66" s="95"/>
      <c r="B66" s="99"/>
      <c r="C66" s="385" t="s">
        <v>123</v>
      </c>
      <c r="D66" s="386"/>
      <c r="E66" s="386"/>
      <c r="F66" s="386"/>
      <c r="G66" s="386"/>
      <c r="H66" s="386"/>
      <c r="I66" s="386"/>
      <c r="J66" s="99"/>
      <c r="K66" s="100"/>
      <c r="L66" s="99"/>
      <c r="M66" s="385" t="s">
        <v>123</v>
      </c>
      <c r="N66" s="386"/>
      <c r="O66" s="386"/>
      <c r="P66" s="386"/>
      <c r="Q66" s="386"/>
      <c r="R66" s="386"/>
      <c r="S66" s="386"/>
      <c r="T66" s="99"/>
      <c r="U66" s="100"/>
      <c r="V66" s="99"/>
      <c r="W66" s="385" t="s">
        <v>123</v>
      </c>
      <c r="X66" s="386"/>
      <c r="Y66" s="386"/>
      <c r="Z66" s="386"/>
      <c r="AA66" s="386"/>
      <c r="AB66" s="386"/>
      <c r="AC66" s="386"/>
      <c r="AD66" s="110"/>
      <c r="AE66" s="95"/>
    </row>
    <row r="67" spans="1:31" ht="21" customHeight="1" thickBot="1">
      <c r="A67" s="95"/>
      <c r="B67" s="99"/>
      <c r="C67" s="386"/>
      <c r="D67" s="386"/>
      <c r="E67" s="386"/>
      <c r="F67" s="386"/>
      <c r="G67" s="386"/>
      <c r="H67" s="386"/>
      <c r="I67" s="386"/>
      <c r="J67" s="99"/>
      <c r="K67" s="100"/>
      <c r="L67" s="99"/>
      <c r="M67" s="386"/>
      <c r="N67" s="386"/>
      <c r="O67" s="386"/>
      <c r="P67" s="386"/>
      <c r="Q67" s="386"/>
      <c r="R67" s="386"/>
      <c r="S67" s="386"/>
      <c r="T67" s="99"/>
      <c r="U67" s="100"/>
      <c r="V67" s="99"/>
      <c r="W67" s="386"/>
      <c r="X67" s="386"/>
      <c r="Y67" s="386"/>
      <c r="Z67" s="386"/>
      <c r="AA67" s="386"/>
      <c r="AB67" s="386"/>
      <c r="AC67" s="386"/>
      <c r="AD67" s="110"/>
      <c r="AE67" s="95"/>
    </row>
    <row r="68" spans="1:31" ht="21" customHeight="1">
      <c r="A68" s="95"/>
      <c r="B68" s="99"/>
      <c r="C68" s="390"/>
      <c r="D68" s="391"/>
      <c r="E68" s="391"/>
      <c r="F68" s="391"/>
      <c r="G68" s="391"/>
      <c r="H68" s="391"/>
      <c r="I68" s="392"/>
      <c r="J68" s="99"/>
      <c r="K68" s="100"/>
      <c r="L68" s="99"/>
      <c r="M68" s="390"/>
      <c r="N68" s="391"/>
      <c r="O68" s="391"/>
      <c r="P68" s="391"/>
      <c r="Q68" s="391"/>
      <c r="R68" s="391"/>
      <c r="S68" s="392"/>
      <c r="T68" s="99"/>
      <c r="U68" s="100"/>
      <c r="V68" s="99"/>
      <c r="W68" s="390"/>
      <c r="X68" s="391"/>
      <c r="Y68" s="391"/>
      <c r="Z68" s="391"/>
      <c r="AA68" s="391"/>
      <c r="AB68" s="391"/>
      <c r="AC68" s="392"/>
      <c r="AD68" s="110"/>
      <c r="AE68" s="95"/>
    </row>
    <row r="69" spans="1:31" ht="21" customHeight="1">
      <c r="A69" s="95"/>
      <c r="B69" s="99"/>
      <c r="C69" s="393"/>
      <c r="D69" s="386"/>
      <c r="E69" s="386"/>
      <c r="F69" s="386"/>
      <c r="G69" s="386"/>
      <c r="H69" s="386"/>
      <c r="I69" s="394"/>
      <c r="J69" s="99"/>
      <c r="K69" s="100"/>
      <c r="L69" s="99"/>
      <c r="M69" s="393"/>
      <c r="N69" s="386"/>
      <c r="O69" s="386"/>
      <c r="P69" s="386"/>
      <c r="Q69" s="386"/>
      <c r="R69" s="386"/>
      <c r="S69" s="394"/>
      <c r="T69" s="99"/>
      <c r="U69" s="100"/>
      <c r="V69" s="99"/>
      <c r="W69" s="393"/>
      <c r="X69" s="386"/>
      <c r="Y69" s="386"/>
      <c r="Z69" s="386"/>
      <c r="AA69" s="386"/>
      <c r="AB69" s="386"/>
      <c r="AC69" s="394"/>
      <c r="AD69" s="110"/>
      <c r="AE69" s="95"/>
    </row>
    <row r="70" spans="1:31" ht="21" customHeight="1">
      <c r="A70" s="95"/>
      <c r="B70" s="99"/>
      <c r="C70" s="393"/>
      <c r="D70" s="386"/>
      <c r="E70" s="386"/>
      <c r="F70" s="386"/>
      <c r="G70" s="386"/>
      <c r="H70" s="386"/>
      <c r="I70" s="394"/>
      <c r="J70" s="99"/>
      <c r="K70" s="100"/>
      <c r="L70" s="99"/>
      <c r="M70" s="393"/>
      <c r="N70" s="386"/>
      <c r="O70" s="386"/>
      <c r="P70" s="386"/>
      <c r="Q70" s="386"/>
      <c r="R70" s="386"/>
      <c r="S70" s="394"/>
      <c r="T70" s="99"/>
      <c r="U70" s="100"/>
      <c r="V70" s="99"/>
      <c r="W70" s="393"/>
      <c r="X70" s="386"/>
      <c r="Y70" s="386"/>
      <c r="Z70" s="386"/>
      <c r="AA70" s="386"/>
      <c r="AB70" s="386"/>
      <c r="AC70" s="394"/>
      <c r="AD70" s="110"/>
      <c r="AE70" s="95"/>
    </row>
    <row r="71" spans="1:31" ht="21" customHeight="1">
      <c r="A71" s="95"/>
      <c r="B71" s="99"/>
      <c r="C71" s="393"/>
      <c r="D71" s="386"/>
      <c r="E71" s="386"/>
      <c r="F71" s="386"/>
      <c r="G71" s="386"/>
      <c r="H71" s="386"/>
      <c r="I71" s="394"/>
      <c r="J71" s="99"/>
      <c r="K71" s="100"/>
      <c r="L71" s="99"/>
      <c r="M71" s="393"/>
      <c r="N71" s="386"/>
      <c r="O71" s="386"/>
      <c r="P71" s="386"/>
      <c r="Q71" s="386"/>
      <c r="R71" s="386"/>
      <c r="S71" s="394"/>
      <c r="T71" s="99"/>
      <c r="U71" s="100"/>
      <c r="V71" s="99"/>
      <c r="W71" s="393"/>
      <c r="X71" s="386"/>
      <c r="Y71" s="386"/>
      <c r="Z71" s="386"/>
      <c r="AA71" s="386"/>
      <c r="AB71" s="386"/>
      <c r="AC71" s="394"/>
      <c r="AD71" s="110"/>
      <c r="AE71" s="95"/>
    </row>
    <row r="72" spans="1:31" ht="21" customHeight="1">
      <c r="A72" s="95"/>
      <c r="B72" s="99"/>
      <c r="C72" s="393"/>
      <c r="D72" s="386"/>
      <c r="E72" s="386"/>
      <c r="F72" s="386"/>
      <c r="G72" s="386"/>
      <c r="H72" s="386"/>
      <c r="I72" s="394"/>
      <c r="J72" s="99"/>
      <c r="K72" s="100"/>
      <c r="L72" s="99"/>
      <c r="M72" s="393"/>
      <c r="N72" s="386"/>
      <c r="O72" s="386"/>
      <c r="P72" s="386"/>
      <c r="Q72" s="386"/>
      <c r="R72" s="386"/>
      <c r="S72" s="394"/>
      <c r="T72" s="99"/>
      <c r="U72" s="100"/>
      <c r="V72" s="99"/>
      <c r="W72" s="393"/>
      <c r="X72" s="386"/>
      <c r="Y72" s="386"/>
      <c r="Z72" s="386"/>
      <c r="AA72" s="386"/>
      <c r="AB72" s="386"/>
      <c r="AC72" s="394"/>
      <c r="AD72" s="110"/>
      <c r="AE72" s="95"/>
    </row>
    <row r="73" spans="1:31" ht="21" customHeight="1">
      <c r="A73" s="95"/>
      <c r="B73" s="99"/>
      <c r="C73" s="393"/>
      <c r="D73" s="386"/>
      <c r="E73" s="386"/>
      <c r="F73" s="386"/>
      <c r="G73" s="386"/>
      <c r="H73" s="386"/>
      <c r="I73" s="394"/>
      <c r="J73" s="99"/>
      <c r="K73" s="100"/>
      <c r="L73" s="99"/>
      <c r="M73" s="393"/>
      <c r="N73" s="386"/>
      <c r="O73" s="386"/>
      <c r="P73" s="386"/>
      <c r="Q73" s="386"/>
      <c r="R73" s="386"/>
      <c r="S73" s="394"/>
      <c r="T73" s="99"/>
      <c r="U73" s="100"/>
      <c r="V73" s="99"/>
      <c r="W73" s="393"/>
      <c r="X73" s="386"/>
      <c r="Y73" s="386"/>
      <c r="Z73" s="386"/>
      <c r="AA73" s="386"/>
      <c r="AB73" s="386"/>
      <c r="AC73" s="394"/>
      <c r="AD73" s="110"/>
      <c r="AE73" s="95"/>
    </row>
    <row r="74" spans="1:31" ht="21" customHeight="1">
      <c r="A74" s="95"/>
      <c r="B74" s="99"/>
      <c r="C74" s="393"/>
      <c r="D74" s="386"/>
      <c r="E74" s="386"/>
      <c r="F74" s="386"/>
      <c r="G74" s="386"/>
      <c r="H74" s="386"/>
      <c r="I74" s="394"/>
      <c r="J74" s="99"/>
      <c r="K74" s="100"/>
      <c r="L74" s="99"/>
      <c r="M74" s="393"/>
      <c r="N74" s="386"/>
      <c r="O74" s="386"/>
      <c r="P74" s="386"/>
      <c r="Q74" s="386"/>
      <c r="R74" s="386"/>
      <c r="S74" s="394"/>
      <c r="T74" s="99"/>
      <c r="U74" s="100"/>
      <c r="V74" s="99"/>
      <c r="W74" s="393"/>
      <c r="X74" s="386"/>
      <c r="Y74" s="386"/>
      <c r="Z74" s="386"/>
      <c r="AA74" s="386"/>
      <c r="AB74" s="386"/>
      <c r="AC74" s="394"/>
      <c r="AD74" s="110"/>
      <c r="AE74" s="95"/>
    </row>
    <row r="75" spans="1:31" ht="21" customHeight="1">
      <c r="A75" s="95"/>
      <c r="B75" s="99"/>
      <c r="C75" s="393"/>
      <c r="D75" s="386"/>
      <c r="E75" s="386"/>
      <c r="F75" s="386"/>
      <c r="G75" s="386"/>
      <c r="H75" s="386"/>
      <c r="I75" s="394"/>
      <c r="J75" s="99"/>
      <c r="K75" s="100"/>
      <c r="L75" s="99"/>
      <c r="M75" s="393"/>
      <c r="N75" s="386"/>
      <c r="O75" s="386"/>
      <c r="P75" s="386"/>
      <c r="Q75" s="386"/>
      <c r="R75" s="386"/>
      <c r="S75" s="394"/>
      <c r="T75" s="99"/>
      <c r="U75" s="100"/>
      <c r="V75" s="99"/>
      <c r="W75" s="393"/>
      <c r="X75" s="386"/>
      <c r="Y75" s="386"/>
      <c r="Z75" s="386"/>
      <c r="AA75" s="386"/>
      <c r="AB75" s="386"/>
      <c r="AC75" s="394"/>
      <c r="AD75" s="110"/>
      <c r="AE75" s="95"/>
    </row>
    <row r="76" spans="1:31" ht="21" customHeight="1" thickBot="1">
      <c r="A76" s="95"/>
      <c r="B76" s="99"/>
      <c r="C76" s="395"/>
      <c r="D76" s="396"/>
      <c r="E76" s="396"/>
      <c r="F76" s="396"/>
      <c r="G76" s="396"/>
      <c r="H76" s="396"/>
      <c r="I76" s="397"/>
      <c r="J76" s="99"/>
      <c r="K76" s="100"/>
      <c r="L76" s="99"/>
      <c r="M76" s="395"/>
      <c r="N76" s="396"/>
      <c r="O76" s="396"/>
      <c r="P76" s="396"/>
      <c r="Q76" s="396"/>
      <c r="R76" s="396"/>
      <c r="S76" s="397"/>
      <c r="T76" s="99"/>
      <c r="U76" s="100"/>
      <c r="V76" s="99"/>
      <c r="W76" s="395"/>
      <c r="X76" s="396"/>
      <c r="Y76" s="396"/>
      <c r="Z76" s="396"/>
      <c r="AA76" s="396"/>
      <c r="AB76" s="396"/>
      <c r="AC76" s="397"/>
      <c r="AD76" s="110"/>
      <c r="AE76" s="95"/>
    </row>
    <row r="77" spans="1:31" ht="21" customHeight="1">
      <c r="A77" s="95"/>
      <c r="B77" s="99"/>
      <c r="C77" s="99"/>
      <c r="D77" s="99"/>
      <c r="E77" s="99"/>
      <c r="F77" s="99"/>
      <c r="G77" s="99"/>
      <c r="H77" s="99"/>
      <c r="I77" s="99"/>
      <c r="J77" s="99"/>
      <c r="K77" s="100"/>
      <c r="L77" s="99"/>
      <c r="M77" s="99"/>
      <c r="N77" s="99"/>
      <c r="O77" s="99"/>
      <c r="P77" s="99"/>
      <c r="Q77" s="99"/>
      <c r="R77" s="99"/>
      <c r="S77" s="99"/>
      <c r="T77" s="99"/>
      <c r="U77" s="100"/>
      <c r="V77" s="99"/>
      <c r="W77" s="99"/>
      <c r="X77" s="99"/>
      <c r="Y77" s="99"/>
      <c r="Z77" s="99"/>
      <c r="AA77" s="99"/>
      <c r="AB77" s="99"/>
      <c r="AC77" s="99"/>
      <c r="AD77" s="110"/>
      <c r="AE77" s="95"/>
    </row>
    <row r="78" spans="1:31" ht="21" customHeight="1">
      <c r="A78" s="95"/>
      <c r="B78" s="99"/>
      <c r="C78" s="398" t="s">
        <v>110</v>
      </c>
      <c r="D78" s="399"/>
      <c r="E78" s="400"/>
      <c r="F78" s="399"/>
      <c r="G78" s="399"/>
      <c r="H78" s="399"/>
      <c r="I78" s="401"/>
      <c r="J78" s="104"/>
      <c r="K78" s="105"/>
      <c r="L78" s="104"/>
      <c r="M78" s="398" t="s">
        <v>110</v>
      </c>
      <c r="N78" s="399"/>
      <c r="O78" s="400"/>
      <c r="P78" s="399"/>
      <c r="Q78" s="399"/>
      <c r="R78" s="399"/>
      <c r="S78" s="401"/>
      <c r="T78" s="104"/>
      <c r="U78" s="105"/>
      <c r="V78" s="104"/>
      <c r="W78" s="398" t="s">
        <v>110</v>
      </c>
      <c r="X78" s="399"/>
      <c r="Y78" s="400"/>
      <c r="Z78" s="399"/>
      <c r="AA78" s="399"/>
      <c r="AB78" s="399"/>
      <c r="AC78" s="401"/>
      <c r="AD78" s="110"/>
      <c r="AE78" s="95"/>
    </row>
    <row r="79" spans="1:31" ht="21" customHeight="1">
      <c r="A79" s="95"/>
      <c r="B79" s="99"/>
      <c r="C79" s="402" t="s">
        <v>111</v>
      </c>
      <c r="D79" s="403"/>
      <c r="E79" s="404"/>
      <c r="F79" s="403"/>
      <c r="G79" s="403"/>
      <c r="H79" s="403"/>
      <c r="I79" s="405"/>
      <c r="J79" s="104"/>
      <c r="K79" s="105"/>
      <c r="L79" s="104"/>
      <c r="M79" s="402" t="s">
        <v>111</v>
      </c>
      <c r="N79" s="403"/>
      <c r="O79" s="404"/>
      <c r="P79" s="403"/>
      <c r="Q79" s="403"/>
      <c r="R79" s="403"/>
      <c r="S79" s="405"/>
      <c r="T79" s="104"/>
      <c r="U79" s="105"/>
      <c r="V79" s="104"/>
      <c r="W79" s="402" t="s">
        <v>111</v>
      </c>
      <c r="X79" s="403"/>
      <c r="Y79" s="404"/>
      <c r="Z79" s="403"/>
      <c r="AA79" s="403"/>
      <c r="AB79" s="403"/>
      <c r="AC79" s="405"/>
      <c r="AD79" s="110"/>
      <c r="AE79" s="95"/>
    </row>
    <row r="80" spans="1:31" ht="21" customHeight="1">
      <c r="A80" s="95"/>
      <c r="B80" s="99"/>
      <c r="C80" s="413" t="s">
        <v>115</v>
      </c>
      <c r="D80" s="414"/>
      <c r="E80" s="415" t="s">
        <v>124</v>
      </c>
      <c r="F80" s="414"/>
      <c r="G80" s="414"/>
      <c r="H80" s="414"/>
      <c r="I80" s="416"/>
      <c r="J80" s="104"/>
      <c r="K80" s="105"/>
      <c r="L80" s="104"/>
      <c r="M80" s="413" t="s">
        <v>115</v>
      </c>
      <c r="N80" s="414"/>
      <c r="O80" s="415" t="s">
        <v>124</v>
      </c>
      <c r="P80" s="414"/>
      <c r="Q80" s="414"/>
      <c r="R80" s="414"/>
      <c r="S80" s="416"/>
      <c r="T80" s="104"/>
      <c r="U80" s="105"/>
      <c r="V80" s="104"/>
      <c r="W80" s="413" t="s">
        <v>115</v>
      </c>
      <c r="X80" s="414"/>
      <c r="Y80" s="415" t="s">
        <v>124</v>
      </c>
      <c r="Z80" s="414"/>
      <c r="AA80" s="414"/>
      <c r="AB80" s="414"/>
      <c r="AC80" s="416"/>
      <c r="AD80" s="110"/>
      <c r="AE80" s="95"/>
    </row>
    <row r="81" spans="1:31" ht="21" customHeight="1">
      <c r="A81" s="95"/>
      <c r="B81" s="99"/>
      <c r="C81" s="104"/>
      <c r="D81" s="104"/>
      <c r="E81" s="104"/>
      <c r="F81" s="104"/>
      <c r="G81" s="104"/>
      <c r="H81" s="104"/>
      <c r="I81" s="104"/>
      <c r="J81" s="104"/>
      <c r="K81" s="105"/>
      <c r="L81" s="104"/>
      <c r="M81" s="104"/>
      <c r="N81" s="104"/>
      <c r="O81" s="104"/>
      <c r="P81" s="104"/>
      <c r="Q81" s="104"/>
      <c r="R81" s="104"/>
      <c r="S81" s="104"/>
      <c r="T81" s="104"/>
      <c r="U81" s="105"/>
      <c r="V81" s="104"/>
      <c r="W81" s="104"/>
      <c r="X81" s="104"/>
      <c r="Y81" s="104"/>
      <c r="Z81" s="104"/>
      <c r="AA81" s="104"/>
      <c r="AB81" s="104"/>
      <c r="AC81" s="104"/>
      <c r="AD81" s="110"/>
      <c r="AE81" s="95"/>
    </row>
    <row r="82" spans="1:31" ht="21" customHeight="1">
      <c r="A82" s="95"/>
      <c r="B82" s="99"/>
      <c r="C82" s="420" t="s">
        <v>118</v>
      </c>
      <c r="D82" s="421"/>
      <c r="E82" s="421"/>
      <c r="F82" s="421"/>
      <c r="G82" s="421"/>
      <c r="H82" s="421"/>
      <c r="I82" s="421"/>
      <c r="J82" s="104"/>
      <c r="K82" s="105"/>
      <c r="L82" s="104"/>
      <c r="M82" s="420" t="s">
        <v>118</v>
      </c>
      <c r="N82" s="421"/>
      <c r="O82" s="421"/>
      <c r="P82" s="421"/>
      <c r="Q82" s="421"/>
      <c r="R82" s="421"/>
      <c r="S82" s="421"/>
      <c r="T82" s="104"/>
      <c r="U82" s="105"/>
      <c r="V82" s="104"/>
      <c r="W82" s="420" t="s">
        <v>118</v>
      </c>
      <c r="X82" s="421"/>
      <c r="Y82" s="421"/>
      <c r="Z82" s="421"/>
      <c r="AA82" s="421"/>
      <c r="AB82" s="421"/>
      <c r="AC82" s="421"/>
      <c r="AD82" s="110"/>
      <c r="AE82" s="95"/>
    </row>
    <row r="83" spans="1:31" ht="21" customHeight="1">
      <c r="A83" s="95"/>
      <c r="B83" s="99"/>
      <c r="C83" s="115">
        <v>1</v>
      </c>
      <c r="D83" s="422"/>
      <c r="E83" s="423"/>
      <c r="F83" s="423"/>
      <c r="G83" s="423"/>
      <c r="H83" s="423"/>
      <c r="I83" s="116" t="s">
        <v>120</v>
      </c>
      <c r="J83" s="104"/>
      <c r="K83" s="105"/>
      <c r="L83" s="104"/>
      <c r="M83" s="115">
        <v>1</v>
      </c>
      <c r="N83" s="422"/>
      <c r="O83" s="423"/>
      <c r="P83" s="423"/>
      <c r="Q83" s="423"/>
      <c r="R83" s="423"/>
      <c r="S83" s="116" t="s">
        <v>120</v>
      </c>
      <c r="T83" s="104"/>
      <c r="U83" s="105"/>
      <c r="V83" s="104"/>
      <c r="W83" s="115">
        <v>1</v>
      </c>
      <c r="X83" s="422"/>
      <c r="Y83" s="423"/>
      <c r="Z83" s="423"/>
      <c r="AA83" s="423"/>
      <c r="AB83" s="423"/>
      <c r="AC83" s="116" t="s">
        <v>120</v>
      </c>
      <c r="AD83" s="110"/>
      <c r="AE83" s="95"/>
    </row>
    <row r="84" spans="1:31" ht="21" customHeight="1">
      <c r="A84" s="95"/>
      <c r="B84" s="99"/>
      <c r="C84" s="115">
        <v>2</v>
      </c>
      <c r="D84" s="422"/>
      <c r="E84" s="423"/>
      <c r="F84" s="423"/>
      <c r="G84" s="423"/>
      <c r="H84" s="423"/>
      <c r="I84" s="116"/>
      <c r="J84" s="104"/>
      <c r="K84" s="105"/>
      <c r="L84" s="104"/>
      <c r="M84" s="115">
        <v>2</v>
      </c>
      <c r="N84" s="422"/>
      <c r="O84" s="423"/>
      <c r="P84" s="423"/>
      <c r="Q84" s="423"/>
      <c r="R84" s="423"/>
      <c r="S84" s="116"/>
      <c r="T84" s="104"/>
      <c r="U84" s="105"/>
      <c r="V84" s="104"/>
      <c r="W84" s="115">
        <v>2</v>
      </c>
      <c r="X84" s="422"/>
      <c r="Y84" s="423"/>
      <c r="Z84" s="423"/>
      <c r="AA84" s="423"/>
      <c r="AB84" s="423"/>
      <c r="AC84" s="116"/>
      <c r="AD84" s="110"/>
      <c r="AE84" s="95"/>
    </row>
    <row r="85" spans="1:31" ht="21" customHeight="1">
      <c r="A85" s="95"/>
      <c r="B85" s="99"/>
      <c r="C85" s="115">
        <v>3</v>
      </c>
      <c r="D85" s="422"/>
      <c r="E85" s="423"/>
      <c r="F85" s="423"/>
      <c r="G85" s="423"/>
      <c r="H85" s="423"/>
      <c r="I85" s="116"/>
      <c r="J85" s="104"/>
      <c r="K85" s="105"/>
      <c r="L85" s="104"/>
      <c r="M85" s="115">
        <v>3</v>
      </c>
      <c r="N85" s="422"/>
      <c r="O85" s="423"/>
      <c r="P85" s="423"/>
      <c r="Q85" s="423"/>
      <c r="R85" s="423"/>
      <c r="S85" s="116"/>
      <c r="T85" s="104"/>
      <c r="U85" s="105"/>
      <c r="V85" s="104"/>
      <c r="W85" s="115">
        <v>3</v>
      </c>
      <c r="X85" s="422"/>
      <c r="Y85" s="423"/>
      <c r="Z85" s="423"/>
      <c r="AA85" s="423"/>
      <c r="AB85" s="423"/>
      <c r="AC85" s="116"/>
      <c r="AD85" s="110"/>
      <c r="AE85" s="95"/>
    </row>
    <row r="86" spans="1:31" ht="21" customHeight="1">
      <c r="A86" s="95"/>
      <c r="B86" s="99"/>
      <c r="C86" s="115">
        <v>4</v>
      </c>
      <c r="D86" s="422"/>
      <c r="E86" s="423"/>
      <c r="F86" s="423"/>
      <c r="G86" s="423"/>
      <c r="H86" s="423"/>
      <c r="I86" s="116"/>
      <c r="J86" s="104"/>
      <c r="K86" s="105"/>
      <c r="L86" s="104"/>
      <c r="M86" s="115">
        <v>4</v>
      </c>
      <c r="N86" s="422"/>
      <c r="O86" s="423"/>
      <c r="P86" s="423"/>
      <c r="Q86" s="423"/>
      <c r="R86" s="423"/>
      <c r="S86" s="116"/>
      <c r="T86" s="104"/>
      <c r="U86" s="105"/>
      <c r="V86" s="104"/>
      <c r="W86" s="115">
        <v>4</v>
      </c>
      <c r="X86" s="422"/>
      <c r="Y86" s="423"/>
      <c r="Z86" s="423"/>
      <c r="AA86" s="423"/>
      <c r="AB86" s="423"/>
      <c r="AC86" s="116"/>
      <c r="AD86" s="110"/>
      <c r="AE86" s="95"/>
    </row>
    <row r="87" spans="1:31" ht="21" customHeight="1">
      <c r="A87" s="95"/>
      <c r="B87" s="99"/>
      <c r="C87" s="115">
        <v>5</v>
      </c>
      <c r="D87" s="422"/>
      <c r="E87" s="423"/>
      <c r="F87" s="423"/>
      <c r="G87" s="423"/>
      <c r="H87" s="423"/>
      <c r="I87" s="116"/>
      <c r="J87" s="104"/>
      <c r="K87" s="105"/>
      <c r="L87" s="104"/>
      <c r="M87" s="115">
        <v>5</v>
      </c>
      <c r="N87" s="422"/>
      <c r="O87" s="423"/>
      <c r="P87" s="423"/>
      <c r="Q87" s="423"/>
      <c r="R87" s="423"/>
      <c r="S87" s="116"/>
      <c r="T87" s="104"/>
      <c r="U87" s="105"/>
      <c r="V87" s="104"/>
      <c r="W87" s="115">
        <v>5</v>
      </c>
      <c r="X87" s="422"/>
      <c r="Y87" s="423"/>
      <c r="Z87" s="423"/>
      <c r="AA87" s="423"/>
      <c r="AB87" s="423"/>
      <c r="AC87" s="116"/>
      <c r="AD87" s="110"/>
      <c r="AE87" s="95"/>
    </row>
    <row r="88" spans="1:31" ht="21" customHeight="1">
      <c r="A88" s="95"/>
      <c r="B88" s="99"/>
      <c r="C88" s="115">
        <v>6</v>
      </c>
      <c r="D88" s="422"/>
      <c r="E88" s="423"/>
      <c r="F88" s="423"/>
      <c r="G88" s="423"/>
      <c r="H88" s="423"/>
      <c r="I88" s="116"/>
      <c r="J88" s="104"/>
      <c r="K88" s="105"/>
      <c r="L88" s="104"/>
      <c r="M88" s="115">
        <v>6</v>
      </c>
      <c r="N88" s="422"/>
      <c r="O88" s="423"/>
      <c r="P88" s="423"/>
      <c r="Q88" s="423"/>
      <c r="R88" s="423"/>
      <c r="S88" s="116"/>
      <c r="T88" s="104"/>
      <c r="U88" s="105"/>
      <c r="V88" s="104"/>
      <c r="W88" s="115">
        <v>6</v>
      </c>
      <c r="X88" s="422"/>
      <c r="Y88" s="423"/>
      <c r="Z88" s="423"/>
      <c r="AA88" s="423"/>
      <c r="AB88" s="423"/>
      <c r="AC88" s="116"/>
      <c r="AD88" s="110"/>
      <c r="AE88" s="95"/>
    </row>
    <row r="89" spans="1:31" ht="21" customHeight="1">
      <c r="A89" s="95"/>
      <c r="B89" s="99"/>
      <c r="C89" s="115">
        <v>7</v>
      </c>
      <c r="D89" s="422"/>
      <c r="E89" s="423"/>
      <c r="F89" s="423"/>
      <c r="G89" s="423"/>
      <c r="H89" s="423"/>
      <c r="I89" s="116"/>
      <c r="J89" s="104"/>
      <c r="K89" s="105"/>
      <c r="L89" s="104"/>
      <c r="M89" s="115">
        <v>7</v>
      </c>
      <c r="N89" s="422"/>
      <c r="O89" s="423"/>
      <c r="P89" s="423"/>
      <c r="Q89" s="423"/>
      <c r="R89" s="423"/>
      <c r="S89" s="116"/>
      <c r="T89" s="104"/>
      <c r="U89" s="105"/>
      <c r="V89" s="104"/>
      <c r="W89" s="115">
        <v>7</v>
      </c>
      <c r="X89" s="422"/>
      <c r="Y89" s="423"/>
      <c r="Z89" s="423"/>
      <c r="AA89" s="423"/>
      <c r="AB89" s="423"/>
      <c r="AC89" s="116"/>
      <c r="AD89" s="110"/>
      <c r="AE89" s="95"/>
    </row>
    <row r="90" spans="1:31" ht="21" customHeight="1">
      <c r="A90" s="95"/>
      <c r="B90" s="99"/>
      <c r="C90" s="115">
        <v>8</v>
      </c>
      <c r="D90" s="422"/>
      <c r="E90" s="423"/>
      <c r="F90" s="423"/>
      <c r="G90" s="423"/>
      <c r="H90" s="423"/>
      <c r="I90" s="116"/>
      <c r="J90" s="104"/>
      <c r="K90" s="105"/>
      <c r="L90" s="104"/>
      <c r="M90" s="115">
        <v>8</v>
      </c>
      <c r="N90" s="422"/>
      <c r="O90" s="423"/>
      <c r="P90" s="423"/>
      <c r="Q90" s="423"/>
      <c r="R90" s="423"/>
      <c r="S90" s="116"/>
      <c r="T90" s="104"/>
      <c r="U90" s="105"/>
      <c r="V90" s="104"/>
      <c r="W90" s="115">
        <v>8</v>
      </c>
      <c r="X90" s="422"/>
      <c r="Y90" s="423"/>
      <c r="Z90" s="423"/>
      <c r="AA90" s="423"/>
      <c r="AB90" s="423"/>
      <c r="AC90" s="116"/>
      <c r="AD90" s="110"/>
      <c r="AE90" s="95"/>
    </row>
    <row r="91" spans="1:31" ht="21" customHeight="1">
      <c r="A91" s="95"/>
      <c r="B91" s="99"/>
      <c r="C91" s="104"/>
      <c r="D91" s="104"/>
      <c r="E91" s="104"/>
      <c r="F91" s="104"/>
      <c r="G91" s="104"/>
      <c r="H91" s="104"/>
      <c r="I91" s="104"/>
      <c r="J91" s="104"/>
      <c r="K91" s="105"/>
      <c r="L91" s="104"/>
      <c r="M91" s="104"/>
      <c r="N91" s="104"/>
      <c r="O91" s="104"/>
      <c r="P91" s="104"/>
      <c r="Q91" s="104"/>
      <c r="R91" s="104"/>
      <c r="S91" s="104"/>
      <c r="T91" s="104"/>
      <c r="U91" s="105"/>
      <c r="V91" s="104"/>
      <c r="W91" s="104"/>
      <c r="X91" s="104"/>
      <c r="Y91" s="104"/>
      <c r="Z91" s="104"/>
      <c r="AA91" s="104"/>
      <c r="AB91" s="104"/>
      <c r="AC91" s="104"/>
      <c r="AD91" s="110"/>
      <c r="AE91" s="95"/>
    </row>
    <row r="92" spans="1:31" ht="21" customHeight="1">
      <c r="A92" s="95"/>
      <c r="B92" s="99"/>
      <c r="C92" s="427" t="s">
        <v>122</v>
      </c>
      <c r="D92" s="428"/>
      <c r="E92" s="123"/>
      <c r="F92" s="104"/>
      <c r="G92" s="122" t="s">
        <v>57</v>
      </c>
      <c r="H92" s="429">
        <f>IFERROR(COUNTIFS(I83:I90,"✓",D83:D90,"&lt;&gt;"&amp;"")/COUNTIF(D83:H90,"&lt;&gt;"&amp;""),0)</f>
        <v>0</v>
      </c>
      <c r="I92" s="430"/>
      <c r="J92" s="104"/>
      <c r="K92" s="105"/>
      <c r="L92" s="104"/>
      <c r="M92" s="427" t="s">
        <v>122</v>
      </c>
      <c r="N92" s="428"/>
      <c r="O92" s="123"/>
      <c r="P92" s="104"/>
      <c r="Q92" s="122" t="s">
        <v>57</v>
      </c>
      <c r="R92" s="429">
        <f>IFERROR(COUNTIFS(S83:S90,"✓",N83:N90,"&lt;&gt;"&amp;"")/COUNTIF(N83:R90,"&lt;&gt;"&amp;""),0)</f>
        <v>0</v>
      </c>
      <c r="S92" s="430"/>
      <c r="T92" s="104"/>
      <c r="U92" s="105"/>
      <c r="V92" s="104"/>
      <c r="W92" s="427" t="s">
        <v>122</v>
      </c>
      <c r="X92" s="428"/>
      <c r="Y92" s="123"/>
      <c r="Z92" s="104"/>
      <c r="AA92" s="122" t="s">
        <v>57</v>
      </c>
      <c r="AB92" s="429">
        <f>IFERROR(COUNTIFS(AC83:AC90,"✓",X83:X90,"&lt;&gt;"&amp;"")/COUNTIF(X83:AB90,"&lt;&gt;"&amp;""),0)</f>
        <v>0</v>
      </c>
      <c r="AC92" s="430"/>
      <c r="AD92" s="110"/>
      <c r="AE92" s="95"/>
    </row>
    <row r="93" spans="1:31" ht="21" customHeight="1">
      <c r="A93" s="95"/>
      <c r="B93" s="99"/>
      <c r="C93" s="99"/>
      <c r="D93" s="99"/>
      <c r="E93" s="99"/>
      <c r="F93" s="99"/>
      <c r="G93" s="99"/>
      <c r="H93" s="99"/>
      <c r="I93" s="99"/>
      <c r="J93" s="99"/>
      <c r="K93" s="100"/>
      <c r="L93" s="99"/>
      <c r="M93" s="99"/>
      <c r="N93" s="99"/>
      <c r="O93" s="99"/>
      <c r="P93" s="99"/>
      <c r="Q93" s="99"/>
      <c r="R93" s="99"/>
      <c r="S93" s="99"/>
      <c r="T93" s="99"/>
      <c r="U93" s="100"/>
      <c r="V93" s="99"/>
      <c r="W93" s="99"/>
      <c r="X93" s="99"/>
      <c r="Y93" s="99"/>
      <c r="Z93" s="99"/>
      <c r="AA93" s="99"/>
      <c r="AB93" s="99"/>
      <c r="AC93" s="99"/>
      <c r="AD93" s="110"/>
      <c r="AE93" s="95"/>
    </row>
    <row r="94" spans="1:31" ht="21" customHeight="1">
      <c r="A94" s="95"/>
      <c r="B94" s="99"/>
      <c r="C94" s="99"/>
      <c r="D94" s="99"/>
      <c r="E94" s="99"/>
      <c r="F94" s="99"/>
      <c r="G94" s="99"/>
      <c r="H94" s="99"/>
      <c r="I94" s="99"/>
      <c r="J94" s="99"/>
      <c r="K94" s="100"/>
      <c r="L94" s="99"/>
      <c r="M94" s="99"/>
      <c r="N94" s="99"/>
      <c r="O94" s="99"/>
      <c r="P94" s="99"/>
      <c r="Q94" s="99"/>
      <c r="R94" s="99"/>
      <c r="S94" s="99"/>
      <c r="T94" s="99"/>
      <c r="U94" s="100"/>
      <c r="V94" s="99"/>
      <c r="W94" s="99"/>
      <c r="X94" s="99"/>
      <c r="Y94" s="99"/>
      <c r="Z94" s="99"/>
      <c r="AA94" s="99"/>
      <c r="AB94" s="99"/>
      <c r="AC94" s="99"/>
      <c r="AD94" s="110"/>
      <c r="AE94" s="95"/>
    </row>
    <row r="95" spans="1:31" ht="21" customHeight="1">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21" customHeight="1">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21" customHeight="1">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21" customHeight="1">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sheetData>
  <mergeCells count="192">
    <mergeCell ref="D90:H90"/>
    <mergeCell ref="N90:R90"/>
    <mergeCell ref="X90:AB90"/>
    <mergeCell ref="C92:D92"/>
    <mergeCell ref="H92:I92"/>
    <mergeCell ref="M92:N92"/>
    <mergeCell ref="R92:S92"/>
    <mergeCell ref="W92:X92"/>
    <mergeCell ref="AB92:AC92"/>
    <mergeCell ref="D88:H88"/>
    <mergeCell ref="N88:R88"/>
    <mergeCell ref="X88:AB88"/>
    <mergeCell ref="D89:H89"/>
    <mergeCell ref="N89:R89"/>
    <mergeCell ref="X89:AB89"/>
    <mergeCell ref="D86:H86"/>
    <mergeCell ref="N86:R86"/>
    <mergeCell ref="X86:AB86"/>
    <mergeCell ref="D87:H87"/>
    <mergeCell ref="N87:R87"/>
    <mergeCell ref="X87:AB87"/>
    <mergeCell ref="D84:H84"/>
    <mergeCell ref="N84:R84"/>
    <mergeCell ref="X84:AB84"/>
    <mergeCell ref="D85:H85"/>
    <mergeCell ref="N85:R85"/>
    <mergeCell ref="X85:AB85"/>
    <mergeCell ref="C82:I82"/>
    <mergeCell ref="M82:S82"/>
    <mergeCell ref="W82:AC82"/>
    <mergeCell ref="D83:H83"/>
    <mergeCell ref="N83:R83"/>
    <mergeCell ref="X83:AB83"/>
    <mergeCell ref="C80:D80"/>
    <mergeCell ref="E80:I80"/>
    <mergeCell ref="M80:N80"/>
    <mergeCell ref="O80:S80"/>
    <mergeCell ref="W80:X80"/>
    <mergeCell ref="Y80:AC80"/>
    <mergeCell ref="C79:D79"/>
    <mergeCell ref="E79:I79"/>
    <mergeCell ref="M79:N79"/>
    <mergeCell ref="O79:S79"/>
    <mergeCell ref="W79:X79"/>
    <mergeCell ref="Y79:AC79"/>
    <mergeCell ref="C78:D78"/>
    <mergeCell ref="E78:I78"/>
    <mergeCell ref="M78:N78"/>
    <mergeCell ref="O78:S78"/>
    <mergeCell ref="W78:X78"/>
    <mergeCell ref="Y78:AC78"/>
    <mergeCell ref="C66:I67"/>
    <mergeCell ref="M66:S67"/>
    <mergeCell ref="W66:AC67"/>
    <mergeCell ref="C68:I76"/>
    <mergeCell ref="M68:S76"/>
    <mergeCell ref="W68:AC76"/>
    <mergeCell ref="D60:H60"/>
    <mergeCell ref="N60:R60"/>
    <mergeCell ref="X60:AB60"/>
    <mergeCell ref="C62:D62"/>
    <mergeCell ref="H62:I62"/>
    <mergeCell ref="M62:N62"/>
    <mergeCell ref="R62:S62"/>
    <mergeCell ref="W62:X62"/>
    <mergeCell ref="AB62:AC62"/>
    <mergeCell ref="D58:H58"/>
    <mergeCell ref="N58:R58"/>
    <mergeCell ref="X58:AB58"/>
    <mergeCell ref="D59:H59"/>
    <mergeCell ref="N59:R59"/>
    <mergeCell ref="X59:AB59"/>
    <mergeCell ref="D56:H56"/>
    <mergeCell ref="N56:R56"/>
    <mergeCell ref="X56:AB56"/>
    <mergeCell ref="D57:H57"/>
    <mergeCell ref="N57:R57"/>
    <mergeCell ref="X57:AB57"/>
    <mergeCell ref="D54:H54"/>
    <mergeCell ref="N54:R54"/>
    <mergeCell ref="X54:AB54"/>
    <mergeCell ref="D55:H55"/>
    <mergeCell ref="N55:R55"/>
    <mergeCell ref="X55:AB55"/>
    <mergeCell ref="C52:I52"/>
    <mergeCell ref="M52:S52"/>
    <mergeCell ref="W52:AC52"/>
    <mergeCell ref="D53:H53"/>
    <mergeCell ref="N53:R53"/>
    <mergeCell ref="X53:AB53"/>
    <mergeCell ref="C50:D50"/>
    <mergeCell ref="E50:I50"/>
    <mergeCell ref="M50:N50"/>
    <mergeCell ref="O50:S50"/>
    <mergeCell ref="W50:X50"/>
    <mergeCell ref="Y50:AC50"/>
    <mergeCell ref="C49:D49"/>
    <mergeCell ref="E49:I49"/>
    <mergeCell ref="M49:N49"/>
    <mergeCell ref="O49:S49"/>
    <mergeCell ref="W49:X49"/>
    <mergeCell ref="Y49:AC49"/>
    <mergeCell ref="C48:D48"/>
    <mergeCell ref="E48:I48"/>
    <mergeCell ref="M48:N48"/>
    <mergeCell ref="O48:S48"/>
    <mergeCell ref="W48:X48"/>
    <mergeCell ref="Y48:AC48"/>
    <mergeCell ref="C33:J33"/>
    <mergeCell ref="C36:I37"/>
    <mergeCell ref="M36:S37"/>
    <mergeCell ref="W36:AC37"/>
    <mergeCell ref="C38:I46"/>
    <mergeCell ref="M38:S46"/>
    <mergeCell ref="W38:AC46"/>
    <mergeCell ref="C31:J31"/>
    <mergeCell ref="C32:J32"/>
    <mergeCell ref="M32:N32"/>
    <mergeCell ref="R32:S32"/>
    <mergeCell ref="W32:X32"/>
    <mergeCell ref="AB32:AC32"/>
    <mergeCell ref="C29:J29"/>
    <mergeCell ref="N29:R29"/>
    <mergeCell ref="X29:AB29"/>
    <mergeCell ref="C30:J30"/>
    <mergeCell ref="N30:R30"/>
    <mergeCell ref="X30:AB30"/>
    <mergeCell ref="N26:R26"/>
    <mergeCell ref="X26:AB26"/>
    <mergeCell ref="B27:J27"/>
    <mergeCell ref="N27:R27"/>
    <mergeCell ref="X27:AB27"/>
    <mergeCell ref="C28:J28"/>
    <mergeCell ref="N28:R28"/>
    <mergeCell ref="X28:AB28"/>
    <mergeCell ref="N23:R23"/>
    <mergeCell ref="X23:AB23"/>
    <mergeCell ref="N24:R24"/>
    <mergeCell ref="X24:AB24"/>
    <mergeCell ref="N25:R25"/>
    <mergeCell ref="X25:AB25"/>
    <mergeCell ref="M20:N20"/>
    <mergeCell ref="O20:S20"/>
    <mergeCell ref="W20:X20"/>
    <mergeCell ref="Y20:AC20"/>
    <mergeCell ref="D21:E22"/>
    <mergeCell ref="G21:H21"/>
    <mergeCell ref="G22:H22"/>
    <mergeCell ref="M22:S22"/>
    <mergeCell ref="W22:AC22"/>
    <mergeCell ref="H11:J11"/>
    <mergeCell ref="B12:E12"/>
    <mergeCell ref="F12:G12"/>
    <mergeCell ref="H12:J12"/>
    <mergeCell ref="M18:N18"/>
    <mergeCell ref="O18:S18"/>
    <mergeCell ref="W18:X18"/>
    <mergeCell ref="Y18:AC18"/>
    <mergeCell ref="M19:N19"/>
    <mergeCell ref="O19:S19"/>
    <mergeCell ref="W19:X19"/>
    <mergeCell ref="Y19:AC19"/>
    <mergeCell ref="B15:E15"/>
    <mergeCell ref="F15:G15"/>
    <mergeCell ref="H15:J15"/>
    <mergeCell ref="B16:E16"/>
    <mergeCell ref="F16:G16"/>
    <mergeCell ref="H16:J16"/>
    <mergeCell ref="B9:E9"/>
    <mergeCell ref="F9:G9"/>
    <mergeCell ref="H9:J9"/>
    <mergeCell ref="B10:E10"/>
    <mergeCell ref="F10:G10"/>
    <mergeCell ref="H10:J10"/>
    <mergeCell ref="B3:I4"/>
    <mergeCell ref="V3:AD4"/>
    <mergeCell ref="B6:J7"/>
    <mergeCell ref="M6:S7"/>
    <mergeCell ref="W6:AC7"/>
    <mergeCell ref="B8:E8"/>
    <mergeCell ref="F8:G8"/>
    <mergeCell ref="H8:J8"/>
    <mergeCell ref="M8:S16"/>
    <mergeCell ref="W8:AC16"/>
    <mergeCell ref="B13:E13"/>
    <mergeCell ref="F13:G13"/>
    <mergeCell ref="H13:J13"/>
    <mergeCell ref="B14:E14"/>
    <mergeCell ref="F14:G14"/>
    <mergeCell ref="H14:J14"/>
    <mergeCell ref="B11:E11"/>
    <mergeCell ref="F11:G11"/>
  </mergeCells>
  <conditionalFormatting sqref="O20:S20 Y20:AC20 E50:I50 O50:S50 Y50:AC50 E80:I80 O80:S80 Y80:AC80">
    <cfRule type="containsText" dxfId="0" priority="1" stopIfTrue="1" operator="containsText" text="Achieved">
      <formula>NOT(ISERROR(SEARCH("Achieved",E20)))</formula>
    </cfRule>
  </conditionalFormatting>
  <dataValidations count="3">
    <dataValidation type="list" allowBlank="1" showInputMessage="1" showErrorMessage="1" sqref="B28:B33 S23:S30 AC23:AC30 AC53:AC60 S53:S60 I53:I60 I83:I90 S83:S90 AC83:AC90" xr:uid="{58CDBD8B-46FD-844A-8394-C1B7420E3DFD}">
      <formula1>"✓"</formula1>
    </dataValidation>
    <dataValidation type="list" allowBlank="1" showErrorMessage="1" sqref="O20 Y20 E50 O80 Y50 Y80 E80 O50" xr:uid="{128830C3-1B1F-6F46-9E68-4C6CE96BDD1D}">
      <formula1>"✕ Not Started,○ In Progress,✓ Achieved"</formula1>
    </dataValidation>
    <dataValidation type="list" allowBlank="1" showErrorMessage="1" sqref="O18 Y18 E48 O48 Y48 E78 O78 Y78" xr:uid="{494E6B8F-E385-1A4C-B4C5-6E9EC44A0253}">
      <formula1>$B$9:$B$16</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Habit Tracker</vt:lpstr>
      <vt:lpstr>BONUS - Goal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2023-12-17T23:27:41Z</dcterms:modified>
</cp:coreProperties>
</file>