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ana\Desktop\"/>
    </mc:Choice>
  </mc:AlternateContent>
  <bookViews>
    <workbookView xWindow="0" yWindow="0" windowWidth="20490" windowHeight="7050"/>
  </bookViews>
  <sheets>
    <sheet name="Planilha1" sheetId="1" r:id="rId1"/>
    <sheet name="dados" sheetId="2" r:id="rId2"/>
  </sheets>
  <definedNames>
    <definedName name="investimento">Planilha1!$G$17</definedName>
    <definedName name="rendimento">Planilha1!$G$13</definedName>
    <definedName name="salario">Planilha1!$G$12</definedName>
    <definedName name="sugestao">Planilha1!$G$14</definedName>
    <definedName name="tempo">Planilha1!$G$18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37" i="1"/>
  <c r="G17" i="1"/>
  <c r="D34" i="1" s="1"/>
  <c r="G14" i="1"/>
  <c r="C38" i="1"/>
  <c r="C39" i="1"/>
  <c r="C40" i="1"/>
  <c r="C41" i="1"/>
  <c r="C42" i="1"/>
  <c r="C37" i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43" i="1" l="1"/>
  <c r="C29" i="1"/>
  <c r="G29" i="1" s="1"/>
  <c r="C28" i="1"/>
  <c r="G28" i="1" s="1"/>
  <c r="C27" i="1"/>
  <c r="G27" i="1" s="1"/>
  <c r="C26" i="1"/>
  <c r="G26" i="1" s="1"/>
  <c r="C25" i="1"/>
  <c r="G25" i="1" s="1"/>
  <c r="G20" i="1"/>
  <c r="G21" i="1" s="1"/>
</calcChain>
</file>

<file path=xl/sharedStrings.xml><?xml version="1.0" encoding="utf-8"?>
<sst xmlns="http://schemas.openxmlformats.org/spreadsheetml/2006/main" count="73" uniqueCount="37">
  <si>
    <t>INVESTIMENTO MENSAL</t>
  </si>
  <si>
    <t>Quanto investir por mês?</t>
  </si>
  <si>
    <t>Por quantos anos?</t>
  </si>
  <si>
    <t>Taxa de rendimento mensal?</t>
  </si>
  <si>
    <t>Dividendos mensais?</t>
  </si>
  <si>
    <t>Patrimônio acumulado?</t>
  </si>
  <si>
    <t>CENÁRIOS</t>
  </si>
  <si>
    <t>CONFIGURAÇÕES</t>
  </si>
  <si>
    <t>SALÁRIO</t>
  </si>
  <si>
    <t>RENDIMENTO DA CARTEIRA</t>
  </si>
  <si>
    <t>SUGESTÃO DE INVESTIMENTO</t>
  </si>
  <si>
    <t>ANÁLISE DE INVESTIMENTO POR PERFIL</t>
  </si>
  <si>
    <t>PERFIL</t>
  </si>
  <si>
    <t>VALOR INVESTIDO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</si>
  <si>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</si>
  <si>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</si>
  <si>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</si>
  <si>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</si>
  <si>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</si>
  <si>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</si>
  <si>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</si>
  <si>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</si>
  <si>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</si>
  <si>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</si>
  <si>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</si>
  <si>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</si>
  <si>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</t>
  </si>
  <si>
    <t>Agressivo</t>
  </si>
  <si>
    <t>DIVIDENDOS</t>
  </si>
  <si>
    <t>2 anos</t>
  </si>
  <si>
    <t>5 anos</t>
  </si>
  <si>
    <t>10 anos</t>
  </si>
  <si>
    <t>20 anos</t>
  </si>
  <si>
    <t>30 anos</t>
  </si>
  <si>
    <t>PERÍODO DA PROJEÇÃO</t>
  </si>
  <si>
    <t>PATRIMÔNIO ACUMULADO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</si>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</sst>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0" fillId="3" borderId="15" xfId="1" applyNumberFormat="1" applyFont="1" applyFill="1" applyBorder="1" applyAlignment="1">
      <alignment horizontal="center"/>
    </xf>
    <xf numFmtId="164" fontId="0" fillId="3" borderId="18" xfId="1" applyNumberFormat="1" applyFont="1" applyFill="1" applyBorder="1" applyAlignment="1">
      <alignment horizontal="center"/>
    </xf>
    <xf numFmtId="164" fontId="0" fillId="3" borderId="13" xfId="1" applyNumberFormat="1" applyFont="1" applyFill="1" applyBorder="1" applyAlignment="1">
      <alignment horizontal="center"/>
    </xf>
    <xf numFmtId="164" fontId="0" fillId="3" borderId="16" xfId="1" applyNumberFormat="1" applyFont="1" applyFill="1" applyBorder="1" applyAlignment="1">
      <alignment horizontal="center"/>
    </xf>
    <xf numFmtId="164" fontId="0" fillId="3" borderId="19" xfId="1" applyNumberFormat="1" applyFont="1" applyFill="1" applyBorder="1" applyAlignment="1">
      <alignment horizontal="center"/>
    </xf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164" fontId="0" fillId="4" borderId="4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0" fillId="4" borderId="7" xfId="0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2" fillId="4" borderId="8" xfId="0" applyFont="1" applyFill="1" applyBorder="1"/>
    <xf numFmtId="0" fontId="2" fillId="4" borderId="9" xfId="0" applyFont="1" applyFill="1" applyBorder="1"/>
    <xf numFmtId="164" fontId="0" fillId="4" borderId="10" xfId="0" applyNumberFormat="1" applyFill="1" applyBorder="1" applyAlignment="1">
      <alignment horizontal="center"/>
    </xf>
    <xf numFmtId="0" fontId="2" fillId="4" borderId="11" xfId="0" applyFont="1" applyFill="1" applyBorder="1"/>
    <xf numFmtId="0" fontId="2" fillId="4" borderId="12" xfId="0" applyFont="1" applyFill="1" applyBorder="1"/>
    <xf numFmtId="0" fontId="0" fillId="4" borderId="12" xfId="0" applyFill="1" applyBorder="1"/>
    <xf numFmtId="0" fontId="2" fillId="4" borderId="14" xfId="0" applyFont="1" applyFill="1" applyBorder="1"/>
    <xf numFmtId="0" fontId="2" fillId="4" borderId="15" xfId="0" applyFont="1" applyFill="1" applyBorder="1"/>
    <xf numFmtId="0" fontId="0" fillId="4" borderId="15" xfId="0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4" borderId="18" xfId="0" applyFill="1" applyBorder="1"/>
    <xf numFmtId="164" fontId="0" fillId="4" borderId="13" xfId="0" applyNumberFormat="1" applyFill="1" applyBorder="1" applyAlignment="1">
      <alignment horizontal="center"/>
    </xf>
    <xf numFmtId="10" fontId="0" fillId="4" borderId="16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11" xfId="0" applyFill="1" applyBorder="1"/>
    <xf numFmtId="0" fontId="0" fillId="4" borderId="14" xfId="0" applyFill="1" applyBorder="1"/>
    <xf numFmtId="0" fontId="0" fillId="4" borderId="17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0" fontId="0" fillId="4" borderId="12" xfId="0" applyNumberFormat="1" applyFill="1" applyBorder="1" applyAlignment="1">
      <alignment horizontal="center"/>
    </xf>
    <xf numFmtId="10" fontId="0" fillId="4" borderId="15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18" xfId="0" applyNumberFormat="1" applyFill="1" applyBorder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 vertical="center"/>
    </xf>
    <xf numFmtId="164" fontId="2" fillId="3" borderId="12" xfId="1" applyNumberFormat="1" applyFont="1" applyFill="1" applyBorder="1" applyAlignment="1">
      <alignment horizontal="center"/>
    </xf>
    <xf numFmtId="164" fontId="2" fillId="3" borderId="13" xfId="1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Planilha1!$C$37:$C$42</c:f>
              <c:numCache>
                <c:formatCode>0.00%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B-4753-AB8A-CD993D4547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Planilha1!$B$37:$B$42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Planilha1!$D$37:$D$42</c15:sqref>
                        </c15:formulaRef>
                      </c:ext>
                    </c:extLst>
                    <c:numCache>
                      <c:formatCode>0.00%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65B-4753-AB8A-CD993D45470A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Planilha1!$B$37:$B$42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Planilha1!$E$37:$E$42</c15:sqref>
                        </c15:formulaRef>
                      </c:ext>
                    </c:extLst>
                    <c:numCache>
                      <c:formatCode>0.00%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65B-4753-AB8A-CD993D45470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Planilha1!$B$24:$B$29</c:f>
              <c:strCache>
                <c:ptCount val="6"/>
                <c:pt idx="0">
                  <c:v>PERÍODO DA PROJEÇÃO</c:v>
                </c:pt>
                <c:pt idx="1">
                  <c:v>2 anos</c:v>
                </c:pt>
                <c:pt idx="2">
                  <c:v>5 anos</c:v>
                </c:pt>
                <c:pt idx="3">
                  <c:v>10 anos</c:v>
                </c:pt>
                <c:pt idx="4">
                  <c:v>20 anos</c:v>
                </c:pt>
                <c:pt idx="5">
                  <c:v>30 anos</c:v>
                </c:pt>
              </c:strCache>
            </c:strRef>
          </c:cat>
          <c:val>
            <c:numRef>
              <c:f>Planilha1!$C$24:$C$29</c:f>
              <c:numCache>
                <c:formatCode>"R$"\ #,##0.00</c:formatCode>
                <c:ptCount val="6"/>
                <c:pt idx="0">
                  <c:v>0</c:v>
                </c:pt>
                <c:pt idx="1">
                  <c:v>24507.777294523432</c:v>
                </c:pt>
                <c:pt idx="2">
                  <c:v>75423.617423332587</c:v>
                </c:pt>
                <c:pt idx="3">
                  <c:v>219111.89962932011</c:v>
                </c:pt>
                <c:pt idx="4">
                  <c:v>1014344.093968671</c:v>
                </c:pt>
                <c:pt idx="5">
                  <c:v>3900514.3292850764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3-4C4D-8A35-6C80C2D0A1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Planilha1!$B$24:$B$29</c:f>
              <c:strCache>
                <c:ptCount val="6"/>
                <c:pt idx="0">
                  <c:v>PERÍODO DA PROJEÇÃO</c:v>
                </c:pt>
                <c:pt idx="1">
                  <c:v>2 anos</c:v>
                </c:pt>
                <c:pt idx="2">
                  <c:v>5 anos</c:v>
                </c:pt>
                <c:pt idx="3">
                  <c:v>10 anos</c:v>
                </c:pt>
                <c:pt idx="4">
                  <c:v>20 anos</c:v>
                </c:pt>
                <c:pt idx="5">
                  <c:v>30 anos</c:v>
                </c:pt>
              </c:strCache>
            </c:strRef>
          </c:cat>
          <c:val>
            <c:numRef>
              <c:f>Planilha1!$D$24:$D$29</c:f>
              <c:numCache>
                <c:formatCode>"R$"\ #,##0.00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3-4C4D-8A35-6C80C2D0A1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Planilha1!$B$24:$B$29</c:f>
              <c:strCache>
                <c:ptCount val="6"/>
                <c:pt idx="0">
                  <c:v>PERÍODO DA PROJEÇÃO</c:v>
                </c:pt>
                <c:pt idx="1">
                  <c:v>2 anos</c:v>
                </c:pt>
                <c:pt idx="2">
                  <c:v>5 anos</c:v>
                </c:pt>
                <c:pt idx="3">
                  <c:v>10 anos</c:v>
                </c:pt>
                <c:pt idx="4">
                  <c:v>20 anos</c:v>
                </c:pt>
                <c:pt idx="5">
                  <c:v>30 anos</c:v>
                </c:pt>
              </c:strCache>
            </c:strRef>
          </c:cat>
          <c:val>
            <c:numRef>
              <c:f>Planilha1!$E$24:$E$29</c:f>
              <c:numCache>
                <c:formatCode>"R$"\ #,##0.00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3-4C4D-8A35-6C80C2D0A1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Planilha1!$B$24:$B$29</c:f>
              <c:strCache>
                <c:ptCount val="6"/>
                <c:pt idx="0">
                  <c:v>PERÍODO DA PROJEÇÃO</c:v>
                </c:pt>
                <c:pt idx="1">
                  <c:v>2 anos</c:v>
                </c:pt>
                <c:pt idx="2">
                  <c:v>5 anos</c:v>
                </c:pt>
                <c:pt idx="3">
                  <c:v>10 anos</c:v>
                </c:pt>
                <c:pt idx="4">
                  <c:v>20 anos</c:v>
                </c:pt>
                <c:pt idx="5">
                  <c:v>30 anos</c:v>
                </c:pt>
              </c:strCache>
            </c:strRef>
          </c:cat>
          <c:val>
            <c:numRef>
              <c:f>Planilha1!$F$24:$F$29</c:f>
              <c:numCache>
                <c:formatCode>"R$"\ #,##0.00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3-4C4D-8A35-6C80C2D0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33488"/>
        <c:axId val="1781838896"/>
      </c:lineChart>
      <c:catAx>
        <c:axId val="1781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838896"/>
        <c:crosses val="autoZero"/>
        <c:auto val="1"/>
        <c:lblAlgn val="ctr"/>
        <c:lblOffset val="100"/>
        <c:noMultiLvlLbl val="0"/>
      </c:catAx>
      <c:valAx>
        <c:axId val="1781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8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66674</xdr:rowOff>
    </xdr:from>
    <xdr:to>
      <xdr:col>7</xdr:col>
      <xdr:colOff>333374</xdr:colOff>
      <xdr:row>8</xdr:row>
      <xdr:rowOff>170139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20" t="40741" r="28409" b="40572"/>
        <a:stretch/>
      </xdr:blipFill>
      <xdr:spPr>
        <a:xfrm>
          <a:off x="171450" y="66674"/>
          <a:ext cx="6715124" cy="1627465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43</xdr:row>
      <xdr:rowOff>114300</xdr:rowOff>
    </xdr:from>
    <xdr:to>
      <xdr:col>6</xdr:col>
      <xdr:colOff>476250</xdr:colOff>
      <xdr:row>58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546653</xdr:colOff>
      <xdr:row>58</xdr:row>
      <xdr:rowOff>135835</xdr:rowOff>
    </xdr:from>
    <xdr:to>
      <xdr:col>6</xdr:col>
      <xdr:colOff>480392</xdr:colOff>
      <xdr:row>73</xdr:row>
      <xdr:rowOff>21535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tabSelected="1" topLeftCell="A34" zoomScale="115" zoomScaleNormal="115" workbookViewId="0">
      <selection activeCell="D33" sqref="D33:G33"/>
    </sheetView>
  </sheetViews>
  <sheetFormatPr defaultColWidth="0" defaultRowHeight="15" zeroHeight="1" x14ac:dyDescent="0.25"/>
  <cols>
    <col min="1" max="1" width="9.140625" customWidth="1"/>
    <col min="2" max="2" width="28.85546875" customWidth="1"/>
    <col min="3" max="3" width="19.140625" customWidth="1"/>
    <col min="4" max="4" width="8.42578125" customWidth="1"/>
    <col min="5" max="5" width="9.140625" customWidth="1"/>
    <col min="6" max="6" width="4" customWidth="1"/>
    <col min="7" max="7" width="19.5703125" customWidth="1"/>
    <col min="8" max="8" width="9.140625" customWidth="1"/>
    <col min="12" max="16384" width="9.140625" hidden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4" thickBot="1" x14ac:dyDescent="0.3">
      <c r="A11" s="1"/>
      <c r="B11" s="3" t="s">
        <v>7</v>
      </c>
      <c r="C11" s="3"/>
      <c r="D11" s="3"/>
      <c r="E11" s="3"/>
      <c r="F11" s="3"/>
      <c r="G11" s="3"/>
      <c r="H11" s="1"/>
      <c r="I11" s="1"/>
      <c r="J11" s="1"/>
      <c r="K11" s="1"/>
    </row>
    <row r="12" spans="1:11" x14ac:dyDescent="0.25">
      <c r="A12" s="1"/>
      <c r="B12" s="24" t="s">
        <v>8</v>
      </c>
      <c r="C12" s="25"/>
      <c r="D12" s="25"/>
      <c r="E12" s="25"/>
      <c r="F12" s="26"/>
      <c r="G12" s="33">
        <v>3000</v>
      </c>
      <c r="H12" s="1"/>
      <c r="I12" s="1"/>
      <c r="J12" s="1"/>
      <c r="K12" s="1"/>
    </row>
    <row r="13" spans="1:11" x14ac:dyDescent="0.25">
      <c r="A13" s="1"/>
      <c r="B13" s="27" t="s">
        <v>9</v>
      </c>
      <c r="C13" s="28"/>
      <c r="D13" s="28"/>
      <c r="E13" s="28"/>
      <c r="F13" s="29"/>
      <c r="G13" s="34">
        <v>6.0000000000000001E-3</v>
      </c>
    </row>
    <row r="14" spans="1:11" ht="15.75" thickBot="1" x14ac:dyDescent="0.3">
      <c r="A14" s="1"/>
      <c r="B14" s="30" t="s">
        <v>10</v>
      </c>
      <c r="C14" s="31"/>
      <c r="D14" s="31"/>
      <c r="E14" s="31"/>
      <c r="F14" s="32"/>
      <c r="G14" s="35">
        <f>salario*0.3</f>
        <v>900</v>
      </c>
    </row>
    <row r="15" spans="1:11" x14ac:dyDescent="0.25"/>
    <row r="16" spans="1:11" ht="40.5" customHeight="1" thickBot="1" x14ac:dyDescent="0.3">
      <c r="B16" s="3" t="s">
        <v>0</v>
      </c>
      <c r="C16" s="3"/>
      <c r="D16" s="3"/>
      <c r="E16" s="3"/>
      <c r="F16" s="3"/>
      <c r="G16" s="3"/>
    </row>
    <row r="17" spans="1:7" x14ac:dyDescent="0.25">
      <c r="B17" s="13" t="s">
        <v>1</v>
      </c>
      <c r="C17" s="14"/>
      <c r="D17" s="14"/>
      <c r="E17" s="14"/>
      <c r="F17" s="14"/>
      <c r="G17" s="15">
        <f>sugestao</f>
        <v>900</v>
      </c>
    </row>
    <row r="18" spans="1:7" x14ac:dyDescent="0.25">
      <c r="B18" s="16" t="s">
        <v>2</v>
      </c>
      <c r="C18" s="17"/>
      <c r="D18" s="17"/>
      <c r="E18" s="17"/>
      <c r="F18" s="17"/>
      <c r="G18" s="18">
        <v>10</v>
      </c>
    </row>
    <row r="19" spans="1:7" x14ac:dyDescent="0.25">
      <c r="B19" s="16" t="s">
        <v>3</v>
      </c>
      <c r="C19" s="17"/>
      <c r="D19" s="17"/>
      <c r="E19" s="17"/>
      <c r="F19" s="17"/>
      <c r="G19" s="19">
        <v>1.0800000000000001E-2</v>
      </c>
    </row>
    <row r="20" spans="1:7" x14ac:dyDescent="0.25">
      <c r="B20" s="16" t="s">
        <v>5</v>
      </c>
      <c r="C20" s="17"/>
      <c r="D20" s="17"/>
      <c r="E20" s="17"/>
      <c r="F20" s="17"/>
      <c r="G20" s="20">
        <f>FV(G19,G18*12,G17)*-1</f>
        <v>219111.89962932011</v>
      </c>
    </row>
    <row r="21" spans="1:7" ht="15.75" thickBot="1" x14ac:dyDescent="0.3">
      <c r="B21" s="21" t="s">
        <v>4</v>
      </c>
      <c r="C21" s="22"/>
      <c r="D21" s="22"/>
      <c r="E21" s="22"/>
      <c r="F21" s="22"/>
      <c r="G21" s="23">
        <f>(G20*G19)</f>
        <v>2366.4085159966571</v>
      </c>
    </row>
    <row r="22" spans="1:7" x14ac:dyDescent="0.25"/>
    <row r="23" spans="1:7" ht="40.5" customHeight="1" thickBot="1" x14ac:dyDescent="0.3">
      <c r="B23" s="4" t="s">
        <v>6</v>
      </c>
      <c r="C23" s="4"/>
      <c r="D23" s="4"/>
      <c r="E23" s="4"/>
      <c r="F23" s="4"/>
      <c r="G23" s="4"/>
    </row>
    <row r="24" spans="1:7" ht="15.75" thickBot="1" x14ac:dyDescent="0.3">
      <c r="B24" s="62" t="s">
        <v>34</v>
      </c>
      <c r="C24" s="60" t="s">
        <v>35</v>
      </c>
      <c r="D24" s="60"/>
      <c r="E24" s="60"/>
      <c r="F24" s="60"/>
      <c r="G24" s="61" t="s">
        <v>28</v>
      </c>
    </row>
    <row r="25" spans="1:7" x14ac:dyDescent="0.25">
      <c r="B25" s="62" t="s">
        <v>29</v>
      </c>
      <c r="C25" s="6">
        <f>FV($G$19,$A26*12,$G$17)*-1</f>
        <v>24507.777294523432</v>
      </c>
      <c r="D25" s="6"/>
      <c r="E25" s="6"/>
      <c r="F25" s="6"/>
      <c r="G25" s="9">
        <f>C25*$G$19</f>
        <v>264.68399478085308</v>
      </c>
    </row>
    <row r="26" spans="1:7" x14ac:dyDescent="0.25">
      <c r="A26" s="2">
        <v>2</v>
      </c>
      <c r="B26" s="63" t="s">
        <v>30</v>
      </c>
      <c r="C26" s="7">
        <f>FV($G$19,$A27*12,$G$17)*-1</f>
        <v>75423.617423332587</v>
      </c>
      <c r="D26" s="7"/>
      <c r="E26" s="7"/>
      <c r="F26" s="7"/>
      <c r="G26" s="10">
        <f>C26*$G$19</f>
        <v>814.57506817199203</v>
      </c>
    </row>
    <row r="27" spans="1:7" x14ac:dyDescent="0.25">
      <c r="A27" s="2">
        <v>5</v>
      </c>
      <c r="B27" s="63" t="s">
        <v>31</v>
      </c>
      <c r="C27" s="7">
        <f>FV($G$19,$A28*12,$G$17)*-1</f>
        <v>219111.89962932011</v>
      </c>
      <c r="D27" s="7"/>
      <c r="E27" s="7"/>
      <c r="F27" s="7"/>
      <c r="G27" s="10">
        <f>C27*$G$19</f>
        <v>2366.4085159966571</v>
      </c>
    </row>
    <row r="28" spans="1:7" x14ac:dyDescent="0.25">
      <c r="A28" s="2">
        <v>10</v>
      </c>
      <c r="B28" s="63" t="s">
        <v>32</v>
      </c>
      <c r="C28" s="7">
        <f>FV($G$19,$A29*12,$G$17)*-1</f>
        <v>1014344.093968671</v>
      </c>
      <c r="D28" s="7"/>
      <c r="E28" s="7"/>
      <c r="F28" s="7"/>
      <c r="G28" s="10">
        <f>C28*$G$19</f>
        <v>10954.916214861649</v>
      </c>
    </row>
    <row r="29" spans="1:7" ht="15.75" thickBot="1" x14ac:dyDescent="0.3">
      <c r="A29" s="2">
        <v>20</v>
      </c>
      <c r="B29" s="64" t="s">
        <v>33</v>
      </c>
      <c r="C29" s="8">
        <f>FV($G$19,$A30*12,$G$17)*-1</f>
        <v>3900514.3292850764</v>
      </c>
      <c r="D29" s="8"/>
      <c r="E29" s="8"/>
      <c r="F29" s="8"/>
      <c r="G29" s="11">
        <f>C29*$G$19</f>
        <v>42125.554756278827</v>
      </c>
    </row>
    <row r="30" spans="1:7" x14ac:dyDescent="0.25">
      <c r="A30" s="2">
        <v>30</v>
      </c>
    </row>
    <row r="31" spans="1:7" x14ac:dyDescent="0.25"/>
    <row r="32" spans="1:7" ht="40.5" customHeight="1" thickBot="1" x14ac:dyDescent="0.3">
      <c r="B32" s="4" t="s">
        <v>11</v>
      </c>
      <c r="C32" s="4"/>
      <c r="D32" s="4"/>
      <c r="E32" s="4"/>
      <c r="F32" s="4"/>
      <c r="G32" s="4"/>
    </row>
    <row r="33" spans="2:7" x14ac:dyDescent="0.25">
      <c r="B33" s="24" t="s">
        <v>12</v>
      </c>
      <c r="C33" s="25"/>
      <c r="D33" s="41" t="s">
        <v>27</v>
      </c>
      <c r="E33" s="41"/>
      <c r="F33" s="41"/>
      <c r="G33" s="42"/>
    </row>
    <row r="34" spans="2:7" ht="15.75" thickBot="1" x14ac:dyDescent="0.3">
      <c r="B34" s="30" t="s">
        <v>13</v>
      </c>
      <c r="C34" s="31"/>
      <c r="D34" s="58">
        <f>investimento</f>
        <v>900</v>
      </c>
      <c r="E34" s="58"/>
      <c r="F34" s="58"/>
      <c r="G34" s="59"/>
    </row>
    <row r="35" spans="2:7" x14ac:dyDescent="0.25"/>
    <row r="36" spans="2:7" ht="21.75" customHeight="1" thickBot="1" x14ac:dyDescent="0.3">
      <c r="B36" s="36" t="s">
        <v>14</v>
      </c>
      <c r="C36" s="37" t="s">
        <v>15</v>
      </c>
      <c r="D36" s="37"/>
      <c r="E36" s="37"/>
      <c r="F36" s="37" t="s">
        <v>16</v>
      </c>
      <c r="G36" s="37"/>
    </row>
    <row r="37" spans="2:7" x14ac:dyDescent="0.25">
      <c r="B37" s="38" t="s">
        <v>17</v>
      </c>
      <c r="C37" s="43">
        <f>VLOOKUP($D$33&amp;"-"&amp;B37,dados!$A:$D,4,FALSE)</f>
        <v>0.5</v>
      </c>
      <c r="D37" s="43"/>
      <c r="E37" s="43"/>
      <c r="F37" s="45">
        <f>$D$34*C37</f>
        <v>450</v>
      </c>
      <c r="G37" s="46"/>
    </row>
    <row r="38" spans="2:7" x14ac:dyDescent="0.25">
      <c r="B38" s="39" t="s">
        <v>18</v>
      </c>
      <c r="C38" s="44">
        <f>VLOOKUP($D$33&amp;"-"&amp;B38,dados!$A:$D,4,FALSE)</f>
        <v>0.1</v>
      </c>
      <c r="D38" s="44"/>
      <c r="E38" s="44"/>
      <c r="F38" s="47">
        <f t="shared" ref="F38:F42" si="0">$D$34*C38</f>
        <v>90</v>
      </c>
      <c r="G38" s="48"/>
    </row>
    <row r="39" spans="2:7" x14ac:dyDescent="0.25">
      <c r="B39" s="39" t="s">
        <v>19</v>
      </c>
      <c r="C39" s="44">
        <f>VLOOKUP($D$33&amp;"-"&amp;B39,dados!$A:$D,4,FALSE)</f>
        <v>0.05</v>
      </c>
      <c r="D39" s="44"/>
      <c r="E39" s="44"/>
      <c r="F39" s="47">
        <f t="shared" si="0"/>
        <v>45</v>
      </c>
      <c r="G39" s="48"/>
    </row>
    <row r="40" spans="2:7" x14ac:dyDescent="0.25">
      <c r="B40" s="39" t="s">
        <v>20</v>
      </c>
      <c r="C40" s="44">
        <f>VLOOKUP($D$33&amp;"-"&amp;B40,dados!$A:$D,4,FALSE)</f>
        <v>0.05</v>
      </c>
      <c r="D40" s="44"/>
      <c r="E40" s="44"/>
      <c r="F40" s="47">
        <f t="shared" si="0"/>
        <v>45</v>
      </c>
      <c r="G40" s="48"/>
    </row>
    <row r="41" spans="2:7" x14ac:dyDescent="0.25">
      <c r="B41" s="39" t="s">
        <v>21</v>
      </c>
      <c r="C41" s="44">
        <f>VLOOKUP($D$33&amp;"-"&amp;B41,dados!$A:$D,4,FALSE)</f>
        <v>0.2</v>
      </c>
      <c r="D41" s="44"/>
      <c r="E41" s="44"/>
      <c r="F41" s="47">
        <f t="shared" si="0"/>
        <v>180</v>
      </c>
      <c r="G41" s="48"/>
    </row>
    <row r="42" spans="2:7" x14ac:dyDescent="0.25">
      <c r="B42" s="39" t="s">
        <v>22</v>
      </c>
      <c r="C42" s="44">
        <f>VLOOKUP($D$33&amp;"-"&amp;B42,dados!$A:$D,4,FALSE)</f>
        <v>0.1</v>
      </c>
      <c r="D42" s="44"/>
      <c r="E42" s="44"/>
      <c r="F42" s="47">
        <f t="shared" si="0"/>
        <v>90</v>
      </c>
      <c r="G42" s="48"/>
    </row>
    <row r="43" spans="2:7" ht="15.75" thickBot="1" x14ac:dyDescent="0.3">
      <c r="B43" s="40"/>
      <c r="C43" s="32"/>
      <c r="D43" s="32"/>
      <c r="E43" s="65" t="s">
        <v>36</v>
      </c>
      <c r="F43" s="50">
        <f>SUM(F37:G42)</f>
        <v>900</v>
      </c>
      <c r="G43" s="49"/>
    </row>
    <row r="44" spans="2:7" x14ac:dyDescent="0.25"/>
    <row r="45" spans="2:7" x14ac:dyDescent="0.25"/>
    <row r="46" spans="2:7" x14ac:dyDescent="0.25"/>
    <row r="47" spans="2:7" x14ac:dyDescent="0.25"/>
    <row r="48" spans="2:7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</sheetData>
  <mergeCells count="37">
    <mergeCell ref="F43:G43"/>
    <mergeCell ref="C24:F24"/>
    <mergeCell ref="C41:E41"/>
    <mergeCell ref="C42:E42"/>
    <mergeCell ref="F36:G36"/>
    <mergeCell ref="F37:G37"/>
    <mergeCell ref="F38:G38"/>
    <mergeCell ref="F39:G39"/>
    <mergeCell ref="F40:G40"/>
    <mergeCell ref="F41:G41"/>
    <mergeCell ref="F42:G42"/>
    <mergeCell ref="C36:E36"/>
    <mergeCell ref="C37:E37"/>
    <mergeCell ref="C38:E38"/>
    <mergeCell ref="C39:E39"/>
    <mergeCell ref="C40:E40"/>
    <mergeCell ref="B32:G32"/>
    <mergeCell ref="B33:C33"/>
    <mergeCell ref="B34:C34"/>
    <mergeCell ref="D33:G33"/>
    <mergeCell ref="D34:G34"/>
    <mergeCell ref="B11:G11"/>
    <mergeCell ref="B12:E12"/>
    <mergeCell ref="B13:E13"/>
    <mergeCell ref="B14:E14"/>
    <mergeCell ref="C25:F25"/>
    <mergeCell ref="C26:F26"/>
    <mergeCell ref="C27:F27"/>
    <mergeCell ref="C28:F28"/>
    <mergeCell ref="C29:F29"/>
    <mergeCell ref="B17:F17"/>
    <mergeCell ref="B18:F18"/>
    <mergeCell ref="B19:F19"/>
    <mergeCell ref="B20:F20"/>
    <mergeCell ref="B21:F21"/>
    <mergeCell ref="B16:G16"/>
    <mergeCell ref="B23:G23"/>
  </mergeCells>
  <dataValidations count="1">
    <dataValidation type="list" allowBlank="1" showInputMessage="1" showErrorMessage="1" sqref="D33:G33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1" sqref="A21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4.5703125" bestFit="1" customWidth="1"/>
  </cols>
  <sheetData>
    <row r="1" spans="1:4" x14ac:dyDescent="0.25">
      <c r="A1" s="51" t="s">
        <v>23</v>
      </c>
      <c r="B1" s="51" t="s">
        <v>12</v>
      </c>
      <c r="C1" s="52" t="s">
        <v>14</v>
      </c>
      <c r="D1" s="52" t="s">
        <v>24</v>
      </c>
    </row>
    <row r="2" spans="1:4" x14ac:dyDescent="0.25">
      <c r="A2" t="str">
        <f>B2&amp;"-"&amp;C2</f>
        <v>Conservador-PAPEL</v>
      </c>
      <c r="B2" t="s">
        <v>25</v>
      </c>
      <c r="C2" s="5" t="s">
        <v>17</v>
      </c>
      <c r="D2" s="53">
        <v>0.3</v>
      </c>
    </row>
    <row r="3" spans="1:4" x14ac:dyDescent="0.25">
      <c r="A3" t="str">
        <f t="shared" ref="A3:A19" si="0">B3&amp;"-"&amp;C3</f>
        <v>Conservador-TIJOLO</v>
      </c>
      <c r="B3" t="s">
        <v>25</v>
      </c>
      <c r="C3" s="5" t="s">
        <v>18</v>
      </c>
      <c r="D3" s="53">
        <v>0.5</v>
      </c>
    </row>
    <row r="4" spans="1:4" x14ac:dyDescent="0.25">
      <c r="A4" t="str">
        <f t="shared" si="0"/>
        <v>Conservador-HÍBRIDOS</v>
      </c>
      <c r="B4" t="s">
        <v>25</v>
      </c>
      <c r="C4" s="5" t="s">
        <v>19</v>
      </c>
      <c r="D4" s="53">
        <v>0.1</v>
      </c>
    </row>
    <row r="5" spans="1:4" x14ac:dyDescent="0.25">
      <c r="A5" t="str">
        <f t="shared" si="0"/>
        <v>Conservador-FOFs</v>
      </c>
      <c r="B5" t="s">
        <v>25</v>
      </c>
      <c r="C5" s="5" t="s">
        <v>20</v>
      </c>
      <c r="D5" s="53">
        <v>0.1</v>
      </c>
    </row>
    <row r="6" spans="1:4" x14ac:dyDescent="0.25">
      <c r="A6" t="str">
        <f t="shared" si="0"/>
        <v>Conservador-DESENVOLVIMENTO</v>
      </c>
      <c r="B6" t="s">
        <v>25</v>
      </c>
      <c r="C6" s="5" t="s">
        <v>21</v>
      </c>
      <c r="D6" s="53">
        <v>0</v>
      </c>
    </row>
    <row r="7" spans="1:4" ht="15.75" thickBot="1" x14ac:dyDescent="0.3">
      <c r="A7" s="12" t="str">
        <f t="shared" si="0"/>
        <v>Conservador-HOTELARIAS</v>
      </c>
      <c r="B7" s="12" t="s">
        <v>25</v>
      </c>
      <c r="C7" s="54" t="s">
        <v>22</v>
      </c>
      <c r="D7" s="55">
        <v>0</v>
      </c>
    </row>
    <row r="8" spans="1:4" x14ac:dyDescent="0.25">
      <c r="A8" t="str">
        <f t="shared" si="0"/>
        <v>Moderado-PAPEL</v>
      </c>
      <c r="B8" t="s">
        <v>26</v>
      </c>
      <c r="C8" s="5" t="s">
        <v>17</v>
      </c>
      <c r="D8" s="53">
        <v>0.32</v>
      </c>
    </row>
    <row r="9" spans="1:4" x14ac:dyDescent="0.25">
      <c r="A9" s="1" t="str">
        <f t="shared" si="0"/>
        <v>Moderado-TIJOLO</v>
      </c>
      <c r="B9" s="1" t="s">
        <v>26</v>
      </c>
      <c r="C9" s="56" t="s">
        <v>18</v>
      </c>
      <c r="D9" s="57">
        <v>0.35</v>
      </c>
    </row>
    <row r="10" spans="1:4" x14ac:dyDescent="0.25">
      <c r="A10" t="str">
        <f t="shared" si="0"/>
        <v>Moderado-HÍBRIDOS</v>
      </c>
      <c r="B10" t="s">
        <v>26</v>
      </c>
      <c r="C10" s="5" t="s">
        <v>19</v>
      </c>
      <c r="D10" s="53">
        <v>0.08</v>
      </c>
    </row>
    <row r="11" spans="1:4" x14ac:dyDescent="0.25">
      <c r="A11" t="str">
        <f t="shared" si="0"/>
        <v>Moderado-FOFs</v>
      </c>
      <c r="B11" t="s">
        <v>26</v>
      </c>
      <c r="C11" s="5" t="s">
        <v>20</v>
      </c>
      <c r="D11" s="53">
        <v>0.05</v>
      </c>
    </row>
    <row r="12" spans="1:4" x14ac:dyDescent="0.25">
      <c r="A12" t="str">
        <f t="shared" si="0"/>
        <v>Moderado-DESENVOLVIMENTO</v>
      </c>
      <c r="B12" t="s">
        <v>26</v>
      </c>
      <c r="C12" s="5" t="s">
        <v>21</v>
      </c>
      <c r="D12" s="53">
        <v>0.1</v>
      </c>
    </row>
    <row r="13" spans="1:4" ht="15.75" thickBot="1" x14ac:dyDescent="0.3">
      <c r="A13" s="12" t="str">
        <f t="shared" si="0"/>
        <v>Moderado-HOTELARIAS</v>
      </c>
      <c r="B13" s="12" t="s">
        <v>26</v>
      </c>
      <c r="C13" s="54" t="s">
        <v>22</v>
      </c>
      <c r="D13" s="55">
        <v>0.1</v>
      </c>
    </row>
    <row r="14" spans="1:4" x14ac:dyDescent="0.25">
      <c r="A14" t="str">
        <f t="shared" si="0"/>
        <v>Agressivo-PAPEL</v>
      </c>
      <c r="B14" t="s">
        <v>27</v>
      </c>
      <c r="C14" s="5" t="s">
        <v>17</v>
      </c>
      <c r="D14" s="53">
        <v>0.5</v>
      </c>
    </row>
    <row r="15" spans="1:4" x14ac:dyDescent="0.25">
      <c r="A15" t="str">
        <f t="shared" si="0"/>
        <v>Agressivo-TIJOLO</v>
      </c>
      <c r="B15" t="s">
        <v>27</v>
      </c>
      <c r="C15" s="5" t="s">
        <v>18</v>
      </c>
      <c r="D15" s="53">
        <v>0.1</v>
      </c>
    </row>
    <row r="16" spans="1:4" x14ac:dyDescent="0.25">
      <c r="A16" t="str">
        <f t="shared" si="0"/>
        <v>Agressivo-HÍBRIDOS</v>
      </c>
      <c r="B16" t="s">
        <v>27</v>
      </c>
      <c r="C16" s="5" t="s">
        <v>19</v>
      </c>
      <c r="D16" s="53">
        <v>0.05</v>
      </c>
    </row>
    <row r="17" spans="1:4" x14ac:dyDescent="0.25">
      <c r="A17" t="str">
        <f t="shared" si="0"/>
        <v>Agressivo-FOFs</v>
      </c>
      <c r="B17" t="s">
        <v>27</v>
      </c>
      <c r="C17" s="5" t="s">
        <v>20</v>
      </c>
      <c r="D17" s="53">
        <v>0.05</v>
      </c>
    </row>
    <row r="18" spans="1:4" x14ac:dyDescent="0.25">
      <c r="A18" t="str">
        <f t="shared" si="0"/>
        <v>Agressivo-DESENVOLVIMENTO</v>
      </c>
      <c r="B18" t="s">
        <v>27</v>
      </c>
      <c r="C18" s="5" t="s">
        <v>21</v>
      </c>
      <c r="D18" s="53">
        <v>0.2</v>
      </c>
    </row>
    <row r="19" spans="1:4" x14ac:dyDescent="0.25">
      <c r="A19" t="str">
        <f t="shared" si="0"/>
        <v>Agressivo-HOTELARIAS</v>
      </c>
      <c r="B19" t="s">
        <v>27</v>
      </c>
      <c r="C19" s="5" t="s">
        <v>22</v>
      </c>
      <c r="D19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dados</vt:lpstr>
      <vt:lpstr>investimento</vt:lpstr>
      <vt:lpstr>rendimento</vt:lpstr>
      <vt:lpstr>salario</vt:lpstr>
      <vt:lpstr>sugestao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Luciana</cp:lastModifiedBy>
  <dcterms:created xsi:type="dcterms:W3CDTF">2025-06-11T01:25:57Z</dcterms:created>
  <dcterms:modified xsi:type="dcterms:W3CDTF">2025-06-12T01:23:36Z</dcterms:modified>
</cp:coreProperties>
</file>