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2\Sessional\NAME 338\Lecture Files\Presentation 4\Group P (18 Batch)\"/>
    </mc:Choice>
  </mc:AlternateContent>
  <xr:revisionPtr revIDLastSave="0" documentId="13_ncr:1_{C72E139D-5114-4275-B578-2A951DB3A185}" xr6:coauthVersionLast="47" xr6:coauthVersionMax="47" xr10:uidLastSave="{00000000-0000-0000-0000-000000000000}"/>
  <bookViews>
    <workbookView xWindow="-108" yWindow="-108" windowWidth="23256" windowHeight="12576" xr2:uid="{50FB112D-BE52-49F2-AC8F-CD39B60951C5}"/>
  </bookViews>
  <sheets>
    <sheet name="Face,Back &amp; Cavitation 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127" i="1"/>
  <c r="D147" i="1"/>
  <c r="D145" i="1"/>
  <c r="E139" i="1" l="1"/>
  <c r="E132" i="1"/>
  <c r="E131" i="1"/>
  <c r="C95" i="1" l="1"/>
  <c r="C92" i="1"/>
  <c r="C89" i="1"/>
  <c r="E89" i="1" s="1"/>
  <c r="C83" i="1"/>
  <c r="C66" i="1"/>
  <c r="C63" i="1"/>
  <c r="C17" i="1"/>
  <c r="K11" i="1"/>
  <c r="C98" i="1" s="1"/>
  <c r="H11" i="1"/>
  <c r="J11" i="1" s="1"/>
  <c r="K10" i="1"/>
  <c r="C88" i="1" s="1"/>
  <c r="H10" i="1"/>
  <c r="J10" i="1" s="1"/>
  <c r="K9" i="1"/>
  <c r="H9" i="1"/>
  <c r="J9" i="1" s="1"/>
  <c r="K8" i="1"/>
  <c r="C73" i="1" s="1"/>
  <c r="H8" i="1"/>
  <c r="J8" i="1" s="1"/>
  <c r="K7" i="1"/>
  <c r="C56" i="1" s="1"/>
  <c r="H7" i="1"/>
  <c r="J7" i="1" s="1"/>
  <c r="K6" i="1"/>
  <c r="C47" i="1" s="1"/>
  <c r="H6" i="1"/>
  <c r="J6" i="1" s="1"/>
  <c r="K5" i="1"/>
  <c r="C38" i="1" s="1"/>
  <c r="D38" i="1" s="1"/>
  <c r="H5" i="1"/>
  <c r="K4" i="1"/>
  <c r="H4" i="1"/>
  <c r="J4" i="1" s="1"/>
  <c r="K3" i="1"/>
  <c r="C22" i="1" s="1"/>
  <c r="H3" i="1"/>
  <c r="J3" i="1" s="1"/>
  <c r="I8" i="1" l="1"/>
  <c r="I4" i="1"/>
  <c r="C25" i="1"/>
  <c r="D22" i="1"/>
  <c r="P22" i="1" s="1"/>
  <c r="E22" i="1"/>
  <c r="N22" i="1" s="1"/>
  <c r="I3" i="1"/>
  <c r="I9" i="1"/>
  <c r="C42" i="1"/>
  <c r="E42" i="1" s="1"/>
  <c r="C21" i="1"/>
  <c r="D21" i="1" s="1"/>
  <c r="C72" i="1"/>
  <c r="E72" i="1" s="1"/>
  <c r="I11" i="1"/>
  <c r="C57" i="1"/>
  <c r="E57" i="1" s="1"/>
  <c r="C24" i="1"/>
  <c r="E24" i="1" s="1"/>
  <c r="C60" i="1"/>
  <c r="E98" i="1"/>
  <c r="O98" i="1" s="1"/>
  <c r="D98" i="1"/>
  <c r="P98" i="1" s="1"/>
  <c r="Q88" i="1"/>
  <c r="D47" i="1"/>
  <c r="P47" i="1" s="1"/>
  <c r="Q47" i="1"/>
  <c r="E47" i="1"/>
  <c r="O47" i="1" s="1"/>
  <c r="E25" i="1"/>
  <c r="N25" i="1" s="1"/>
  <c r="O25" i="1"/>
  <c r="D25" i="1"/>
  <c r="P25" i="1" s="1"/>
  <c r="E66" i="1"/>
  <c r="N66" i="1" s="1"/>
  <c r="D66" i="1"/>
  <c r="Q66" i="1" s="1"/>
  <c r="C101" i="1"/>
  <c r="C102" i="1"/>
  <c r="C96" i="1"/>
  <c r="C99" i="1"/>
  <c r="C105" i="1"/>
  <c r="C103" i="1"/>
  <c r="C97" i="1"/>
  <c r="C100" i="1"/>
  <c r="Q17" i="1"/>
  <c r="P17" i="1"/>
  <c r="E17" i="1"/>
  <c r="O17" i="1" s="1"/>
  <c r="D17" i="1"/>
  <c r="C53" i="1"/>
  <c r="C54" i="1"/>
  <c r="C46" i="1"/>
  <c r="C55" i="1"/>
  <c r="C52" i="1"/>
  <c r="C48" i="1"/>
  <c r="C49" i="1"/>
  <c r="C50" i="1"/>
  <c r="C30" i="1"/>
  <c r="C26" i="1"/>
  <c r="C35" i="1"/>
  <c r="C31" i="1"/>
  <c r="C27" i="1"/>
  <c r="C32" i="1"/>
  <c r="C28" i="1"/>
  <c r="C33" i="1"/>
  <c r="I7" i="1"/>
  <c r="J5" i="1"/>
  <c r="I5" i="1"/>
  <c r="C34" i="1"/>
  <c r="Q38" i="1"/>
  <c r="E73" i="1"/>
  <c r="O73" i="1" s="1"/>
  <c r="D73" i="1"/>
  <c r="P73" i="1" s="1"/>
  <c r="C29" i="1"/>
  <c r="E60" i="1"/>
  <c r="O60" i="1" s="1"/>
  <c r="D60" i="1"/>
  <c r="Q60" i="1" s="1"/>
  <c r="D92" i="1"/>
  <c r="Q92" i="1" s="1"/>
  <c r="E92" i="1"/>
  <c r="N92" i="1" s="1"/>
  <c r="E56" i="1"/>
  <c r="O56" i="1" s="1"/>
  <c r="D56" i="1"/>
  <c r="Q56" i="1" s="1"/>
  <c r="E88" i="1"/>
  <c r="N88" i="1" s="1"/>
  <c r="D88" i="1"/>
  <c r="P88" i="1" s="1"/>
  <c r="P21" i="1"/>
  <c r="C51" i="1"/>
  <c r="C104" i="1"/>
  <c r="C85" i="1"/>
  <c r="C77" i="1"/>
  <c r="C78" i="1"/>
  <c r="C16" i="1"/>
  <c r="C20" i="1"/>
  <c r="O22" i="1"/>
  <c r="C37" i="1"/>
  <c r="E38" i="1"/>
  <c r="N38" i="1" s="1"/>
  <c r="D42" i="1"/>
  <c r="Q42" i="1" s="1"/>
  <c r="C68" i="1"/>
  <c r="C74" i="1"/>
  <c r="C80" i="1"/>
  <c r="D83" i="1"/>
  <c r="Q83" i="1" s="1"/>
  <c r="D89" i="1"/>
  <c r="Q89" i="1" s="1"/>
  <c r="E95" i="1"/>
  <c r="N95" i="1" s="1"/>
  <c r="D95" i="1"/>
  <c r="Q95" i="1" s="1"/>
  <c r="C41" i="1"/>
  <c r="C45" i="1"/>
  <c r="C59" i="1"/>
  <c r="C65" i="1"/>
  <c r="C71" i="1"/>
  <c r="E83" i="1"/>
  <c r="N83" i="1" s="1"/>
  <c r="C91" i="1"/>
  <c r="O42" i="1"/>
  <c r="O89" i="1"/>
  <c r="N89" i="1"/>
  <c r="I10" i="1"/>
  <c r="C19" i="1"/>
  <c r="D24" i="1"/>
  <c r="C36" i="1"/>
  <c r="O38" i="1"/>
  <c r="N42" i="1"/>
  <c r="C76" i="1"/>
  <c r="C82" i="1"/>
  <c r="C61" i="1"/>
  <c r="C62" i="1"/>
  <c r="C93" i="1"/>
  <c r="C94" i="1"/>
  <c r="C86" i="1"/>
  <c r="C23" i="1"/>
  <c r="N24" i="1"/>
  <c r="P38" i="1"/>
  <c r="C40" i="1"/>
  <c r="P42" i="1"/>
  <c r="C44" i="1"/>
  <c r="C67" i="1"/>
  <c r="C79" i="1"/>
  <c r="E63" i="1"/>
  <c r="O63" i="1" s="1"/>
  <c r="D63" i="1"/>
  <c r="P63" i="1" s="1"/>
  <c r="I6" i="1"/>
  <c r="C69" i="1"/>
  <c r="C70" i="1"/>
  <c r="C18" i="1"/>
  <c r="O24" i="1"/>
  <c r="C58" i="1"/>
  <c r="C64" i="1"/>
  <c r="C84" i="1"/>
  <c r="C90" i="1"/>
  <c r="C39" i="1"/>
  <c r="C43" i="1"/>
  <c r="C75" i="1"/>
  <c r="C81" i="1"/>
  <c r="C87" i="1"/>
  <c r="N57" i="1" l="1"/>
  <c r="O57" i="1"/>
  <c r="O92" i="1"/>
  <c r="N56" i="1"/>
  <c r="P92" i="1"/>
  <c r="P95" i="1"/>
  <c r="O95" i="1"/>
  <c r="D57" i="1"/>
  <c r="P57" i="1" s="1"/>
  <c r="Q21" i="1"/>
  <c r="O88" i="1"/>
  <c r="P66" i="1"/>
  <c r="P83" i="1"/>
  <c r="O72" i="1"/>
  <c r="P60" i="1"/>
  <c r="Q25" i="1"/>
  <c r="O66" i="1"/>
  <c r="N17" i="1"/>
  <c r="D72" i="1"/>
  <c r="Q72" i="1" s="1"/>
  <c r="O83" i="1"/>
  <c r="N72" i="1"/>
  <c r="N47" i="1"/>
  <c r="Q73" i="1"/>
  <c r="Q22" i="1"/>
  <c r="E21" i="1"/>
  <c r="N21" i="1" s="1"/>
  <c r="D70" i="1"/>
  <c r="E70" i="1"/>
  <c r="N70" i="1" s="1"/>
  <c r="P70" i="1"/>
  <c r="Q70" i="1"/>
  <c r="O70" i="1"/>
  <c r="D23" i="1"/>
  <c r="Q23" i="1" s="1"/>
  <c r="E23" i="1"/>
  <c r="N23" i="1" s="1"/>
  <c r="E91" i="1"/>
  <c r="O91" i="1" s="1"/>
  <c r="D91" i="1"/>
  <c r="Q91" i="1" s="1"/>
  <c r="E16" i="1"/>
  <c r="O16" i="1" s="1"/>
  <c r="D16" i="1"/>
  <c r="Q16" i="1" s="1"/>
  <c r="D31" i="1"/>
  <c r="Q31" i="1" s="1"/>
  <c r="E31" i="1"/>
  <c r="O31" i="1"/>
  <c r="N31" i="1"/>
  <c r="D90" i="1"/>
  <c r="P90" i="1" s="1"/>
  <c r="Q90" i="1"/>
  <c r="E90" i="1"/>
  <c r="N90" i="1" s="1"/>
  <c r="E69" i="1"/>
  <c r="N69" i="1" s="1"/>
  <c r="O69" i="1"/>
  <c r="D69" i="1"/>
  <c r="Q69" i="1" s="1"/>
  <c r="E67" i="1"/>
  <c r="D67" i="1"/>
  <c r="Q67" i="1" s="1"/>
  <c r="O67" i="1"/>
  <c r="N67" i="1"/>
  <c r="D86" i="1"/>
  <c r="P86" i="1" s="1"/>
  <c r="Q86" i="1"/>
  <c r="E86" i="1"/>
  <c r="O86" i="1" s="1"/>
  <c r="P89" i="1"/>
  <c r="P24" i="1"/>
  <c r="Q24" i="1"/>
  <c r="N63" i="1"/>
  <c r="D78" i="1"/>
  <c r="Q78" i="1" s="1"/>
  <c r="E78" i="1"/>
  <c r="N78" i="1" s="1"/>
  <c r="P72" i="1"/>
  <c r="E29" i="1"/>
  <c r="O29" i="1" s="1"/>
  <c r="D29" i="1"/>
  <c r="Q29" i="1" s="1"/>
  <c r="D35" i="1"/>
  <c r="P35" i="1" s="1"/>
  <c r="Q35" i="1"/>
  <c r="E35" i="1"/>
  <c r="O35" i="1" s="1"/>
  <c r="E46" i="1"/>
  <c r="N46" i="1" s="1"/>
  <c r="D46" i="1"/>
  <c r="Q46" i="1" s="1"/>
  <c r="D102" i="1"/>
  <c r="E102" i="1"/>
  <c r="O102" i="1" s="1"/>
  <c r="Q102" i="1"/>
  <c r="P102" i="1"/>
  <c r="D18" i="1"/>
  <c r="Q18" i="1" s="1"/>
  <c r="E18" i="1"/>
  <c r="O18" i="1" s="1"/>
  <c r="E79" i="1"/>
  <c r="O79" i="1" s="1"/>
  <c r="D79" i="1"/>
  <c r="Q79" i="1" s="1"/>
  <c r="D84" i="1"/>
  <c r="Q84" i="1" s="1"/>
  <c r="P84" i="1"/>
  <c r="E84" i="1"/>
  <c r="O84" i="1" s="1"/>
  <c r="D94" i="1"/>
  <c r="Q94" i="1" s="1"/>
  <c r="P94" i="1"/>
  <c r="E94" i="1"/>
  <c r="N94" i="1" s="1"/>
  <c r="E19" i="1"/>
  <c r="N19" i="1" s="1"/>
  <c r="D19" i="1"/>
  <c r="P19" i="1" s="1"/>
  <c r="O19" i="1"/>
  <c r="E71" i="1"/>
  <c r="O71" i="1" s="1"/>
  <c r="D71" i="1"/>
  <c r="Q71" i="1" s="1"/>
  <c r="E77" i="1"/>
  <c r="N77" i="1" s="1"/>
  <c r="D77" i="1"/>
  <c r="Q77" i="1" s="1"/>
  <c r="P56" i="1"/>
  <c r="E26" i="1"/>
  <c r="N26" i="1" s="1"/>
  <c r="D26" i="1"/>
  <c r="P26" i="1" s="1"/>
  <c r="D54" i="1"/>
  <c r="Q54" i="1" s="1"/>
  <c r="P54" i="1"/>
  <c r="E54" i="1"/>
  <c r="N54" i="1" s="1"/>
  <c r="E101" i="1"/>
  <c r="O101" i="1" s="1"/>
  <c r="D101" i="1"/>
  <c r="Q101" i="1" s="1"/>
  <c r="Q63" i="1"/>
  <c r="N98" i="1"/>
  <c r="E43" i="1"/>
  <c r="O43" i="1" s="1"/>
  <c r="D43" i="1"/>
  <c r="P43" i="1" s="1"/>
  <c r="E27" i="1"/>
  <c r="N27" i="1" s="1"/>
  <c r="D27" i="1"/>
  <c r="P27" i="1" s="1"/>
  <c r="D52" i="1"/>
  <c r="Q52" i="1" s="1"/>
  <c r="E52" i="1"/>
  <c r="O52" i="1" s="1"/>
  <c r="E64" i="1"/>
  <c r="N64" i="1" s="1"/>
  <c r="D64" i="1"/>
  <c r="P64" i="1" s="1"/>
  <c r="Q64" i="1"/>
  <c r="O64" i="1"/>
  <c r="E44" i="1"/>
  <c r="D44" i="1"/>
  <c r="Q44" i="1" s="1"/>
  <c r="O44" i="1"/>
  <c r="P44" i="1"/>
  <c r="N44" i="1"/>
  <c r="E93" i="1"/>
  <c r="O93" i="1" s="1"/>
  <c r="D93" i="1"/>
  <c r="Q93" i="1" s="1"/>
  <c r="E82" i="1"/>
  <c r="O82" i="1" s="1"/>
  <c r="D82" i="1"/>
  <c r="P82" i="1" s="1"/>
  <c r="Q82" i="1"/>
  <c r="E65" i="1"/>
  <c r="O65" i="1" s="1"/>
  <c r="D65" i="1"/>
  <c r="Q65" i="1" s="1"/>
  <c r="E85" i="1"/>
  <c r="O85" i="1" s="1"/>
  <c r="D85" i="1"/>
  <c r="Q85" i="1" s="1"/>
  <c r="D30" i="1"/>
  <c r="Q30" i="1" s="1"/>
  <c r="E30" i="1"/>
  <c r="O30" i="1" s="1"/>
  <c r="E53" i="1"/>
  <c r="O53" i="1" s="1"/>
  <c r="D53" i="1"/>
  <c r="Q53" i="1" s="1"/>
  <c r="E100" i="1"/>
  <c r="O100" i="1" s="1"/>
  <c r="D100" i="1"/>
  <c r="Q100" i="1" s="1"/>
  <c r="Q98" i="1"/>
  <c r="E74" i="1"/>
  <c r="O74" i="1" s="1"/>
  <c r="D74" i="1"/>
  <c r="P74" i="1" s="1"/>
  <c r="E36" i="1"/>
  <c r="N36" i="1" s="1"/>
  <c r="D36" i="1"/>
  <c r="Q36" i="1" s="1"/>
  <c r="O36" i="1"/>
  <c r="P36" i="1"/>
  <c r="E34" i="1"/>
  <c r="N34" i="1" s="1"/>
  <c r="D34" i="1"/>
  <c r="Q34" i="1" s="1"/>
  <c r="E76" i="1"/>
  <c r="O76" i="1" s="1"/>
  <c r="D76" i="1"/>
  <c r="P76" i="1" s="1"/>
  <c r="E33" i="1"/>
  <c r="N33" i="1" s="1"/>
  <c r="D33" i="1"/>
  <c r="Q33" i="1" s="1"/>
  <c r="N50" i="1"/>
  <c r="E50" i="1"/>
  <c r="O50" i="1" s="1"/>
  <c r="D50" i="1"/>
  <c r="Q50" i="1" s="1"/>
  <c r="E97" i="1"/>
  <c r="O97" i="1" s="1"/>
  <c r="D97" i="1"/>
  <c r="P97" i="1" s="1"/>
  <c r="E20" i="1"/>
  <c r="N20" i="1" s="1"/>
  <c r="D20" i="1"/>
  <c r="Q20" i="1" s="1"/>
  <c r="E68" i="1"/>
  <c r="O68" i="1" s="1"/>
  <c r="D68" i="1"/>
  <c r="Q68" i="1" s="1"/>
  <c r="E87" i="1"/>
  <c r="O87" i="1" s="1"/>
  <c r="D87" i="1"/>
  <c r="Q87" i="1" s="1"/>
  <c r="E81" i="1"/>
  <c r="N81" i="1" s="1"/>
  <c r="D81" i="1"/>
  <c r="P81" i="1" s="1"/>
  <c r="E40" i="1"/>
  <c r="O40" i="1" s="1"/>
  <c r="N40" i="1"/>
  <c r="D40" i="1"/>
  <c r="P40" i="1"/>
  <c r="Q40" i="1"/>
  <c r="E61" i="1"/>
  <c r="D61" i="1"/>
  <c r="P61" i="1" s="1"/>
  <c r="O61" i="1"/>
  <c r="Q61" i="1"/>
  <c r="N61" i="1"/>
  <c r="E59" i="1"/>
  <c r="O59" i="1" s="1"/>
  <c r="D59" i="1"/>
  <c r="P59" i="1" s="1"/>
  <c r="N37" i="1"/>
  <c r="E37" i="1"/>
  <c r="O37" i="1" s="1"/>
  <c r="D37" i="1"/>
  <c r="P37" i="1" s="1"/>
  <c r="Q37" i="1"/>
  <c r="D51" i="1"/>
  <c r="Q51" i="1" s="1"/>
  <c r="E51" i="1"/>
  <c r="O51" i="1" s="1"/>
  <c r="N60" i="1"/>
  <c r="N73" i="1"/>
  <c r="E28" i="1"/>
  <c r="O28" i="1" s="1"/>
  <c r="D28" i="1"/>
  <c r="P28" i="1" s="1"/>
  <c r="O49" i="1"/>
  <c r="E49" i="1"/>
  <c r="N49" i="1" s="1"/>
  <c r="D49" i="1"/>
  <c r="Q49" i="1" s="1"/>
  <c r="E103" i="1"/>
  <c r="N103" i="1" s="1"/>
  <c r="D103" i="1"/>
  <c r="Q103" i="1" s="1"/>
  <c r="E45" i="1"/>
  <c r="O45" i="1" s="1"/>
  <c r="D45" i="1"/>
  <c r="Q45" i="1" s="1"/>
  <c r="P45" i="1"/>
  <c r="E99" i="1"/>
  <c r="N99" i="1" s="1"/>
  <c r="D99" i="1"/>
  <c r="P99" i="1" s="1"/>
  <c r="D39" i="1"/>
  <c r="Q39" i="1"/>
  <c r="P39" i="1"/>
  <c r="E39" i="1"/>
  <c r="N39" i="1" s="1"/>
  <c r="E41" i="1"/>
  <c r="O41" i="1" s="1"/>
  <c r="D41" i="1"/>
  <c r="P41" i="1" s="1"/>
  <c r="Q41" i="1"/>
  <c r="E55" i="1"/>
  <c r="O55" i="1" s="1"/>
  <c r="D55" i="1"/>
  <c r="P55" i="1" s="1"/>
  <c r="E96" i="1"/>
  <c r="O96" i="1" s="1"/>
  <c r="D96" i="1"/>
  <c r="Q96" i="1"/>
  <c r="P96" i="1"/>
  <c r="D58" i="1"/>
  <c r="P58" i="1" s="1"/>
  <c r="Q58" i="1"/>
  <c r="E58" i="1"/>
  <c r="O58" i="1" s="1"/>
  <c r="D62" i="1"/>
  <c r="P62" i="1" s="1"/>
  <c r="E62" i="1"/>
  <c r="O62" i="1" s="1"/>
  <c r="E75" i="1"/>
  <c r="O75" i="1" s="1"/>
  <c r="D75" i="1"/>
  <c r="Q75" i="1" s="1"/>
  <c r="E80" i="1"/>
  <c r="N80" i="1" s="1"/>
  <c r="Q80" i="1"/>
  <c r="D80" i="1"/>
  <c r="P80" i="1" s="1"/>
  <c r="E104" i="1"/>
  <c r="N104" i="1" s="1"/>
  <c r="D104" i="1"/>
  <c r="Q104" i="1" s="1"/>
  <c r="P104" i="1"/>
  <c r="O104" i="1"/>
  <c r="E32" i="1"/>
  <c r="O32" i="1" s="1"/>
  <c r="D32" i="1"/>
  <c r="Q32" i="1" s="1"/>
  <c r="P32" i="1"/>
  <c r="E48" i="1"/>
  <c r="N48" i="1" s="1"/>
  <c r="D48" i="1"/>
  <c r="Q48" i="1" s="1"/>
  <c r="N105" i="1"/>
  <c r="E105" i="1"/>
  <c r="O105" i="1" s="1"/>
  <c r="D105" i="1"/>
  <c r="Q105" i="1" s="1"/>
  <c r="P52" i="1" l="1"/>
  <c r="Q27" i="1"/>
  <c r="P18" i="1"/>
  <c r="O90" i="1"/>
  <c r="O33" i="1"/>
  <c r="N68" i="1"/>
  <c r="N74" i="1"/>
  <c r="Q26" i="1"/>
  <c r="N29" i="1"/>
  <c r="N45" i="1"/>
  <c r="P49" i="1"/>
  <c r="Q57" i="1"/>
  <c r="O99" i="1"/>
  <c r="P34" i="1"/>
  <c r="P79" i="1"/>
  <c r="O34" i="1"/>
  <c r="P53" i="1"/>
  <c r="N35" i="1"/>
  <c r="O46" i="1"/>
  <c r="P103" i="1"/>
  <c r="Q59" i="1"/>
  <c r="P20" i="1"/>
  <c r="P46" i="1"/>
  <c r="P78" i="1"/>
  <c r="N51" i="1"/>
  <c r="Q81" i="1"/>
  <c r="O26" i="1"/>
  <c r="N91" i="1"/>
  <c r="P31" i="1"/>
  <c r="P91" i="1"/>
  <c r="N75" i="1"/>
  <c r="O81" i="1"/>
  <c r="P105" i="1"/>
  <c r="P75" i="1"/>
  <c r="Q55" i="1"/>
  <c r="P87" i="1"/>
  <c r="Q97" i="1"/>
  <c r="N76" i="1"/>
  <c r="P30" i="1"/>
  <c r="N52" i="1"/>
  <c r="O21" i="1"/>
  <c r="N97" i="1"/>
  <c r="O77" i="1"/>
  <c r="P69" i="1"/>
  <c r="O23" i="1"/>
  <c r="N41" i="1"/>
  <c r="P77" i="1"/>
  <c r="N62" i="1"/>
  <c r="P71" i="1"/>
  <c r="N102" i="1"/>
  <c r="N86" i="1"/>
  <c r="N16" i="1"/>
  <c r="N59" i="1"/>
  <c r="O48" i="1"/>
  <c r="O80" i="1"/>
  <c r="N82" i="1"/>
  <c r="O39" i="1"/>
  <c r="N28" i="1"/>
  <c r="O20" i="1"/>
  <c r="N100" i="1"/>
  <c r="N53" i="1"/>
  <c r="P85" i="1"/>
  <c r="P65" i="1"/>
  <c r="O54" i="1"/>
  <c r="Q19" i="1"/>
  <c r="O94" i="1"/>
  <c r="N18" i="1"/>
  <c r="O78" i="1"/>
  <c r="N87" i="1"/>
  <c r="N71" i="1"/>
  <c r="P16" i="1"/>
  <c r="N96" i="1"/>
  <c r="Q99" i="1"/>
  <c r="O103" i="1"/>
  <c r="Q28" i="1"/>
  <c r="P51" i="1"/>
  <c r="P33" i="1"/>
  <c r="Q76" i="1"/>
  <c r="Q74" i="1"/>
  <c r="P100" i="1"/>
  <c r="N65" i="1"/>
  <c r="N93" i="1"/>
  <c r="O27" i="1"/>
  <c r="N43" i="1"/>
  <c r="N101" i="1"/>
  <c r="P67" i="1"/>
  <c r="N58" i="1"/>
  <c r="N55" i="1"/>
  <c r="P68" i="1"/>
  <c r="N79" i="1"/>
  <c r="P29" i="1"/>
  <c r="P23" i="1"/>
  <c r="P48" i="1"/>
  <c r="N32" i="1"/>
  <c r="P50" i="1"/>
  <c r="N30" i="1"/>
  <c r="N85" i="1"/>
  <c r="P93" i="1"/>
  <c r="Q43" i="1"/>
  <c r="P101" i="1"/>
  <c r="N84" i="1"/>
  <c r="Q62" i="1"/>
</calcChain>
</file>

<file path=xl/sharedStrings.xml><?xml version="1.0" encoding="utf-8"?>
<sst xmlns="http://schemas.openxmlformats.org/spreadsheetml/2006/main" count="86" uniqueCount="69">
  <si>
    <t>BAR</t>
  </si>
  <si>
    <t>D</t>
  </si>
  <si>
    <t>mm</t>
  </si>
  <si>
    <t>r/R</t>
  </si>
  <si>
    <t>(c/D)*(Z/BAR)</t>
  </si>
  <si>
    <t>a/c</t>
  </si>
  <si>
    <t>b/c</t>
  </si>
  <si>
    <t>Ar</t>
  </si>
  <si>
    <t>Br</t>
  </si>
  <si>
    <t>c</t>
  </si>
  <si>
    <t>a</t>
  </si>
  <si>
    <t>b</t>
  </si>
  <si>
    <t>T (max)</t>
  </si>
  <si>
    <t>y</t>
  </si>
  <si>
    <t>a,y</t>
  </si>
  <si>
    <t>315.190773333333,223.7</t>
  </si>
  <si>
    <t>350.730293333333,335.55</t>
  </si>
  <si>
    <t>375.373333333333,447.4</t>
  </si>
  <si>
    <t>387.267466666667,559.25</t>
  </si>
  <si>
    <t>382.20024,671.1</t>
  </si>
  <si>
    <t>357.315306666667,782.95</t>
  </si>
  <si>
    <t>320.56726,894.8</t>
  </si>
  <si>
    <t>207.677333333333,1006.65</t>
  </si>
  <si>
    <t>0,1118.5</t>
  </si>
  <si>
    <t>Table of V1</t>
  </si>
  <si>
    <t>Table of V2</t>
  </si>
  <si>
    <t>for P&lt;0</t>
  </si>
  <si>
    <t>for P&gt;0</t>
  </si>
  <si>
    <r>
      <t>T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</si>
  <si>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LE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</si>
  <si>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TE</t>
    </r>
  </si>
  <si>
    <t>P (-)</t>
  </si>
  <si>
    <t>V1</t>
  </si>
  <si>
    <t>P (+)</t>
  </si>
  <si>
    <t>V2</t>
  </si>
  <si>
    <r>
      <t>Y</t>
    </r>
    <r>
      <rPr>
        <vertAlign val="subscript"/>
        <sz val="11"/>
        <color rgb="FF000000"/>
        <rFont val="Calibri"/>
        <family val="2"/>
        <scheme val="minor"/>
      </rPr>
      <t>face</t>
    </r>
  </si>
  <si>
    <r>
      <t>Y</t>
    </r>
    <r>
      <rPr>
        <vertAlign val="subscript"/>
        <sz val="11"/>
        <color rgb="FF000000"/>
        <rFont val="Calibri"/>
        <family val="2"/>
        <scheme val="minor"/>
      </rPr>
      <t>back</t>
    </r>
  </si>
  <si>
    <t>Cavitation Check</t>
  </si>
  <si>
    <t>VA</t>
  </si>
  <si>
    <t>ms-1</t>
  </si>
  <si>
    <t>Absolute Ambient Pressure</t>
  </si>
  <si>
    <t>Po</t>
  </si>
  <si>
    <t>KPa</t>
  </si>
  <si>
    <t xml:space="preserve">Vapor pressure at water </t>
  </si>
  <si>
    <t>Pv</t>
  </si>
  <si>
    <t>N</t>
  </si>
  <si>
    <t>rpm</t>
  </si>
  <si>
    <t>Thrust</t>
  </si>
  <si>
    <t>T</t>
  </si>
  <si>
    <t>kN</t>
  </si>
  <si>
    <t>P/D</t>
  </si>
  <si>
    <t>VR</t>
  </si>
  <si>
    <t>AD</t>
  </si>
  <si>
    <t>m2</t>
  </si>
  <si>
    <t>AP</t>
  </si>
  <si>
    <t>=</t>
  </si>
  <si>
    <t>Cavitation number</t>
  </si>
  <si>
    <t xml:space="preserve">J </t>
  </si>
  <si>
    <t>Pitch</t>
  </si>
  <si>
    <t>m</t>
  </si>
  <si>
    <t>Kt = 0.3 - 0.24 J</t>
  </si>
  <si>
    <t>Burril’s Coefficient,τc</t>
  </si>
  <si>
    <t>for 0% cavitation ,</t>
  </si>
  <si>
    <t xml:space="preserve">minimum AE/Ao </t>
  </si>
  <si>
    <t>Ao</t>
  </si>
  <si>
    <t>AE</t>
  </si>
  <si>
    <t>n = Va/JD</t>
  </si>
  <si>
    <t xml:space="preserve">AD 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</si>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</sst>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8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8" fillId="0" borderId="5" xfId="0" applyFont="1" applyBorder="1"/>
    <xf numFmtId="0" fontId="2" fillId="0" borderId="12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5" fontId="10" fillId="0" borderId="0" xfId="0" applyNumberFormat="1" applyFont="1"/>
    <xf numFmtId="2" fontId="2" fillId="0" borderId="8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285078</xdr:colOff>
      <xdr:row>106</xdr:row>
      <xdr:rowOff>132901</xdr:rowOff>
    </xdr:from>
    <xdr:to>
      <xdr:col>22</xdr:col>
      <xdr:colOff>170778</xdr:colOff>
      <xdr:row>130</xdr:row>
      <xdr:rowOff>117661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BCCD5-32CB-4BDD-A4D2-AE62281D2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0349" y="19281513"/>
          <a:ext cx="7200900" cy="4305748"/>
        </a:xfrm>
        <a:prstGeom prst="rect">
          <a:avLst/>
        </a:prstGeom>
      </xdr:spPr>
    </xdr:pic>
    <xdr:clientData/>
  </xdr:twoCellAnchor>
  <xdr:twoCellAnchor>
    <xdr:from>
      <xdr:col>4</xdr:col>
      <xdr:colOff>39757</xdr:colOff>
      <xdr:row>134</xdr:row>
      <xdr:rowOff>192156</xdr:rowOff>
    </xdr:from>
    <xdr:to>
      <xdr:col>4</xdr:col>
      <xdr:colOff>557917</xdr:colOff>
      <xdr:row>137</xdr:row>
      <xdr:rowOff>31474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25D9FB-BC18-EBC0-9575-6EA1DB07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2105" y="25172504"/>
          <a:ext cx="518160" cy="40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702366</xdr:colOff>
      <xdr:row>135</xdr:row>
      <xdr:rowOff>0</xdr:rowOff>
    </xdr:from>
    <xdr:to>
      <xdr:col>2</xdr:col>
      <xdr:colOff>877626</xdr:colOff>
      <xdr:row>137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F6E8CA-C5DB-F64E-42AE-94A7F7092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566" y="25179130"/>
          <a:ext cx="175260" cy="38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402770</xdr:colOff>
      <xdr:row>138</xdr:row>
      <xdr:rowOff>43542</xdr:rowOff>
    </xdr:from>
    <xdr:to>
      <xdr:col>20</xdr:col>
      <xdr:colOff>381000</xdr:colOff>
      <xdr:row>146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110BDD-47C3-493E-05A6-3436DAC89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3" t="20042" r="11959" b="2149"/>
        <a:stretch/>
      </xdr:blipFill>
      <xdr:spPr>
        <a:xfrm>
          <a:off x="7554684" y="25755599"/>
          <a:ext cx="5464630" cy="1436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148-CFB7-4939-ACE3-9A0D03E1035D}">
  <dimension ref="A1:U230"/>
  <sheetViews>
    <sheetView tabSelected="1" zoomScale="115" zoomScaleNormal="115" workbookViewId="0"/>
  </sheetViews>
  <sheetFormatPr defaultRowHeight="14.4" x14ac:dyDescent="0.3"/>
  <cols>
    <col min="3" max="3" width="15.33203125" customWidth="1"/>
    <col min="4" max="4" width="14.109375" customWidth="1"/>
    <col min="5" max="5" width="10.88671875" customWidth="1"/>
  </cols>
  <sheetData>
    <row r="1" spans="1:21" x14ac:dyDescent="0.3">
      <c r="A1" s="1"/>
      <c r="B1" s="2" t="s">
        <v>0</v>
      </c>
      <c r="C1" s="3">
        <v>0.3</v>
      </c>
      <c r="D1" s="2" t="s">
        <v>1</v>
      </c>
      <c r="E1" s="4">
        <v>2280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ht="15.6" x14ac:dyDescent="0.3">
      <c r="A2" s="1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6"/>
      <c r="M2" s="7" t="s">
        <v>13</v>
      </c>
      <c r="N2" s="38" t="s">
        <v>14</v>
      </c>
      <c r="O2" s="38"/>
      <c r="P2" s="38"/>
      <c r="Q2" s="7"/>
      <c r="R2" s="1"/>
      <c r="S2" s="1"/>
      <c r="T2" s="1"/>
      <c r="U2" s="1"/>
    </row>
    <row r="3" spans="1:21" x14ac:dyDescent="0.3">
      <c r="A3" s="1"/>
      <c r="B3" s="8">
        <v>0.2</v>
      </c>
      <c r="C3" s="8">
        <v>1.6619999999999999</v>
      </c>
      <c r="D3" s="8">
        <v>0.61699999999999999</v>
      </c>
      <c r="E3" s="8">
        <v>0.35</v>
      </c>
      <c r="F3" s="8">
        <v>5.2600000000000001E-2</v>
      </c>
      <c r="G3" s="8">
        <v>4.0000000000000001E-3</v>
      </c>
      <c r="H3" s="8">
        <f>C3*$C$1*$E$1/4</f>
        <v>284.20199999999994</v>
      </c>
      <c r="I3" s="8">
        <f>D3*H3</f>
        <v>175.35263399999997</v>
      </c>
      <c r="J3" s="8">
        <f>E3*H3</f>
        <v>99.470699999999979</v>
      </c>
      <c r="K3" s="8">
        <f>$E$1*(F3-G3*4)</f>
        <v>83.448000000000008</v>
      </c>
      <c r="L3" s="8"/>
      <c r="M3" s="9">
        <v>223.7</v>
      </c>
      <c r="N3" s="37" t="s">
        <v>15</v>
      </c>
      <c r="O3" s="37"/>
      <c r="P3" s="37"/>
      <c r="Q3" s="9"/>
      <c r="R3" s="1"/>
      <c r="S3" s="1"/>
      <c r="T3" s="1"/>
      <c r="U3" s="1"/>
    </row>
    <row r="4" spans="1:21" x14ac:dyDescent="0.3">
      <c r="A4" s="1"/>
      <c r="B4" s="8">
        <v>0.3</v>
      </c>
      <c r="C4" s="8">
        <v>1.8819999999999999</v>
      </c>
      <c r="D4" s="8">
        <v>0.61299999999999999</v>
      </c>
      <c r="E4" s="8">
        <v>0.35</v>
      </c>
      <c r="F4" s="8">
        <v>4.6399999999999997E-2</v>
      </c>
      <c r="G4" s="8">
        <v>3.5000000000000001E-3</v>
      </c>
      <c r="H4" s="8">
        <f t="shared" ref="H4:H11" si="0">C4*$C$1*$E$1/4</f>
        <v>321.822</v>
      </c>
      <c r="I4" s="8">
        <f t="shared" ref="I4:I11" si="1">D4*H4</f>
        <v>197.27688599999999</v>
      </c>
      <c r="J4" s="8">
        <f t="shared" ref="J4:J11" si="2">E4*H4</f>
        <v>112.6377</v>
      </c>
      <c r="K4" s="8">
        <f t="shared" ref="K4:K11" si="3">$E$1*(F4-G4*4)</f>
        <v>73.872</v>
      </c>
      <c r="L4" s="8"/>
      <c r="M4" s="9">
        <v>335.55</v>
      </c>
      <c r="N4" s="37" t="s">
        <v>16</v>
      </c>
      <c r="O4" s="37"/>
      <c r="P4" s="37"/>
      <c r="Q4" s="9"/>
      <c r="R4" s="1"/>
      <c r="S4" s="1"/>
      <c r="T4" s="1"/>
      <c r="U4" s="1"/>
    </row>
    <row r="5" spans="1:21" x14ac:dyDescent="0.3">
      <c r="A5" s="1"/>
      <c r="B5" s="8">
        <v>0.4</v>
      </c>
      <c r="C5" s="8">
        <v>2.0499999999999998</v>
      </c>
      <c r="D5" s="8">
        <v>0.60099999999999998</v>
      </c>
      <c r="E5" s="8">
        <v>0.35099999999999998</v>
      </c>
      <c r="F5" s="8">
        <v>4.02E-2</v>
      </c>
      <c r="G5" s="8">
        <v>3.0000000000000001E-3</v>
      </c>
      <c r="H5" s="8">
        <f t="shared" si="0"/>
        <v>350.54999999999995</v>
      </c>
      <c r="I5" s="8">
        <f t="shared" si="1"/>
        <v>210.68054999999995</v>
      </c>
      <c r="J5" s="8">
        <f t="shared" si="2"/>
        <v>123.04304999999998</v>
      </c>
      <c r="K5" s="8">
        <f t="shared" si="3"/>
        <v>64.295999999999992</v>
      </c>
      <c r="L5" s="8"/>
      <c r="M5" s="9">
        <v>447.4</v>
      </c>
      <c r="N5" s="37" t="s">
        <v>17</v>
      </c>
      <c r="O5" s="37"/>
      <c r="P5" s="37"/>
      <c r="Q5" s="9"/>
      <c r="R5" s="1"/>
      <c r="S5" s="1"/>
      <c r="T5" s="1"/>
      <c r="U5" s="1"/>
    </row>
    <row r="6" spans="1:21" x14ac:dyDescent="0.3">
      <c r="A6" s="1"/>
      <c r="B6" s="8">
        <v>0.5</v>
      </c>
      <c r="C6" s="8">
        <v>2.1520000000000001</v>
      </c>
      <c r="D6" s="8">
        <v>0.58599999999999997</v>
      </c>
      <c r="E6" s="8">
        <v>0.35499999999999998</v>
      </c>
      <c r="F6" s="8">
        <v>3.4000000000000002E-2</v>
      </c>
      <c r="G6" s="8">
        <v>2.5000000000000001E-3</v>
      </c>
      <c r="H6" s="8">
        <f t="shared" si="0"/>
        <v>367.99200000000002</v>
      </c>
      <c r="I6" s="8">
        <f t="shared" si="1"/>
        <v>215.64331200000001</v>
      </c>
      <c r="J6" s="8">
        <f t="shared" si="2"/>
        <v>130.63715999999999</v>
      </c>
      <c r="K6" s="8">
        <f t="shared" si="3"/>
        <v>54.72</v>
      </c>
      <c r="L6" s="8"/>
      <c r="M6" s="9">
        <v>559.25</v>
      </c>
      <c r="N6" s="37" t="s">
        <v>18</v>
      </c>
      <c r="O6" s="37"/>
      <c r="P6" s="37"/>
      <c r="Q6" s="9"/>
      <c r="R6" s="1"/>
      <c r="S6" s="1"/>
      <c r="T6" s="1"/>
      <c r="U6" s="1"/>
    </row>
    <row r="7" spans="1:21" x14ac:dyDescent="0.3">
      <c r="A7" s="1"/>
      <c r="B7" s="8">
        <v>0.6</v>
      </c>
      <c r="C7" s="8">
        <v>2.1869999999999998</v>
      </c>
      <c r="D7" s="8">
        <v>0.56100000000000005</v>
      </c>
      <c r="E7" s="8">
        <v>0.38900000000000001</v>
      </c>
      <c r="F7" s="8">
        <v>2.7799999999999998E-2</v>
      </c>
      <c r="G7" s="8">
        <v>2E-3</v>
      </c>
      <c r="H7" s="8">
        <f t="shared" si="0"/>
        <v>373.97699999999992</v>
      </c>
      <c r="I7" s="8">
        <f t="shared" si="1"/>
        <v>209.80109699999997</v>
      </c>
      <c r="J7" s="8">
        <f t="shared" si="2"/>
        <v>145.47705299999998</v>
      </c>
      <c r="K7" s="8">
        <f t="shared" si="3"/>
        <v>45.143999999999998</v>
      </c>
      <c r="L7" s="8"/>
      <c r="M7" s="9">
        <v>671.1</v>
      </c>
      <c r="N7" s="37" t="s">
        <v>19</v>
      </c>
      <c r="O7" s="37"/>
      <c r="P7" s="37"/>
      <c r="Q7" s="9"/>
      <c r="R7" s="1"/>
      <c r="S7" s="1"/>
      <c r="T7" s="1"/>
      <c r="U7" s="1"/>
    </row>
    <row r="8" spans="1:21" x14ac:dyDescent="0.3">
      <c r="A8" s="1"/>
      <c r="B8" s="8">
        <v>0.7</v>
      </c>
      <c r="C8" s="8">
        <v>2.1440000000000001</v>
      </c>
      <c r="D8" s="8">
        <v>0.52400000000000002</v>
      </c>
      <c r="E8" s="8">
        <v>0.443</v>
      </c>
      <c r="F8" s="8">
        <v>2.1600000000000001E-2</v>
      </c>
      <c r="G8" s="8">
        <v>1.5E-3</v>
      </c>
      <c r="H8" s="8">
        <f t="shared" si="0"/>
        <v>366.62400000000002</v>
      </c>
      <c r="I8" s="8">
        <f t="shared" si="1"/>
        <v>192.11097600000002</v>
      </c>
      <c r="J8" s="8">
        <f t="shared" si="2"/>
        <v>162.41443200000001</v>
      </c>
      <c r="K8" s="8">
        <f t="shared" si="3"/>
        <v>35.568000000000005</v>
      </c>
      <c r="L8" s="8"/>
      <c r="M8" s="9">
        <v>782.95</v>
      </c>
      <c r="N8" s="37" t="s">
        <v>20</v>
      </c>
      <c r="O8" s="37"/>
      <c r="P8" s="37"/>
      <c r="Q8" s="9"/>
      <c r="R8" s="1"/>
      <c r="S8" s="1"/>
      <c r="T8" s="1"/>
      <c r="U8" s="1"/>
    </row>
    <row r="9" spans="1:21" x14ac:dyDescent="0.3">
      <c r="A9" s="1"/>
      <c r="B9" s="8">
        <v>0.8</v>
      </c>
      <c r="C9" s="8">
        <v>1.97</v>
      </c>
      <c r="D9" s="8">
        <v>0.46300000000000002</v>
      </c>
      <c r="E9" s="8">
        <v>0.47899999999999998</v>
      </c>
      <c r="F9" s="8">
        <v>1.54E-2</v>
      </c>
      <c r="G9" s="8">
        <v>1E-3</v>
      </c>
      <c r="H9" s="8">
        <f t="shared" si="0"/>
        <v>336.87</v>
      </c>
      <c r="I9" s="8">
        <f t="shared" si="1"/>
        <v>155.97081</v>
      </c>
      <c r="J9" s="8">
        <f t="shared" si="2"/>
        <v>161.36072999999999</v>
      </c>
      <c r="K9" s="8">
        <f t="shared" si="3"/>
        <v>25.992000000000001</v>
      </c>
      <c r="L9" s="8"/>
      <c r="M9" s="9">
        <v>894.8</v>
      </c>
      <c r="N9" s="37" t="s">
        <v>21</v>
      </c>
      <c r="O9" s="37"/>
      <c r="P9" s="37"/>
      <c r="Q9" s="9"/>
      <c r="R9" s="1"/>
      <c r="S9" s="1"/>
      <c r="T9" s="1"/>
      <c r="U9" s="1"/>
    </row>
    <row r="10" spans="1:21" x14ac:dyDescent="0.3">
      <c r="A10" s="1"/>
      <c r="B10" s="8">
        <v>0.9</v>
      </c>
      <c r="C10" s="8">
        <v>1.5820000000000001</v>
      </c>
      <c r="D10" s="8">
        <v>0.34100000000000003</v>
      </c>
      <c r="E10" s="8">
        <v>0.5</v>
      </c>
      <c r="F10" s="8">
        <v>9.1999999999999998E-3</v>
      </c>
      <c r="G10" s="8">
        <v>5.0000000000000001E-4</v>
      </c>
      <c r="H10" s="8">
        <f t="shared" si="0"/>
        <v>270.52199999999999</v>
      </c>
      <c r="I10" s="8">
        <f t="shared" si="1"/>
        <v>92.248002</v>
      </c>
      <c r="J10" s="8">
        <f t="shared" si="2"/>
        <v>135.261</v>
      </c>
      <c r="K10" s="8">
        <f t="shared" si="3"/>
        <v>16.416</v>
      </c>
      <c r="L10" s="8"/>
      <c r="M10" s="9">
        <v>1006.65</v>
      </c>
      <c r="N10" s="37" t="s">
        <v>22</v>
      </c>
      <c r="O10" s="37"/>
      <c r="P10" s="37"/>
      <c r="Q10" s="9"/>
      <c r="R10" s="1"/>
      <c r="S10" s="1"/>
      <c r="T10" s="1"/>
      <c r="U10" s="1"/>
    </row>
    <row r="11" spans="1:21" x14ac:dyDescent="0.3">
      <c r="A11" s="1"/>
      <c r="B11" s="8">
        <v>1</v>
      </c>
      <c r="C11" s="8">
        <v>0</v>
      </c>
      <c r="D11" s="8">
        <v>0</v>
      </c>
      <c r="E11" s="8">
        <v>0</v>
      </c>
      <c r="F11" s="8">
        <v>3.0000000000000001E-3</v>
      </c>
      <c r="G11" s="8">
        <v>0</v>
      </c>
      <c r="H11" s="8">
        <f t="shared" si="0"/>
        <v>0</v>
      </c>
      <c r="I11" s="8">
        <f t="shared" si="1"/>
        <v>0</v>
      </c>
      <c r="J11" s="8">
        <f t="shared" si="2"/>
        <v>0</v>
      </c>
      <c r="K11" s="8">
        <f t="shared" si="3"/>
        <v>6.84</v>
      </c>
      <c r="L11" s="8"/>
      <c r="M11" s="9">
        <v>1118.5</v>
      </c>
      <c r="N11" s="37" t="s">
        <v>23</v>
      </c>
      <c r="O11" s="37"/>
      <c r="P11" s="37"/>
      <c r="Q11" s="9"/>
      <c r="R11" s="1"/>
      <c r="S11" s="1"/>
      <c r="T11" s="1"/>
      <c r="U11" s="1"/>
    </row>
    <row r="12" spans="1:21" x14ac:dyDescent="0.3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21" ht="15" thickBot="1" x14ac:dyDescent="0.3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21" ht="15" thickBot="1" x14ac:dyDescent="0.35">
      <c r="A14" s="1"/>
      <c r="B14" s="4"/>
      <c r="C14" s="4"/>
      <c r="D14" s="4"/>
      <c r="E14" s="4"/>
      <c r="F14" s="39" t="s">
        <v>24</v>
      </c>
      <c r="G14" s="40"/>
      <c r="H14" s="40"/>
      <c r="I14" s="41"/>
      <c r="J14" s="39" t="s">
        <v>25</v>
      </c>
      <c r="K14" s="40"/>
      <c r="L14" s="40"/>
      <c r="M14" s="41"/>
      <c r="N14" s="42" t="s">
        <v>26</v>
      </c>
      <c r="O14" s="43"/>
      <c r="P14" s="42" t="s">
        <v>27</v>
      </c>
      <c r="Q14" s="44"/>
      <c r="R14" s="1"/>
      <c r="S14" s="1"/>
      <c r="T14" s="1"/>
      <c r="U14" s="1"/>
    </row>
    <row r="15" spans="1:21" ht="15.6" x14ac:dyDescent="0.3">
      <c r="A15" s="1"/>
      <c r="B15" s="10" t="s">
        <v>3</v>
      </c>
      <c r="C15" s="11" t="s">
        <v>28</v>
      </c>
      <c r="D15" s="11" t="s">
        <v>29</v>
      </c>
      <c r="E15" s="11" t="s">
        <v>30</v>
      </c>
      <c r="F15" s="11" t="s">
        <v>31</v>
      </c>
      <c r="G15" s="11" t="s">
        <v>32</v>
      </c>
      <c r="H15" s="11" t="s">
        <v>33</v>
      </c>
      <c r="I15" s="11" t="s">
        <v>32</v>
      </c>
      <c r="J15" s="11" t="s">
        <v>31</v>
      </c>
      <c r="K15" s="11" t="s">
        <v>34</v>
      </c>
      <c r="L15" s="11" t="s">
        <v>33</v>
      </c>
      <c r="M15" s="11" t="s">
        <v>34</v>
      </c>
      <c r="N15" s="12" t="s">
        <v>35</v>
      </c>
      <c r="O15" s="12" t="s">
        <v>36</v>
      </c>
      <c r="P15" s="12" t="s">
        <v>35</v>
      </c>
      <c r="Q15" s="13" t="s">
        <v>36</v>
      </c>
      <c r="R15" s="1"/>
      <c r="S15" s="1"/>
      <c r="T15" s="1"/>
      <c r="U15" s="1"/>
    </row>
    <row r="16" spans="1:21" x14ac:dyDescent="0.3">
      <c r="A16" s="1"/>
      <c r="B16" s="48">
        <v>0.2</v>
      </c>
      <c r="C16" s="14">
        <f>$K$3</f>
        <v>83.448000000000008</v>
      </c>
      <c r="D16" s="14">
        <f>C16*2/100</f>
        <v>1.6689600000000002</v>
      </c>
      <c r="E16" s="14">
        <f>C16*3/100</f>
        <v>2.5034400000000003</v>
      </c>
      <c r="F16" s="14">
        <v>-1</v>
      </c>
      <c r="G16" s="14">
        <v>0.28260000000000002</v>
      </c>
      <c r="H16" s="14">
        <v>1</v>
      </c>
      <c r="I16" s="14">
        <v>0.35599999999999998</v>
      </c>
      <c r="J16" s="14">
        <v>-1</v>
      </c>
      <c r="K16" s="14">
        <v>0</v>
      </c>
      <c r="L16" s="14">
        <v>1</v>
      </c>
      <c r="M16" s="14">
        <v>0</v>
      </c>
      <c r="N16" s="33">
        <f>G16*(C16-E16)</f>
        <v>22.874932656000006</v>
      </c>
      <c r="O16" s="33">
        <f>(G16+K16)*(C16-E16)+E16</f>
        <v>25.378372656000007</v>
      </c>
      <c r="P16" s="33">
        <f>I16*(C16-D16)</f>
        <v>29.113338240000001</v>
      </c>
      <c r="Q16" s="34">
        <f>(I16+M16)*(C16-D16)+D16</f>
        <v>30.782298240000003</v>
      </c>
      <c r="R16" s="1"/>
      <c r="S16" s="1"/>
      <c r="T16" s="1"/>
      <c r="U16" s="1"/>
    </row>
    <row r="17" spans="1:21" x14ac:dyDescent="0.3">
      <c r="A17" s="1"/>
      <c r="B17" s="46"/>
      <c r="C17" s="14">
        <f t="shared" ref="C17:C25" si="4">$K$3</f>
        <v>83.448000000000008</v>
      </c>
      <c r="D17" s="14">
        <f t="shared" ref="D17:D80" si="5">C17*2/100</f>
        <v>1.6689600000000002</v>
      </c>
      <c r="E17" s="14">
        <f t="shared" ref="E17:E80" si="6">C17*3/100</f>
        <v>2.5034400000000003</v>
      </c>
      <c r="F17" s="14">
        <v>-0.95</v>
      </c>
      <c r="G17" s="14">
        <v>0.26300000000000001</v>
      </c>
      <c r="H17" s="14">
        <v>0.95</v>
      </c>
      <c r="I17" s="14">
        <v>0.28210000000000002</v>
      </c>
      <c r="J17" s="14">
        <v>-0.95</v>
      </c>
      <c r="K17" s="4">
        <v>6.4000000000000001E-2</v>
      </c>
      <c r="L17" s="14">
        <v>0.95</v>
      </c>
      <c r="M17" s="14">
        <v>0.156</v>
      </c>
      <c r="N17" s="33">
        <f t="shared" ref="N17:N80" si="7">G17*(C17-E17)</f>
        <v>21.288419280000003</v>
      </c>
      <c r="O17" s="33">
        <f t="shared" ref="O17:O80" si="8">(G17+K17)*(C17-E17)+E17</f>
        <v>28.972311120000004</v>
      </c>
      <c r="P17" s="33">
        <f t="shared" ref="P17:P80" si="9">I17*(C17-D17)</f>
        <v>23.069867184000003</v>
      </c>
      <c r="Q17" s="34">
        <f t="shared" ref="Q17:Q80" si="10">(I17+M17)*(C17-D17)+D17</f>
        <v>37.496357424000003</v>
      </c>
      <c r="R17" s="1"/>
      <c r="S17" s="1"/>
      <c r="T17" s="1"/>
      <c r="U17" s="1"/>
    </row>
    <row r="18" spans="1:21" x14ac:dyDescent="0.3">
      <c r="A18" s="1"/>
      <c r="B18" s="46"/>
      <c r="C18" s="14">
        <f t="shared" si="4"/>
        <v>83.448000000000008</v>
      </c>
      <c r="D18" s="14">
        <f t="shared" si="5"/>
        <v>1.6689600000000002</v>
      </c>
      <c r="E18" s="14">
        <f t="shared" si="6"/>
        <v>2.5034400000000003</v>
      </c>
      <c r="F18" s="14">
        <v>-0.9</v>
      </c>
      <c r="G18" s="14">
        <v>0.24</v>
      </c>
      <c r="H18" s="14">
        <v>0.9</v>
      </c>
      <c r="I18" s="14">
        <v>0.23530000000000001</v>
      </c>
      <c r="J18" s="14">
        <v>-0.9</v>
      </c>
      <c r="K18" s="4">
        <v>0.14549999999999999</v>
      </c>
      <c r="L18" s="14">
        <v>0.9</v>
      </c>
      <c r="M18" s="14">
        <v>0.28399999999999997</v>
      </c>
      <c r="N18" s="33">
        <f t="shared" si="7"/>
        <v>19.426694400000002</v>
      </c>
      <c r="O18" s="33">
        <f t="shared" si="8"/>
        <v>33.707567879999999</v>
      </c>
      <c r="P18" s="33">
        <f t="shared" si="9"/>
        <v>19.242608112000003</v>
      </c>
      <c r="Q18" s="34">
        <f t="shared" si="10"/>
        <v>44.136815472000002</v>
      </c>
      <c r="R18" s="1"/>
      <c r="S18" s="1"/>
      <c r="T18" s="1"/>
      <c r="U18" s="1"/>
    </row>
    <row r="19" spans="1:21" x14ac:dyDescent="0.3">
      <c r="A19" s="1"/>
      <c r="B19" s="46"/>
      <c r="C19" s="14">
        <f t="shared" si="4"/>
        <v>83.448000000000008</v>
      </c>
      <c r="D19" s="14">
        <f t="shared" si="5"/>
        <v>1.6689600000000002</v>
      </c>
      <c r="E19" s="14">
        <f t="shared" si="6"/>
        <v>2.5034400000000003</v>
      </c>
      <c r="F19" s="14">
        <v>-0.8</v>
      </c>
      <c r="G19" s="14">
        <v>0.19670000000000001</v>
      </c>
      <c r="H19" s="14">
        <v>0.8</v>
      </c>
      <c r="I19" s="14">
        <v>0.16850000000000001</v>
      </c>
      <c r="J19" s="14">
        <v>-0.8</v>
      </c>
      <c r="K19" s="4">
        <v>0.30599999999999999</v>
      </c>
      <c r="L19" s="14">
        <v>0.8</v>
      </c>
      <c r="M19" s="14">
        <v>0.47770000000000001</v>
      </c>
      <c r="N19" s="33">
        <f t="shared" si="7"/>
        <v>15.921794952000003</v>
      </c>
      <c r="O19" s="33">
        <f t="shared" si="8"/>
        <v>43.194270312000008</v>
      </c>
      <c r="P19" s="33">
        <f t="shared" si="9"/>
        <v>13.779768240000003</v>
      </c>
      <c r="Q19" s="34">
        <f t="shared" si="10"/>
        <v>54.514575648000005</v>
      </c>
      <c r="R19" s="1"/>
      <c r="S19" s="1"/>
      <c r="T19" s="1"/>
      <c r="U19" s="1"/>
    </row>
    <row r="20" spans="1:21" x14ac:dyDescent="0.3">
      <c r="A20" s="1"/>
      <c r="B20" s="46"/>
      <c r="C20" s="14">
        <f t="shared" si="4"/>
        <v>83.448000000000008</v>
      </c>
      <c r="D20" s="14">
        <f t="shared" si="5"/>
        <v>1.6689600000000002</v>
      </c>
      <c r="E20" s="14">
        <f t="shared" si="6"/>
        <v>2.5034400000000003</v>
      </c>
      <c r="F20" s="14">
        <v>-0.7</v>
      </c>
      <c r="G20" s="14">
        <v>0.157</v>
      </c>
      <c r="H20" s="14">
        <v>0.7</v>
      </c>
      <c r="I20" s="14">
        <v>0.11799999999999999</v>
      </c>
      <c r="J20" s="14">
        <v>-0.7</v>
      </c>
      <c r="K20" s="4">
        <v>0.45350000000000001</v>
      </c>
      <c r="L20" s="14">
        <v>0.7</v>
      </c>
      <c r="M20" s="14">
        <v>0.61899999999999999</v>
      </c>
      <c r="N20" s="33">
        <f t="shared" si="7"/>
        <v>12.708295920000001</v>
      </c>
      <c r="O20" s="33">
        <f t="shared" si="8"/>
        <v>51.92009388000001</v>
      </c>
      <c r="P20" s="33">
        <f t="shared" si="9"/>
        <v>9.6499267199999998</v>
      </c>
      <c r="Q20" s="34">
        <f t="shared" si="10"/>
        <v>61.940112480000003</v>
      </c>
      <c r="R20" s="1"/>
      <c r="S20" s="1"/>
      <c r="T20" s="1"/>
      <c r="U20" s="1"/>
    </row>
    <row r="21" spans="1:21" x14ac:dyDescent="0.3">
      <c r="A21" s="1"/>
      <c r="B21" s="46"/>
      <c r="C21" s="14">
        <f t="shared" si="4"/>
        <v>83.448000000000008</v>
      </c>
      <c r="D21" s="14">
        <f t="shared" si="5"/>
        <v>1.6689600000000002</v>
      </c>
      <c r="E21" s="14">
        <f t="shared" si="6"/>
        <v>2.5034400000000003</v>
      </c>
      <c r="F21" s="14">
        <v>-0.6</v>
      </c>
      <c r="G21" s="14">
        <v>0.1207</v>
      </c>
      <c r="H21" s="14">
        <v>0.6</v>
      </c>
      <c r="I21" s="14">
        <v>8.0399999999999999E-2</v>
      </c>
      <c r="J21" s="14">
        <v>-0.6</v>
      </c>
      <c r="K21" s="4">
        <v>0.58420000000000005</v>
      </c>
      <c r="L21" s="14">
        <v>0.6</v>
      </c>
      <c r="M21" s="14">
        <v>0.72770000000000001</v>
      </c>
      <c r="N21" s="33">
        <f t="shared" si="7"/>
        <v>9.7700083920000012</v>
      </c>
      <c r="O21" s="33">
        <f t="shared" si="8"/>
        <v>59.561260344000011</v>
      </c>
      <c r="P21" s="33">
        <f t="shared" si="9"/>
        <v>6.5750348160000005</v>
      </c>
      <c r="Q21" s="34">
        <f t="shared" si="10"/>
        <v>67.75460222400001</v>
      </c>
      <c r="R21" s="1"/>
      <c r="S21" s="1"/>
      <c r="T21" s="1"/>
      <c r="U21" s="1"/>
    </row>
    <row r="22" spans="1:21" x14ac:dyDescent="0.3">
      <c r="A22" s="1"/>
      <c r="B22" s="46"/>
      <c r="C22" s="14">
        <f t="shared" si="4"/>
        <v>83.448000000000008</v>
      </c>
      <c r="D22" s="14">
        <f t="shared" si="5"/>
        <v>1.6689600000000002</v>
      </c>
      <c r="E22" s="14">
        <f t="shared" si="6"/>
        <v>2.5034400000000003</v>
      </c>
      <c r="F22" s="14">
        <v>-0.5</v>
      </c>
      <c r="G22" s="14">
        <v>8.7999999999999995E-2</v>
      </c>
      <c r="H22" s="14">
        <v>0.5</v>
      </c>
      <c r="I22" s="14">
        <v>5.1999999999999998E-2</v>
      </c>
      <c r="J22" s="14">
        <v>-0.5</v>
      </c>
      <c r="K22" s="4">
        <v>0.69950000000000001</v>
      </c>
      <c r="L22" s="14">
        <v>0.5</v>
      </c>
      <c r="M22" s="14">
        <v>0.81699999999999995</v>
      </c>
      <c r="N22" s="33">
        <f t="shared" si="7"/>
        <v>7.1231212800000003</v>
      </c>
      <c r="O22" s="33">
        <f t="shared" si="8"/>
        <v>66.247281000000001</v>
      </c>
      <c r="P22" s="33">
        <f t="shared" si="9"/>
        <v>4.2525100800000004</v>
      </c>
      <c r="Q22" s="34">
        <f t="shared" si="10"/>
        <v>72.734945760000002</v>
      </c>
      <c r="R22" s="1"/>
      <c r="S22" s="1"/>
      <c r="T22" s="1"/>
      <c r="U22" s="1"/>
    </row>
    <row r="23" spans="1:21" x14ac:dyDescent="0.3">
      <c r="A23" s="1"/>
      <c r="B23" s="46"/>
      <c r="C23" s="14">
        <f t="shared" si="4"/>
        <v>83.448000000000008</v>
      </c>
      <c r="D23" s="14">
        <f t="shared" si="5"/>
        <v>1.6689600000000002</v>
      </c>
      <c r="E23" s="14">
        <f t="shared" si="6"/>
        <v>2.5034400000000003</v>
      </c>
      <c r="F23" s="14">
        <v>-0.4</v>
      </c>
      <c r="G23" s="14">
        <v>5.9200000000000003E-2</v>
      </c>
      <c r="H23" s="14">
        <v>0.4</v>
      </c>
      <c r="I23" s="14">
        <v>3.04E-2</v>
      </c>
      <c r="J23" s="14">
        <v>-0.4</v>
      </c>
      <c r="K23" s="4">
        <v>0.7984</v>
      </c>
      <c r="L23" s="14">
        <v>0.4</v>
      </c>
      <c r="M23" s="14">
        <v>0.88749999999999996</v>
      </c>
      <c r="N23" s="33">
        <f t="shared" si="7"/>
        <v>4.7919179520000004</v>
      </c>
      <c r="O23" s="33">
        <f t="shared" si="8"/>
        <v>71.921494656000007</v>
      </c>
      <c r="P23" s="33">
        <f t="shared" si="9"/>
        <v>2.4860828160000001</v>
      </c>
      <c r="Q23" s="34">
        <f t="shared" si="10"/>
        <v>76.733940816</v>
      </c>
      <c r="R23" s="1"/>
      <c r="S23" s="1"/>
      <c r="T23" s="1"/>
      <c r="U23" s="1"/>
    </row>
    <row r="24" spans="1:21" x14ac:dyDescent="0.3">
      <c r="A24" s="1"/>
      <c r="B24" s="46"/>
      <c r="C24" s="14">
        <f t="shared" si="4"/>
        <v>83.448000000000008</v>
      </c>
      <c r="D24" s="14">
        <f t="shared" si="5"/>
        <v>1.6689600000000002</v>
      </c>
      <c r="E24" s="14">
        <f t="shared" si="6"/>
        <v>2.5034400000000003</v>
      </c>
      <c r="F24" s="14">
        <v>-0.2</v>
      </c>
      <c r="G24" s="14">
        <v>1.72E-2</v>
      </c>
      <c r="H24" s="14">
        <v>0.2</v>
      </c>
      <c r="I24" s="14">
        <v>4.8999999999999998E-3</v>
      </c>
      <c r="J24" s="14">
        <v>-0.2</v>
      </c>
      <c r="K24" s="4">
        <v>0.9446</v>
      </c>
      <c r="L24" s="14">
        <v>0.2</v>
      </c>
      <c r="M24" s="14">
        <v>0.97499999999999998</v>
      </c>
      <c r="N24" s="33">
        <f t="shared" si="7"/>
        <v>1.3922464320000001</v>
      </c>
      <c r="O24" s="33">
        <f t="shared" si="8"/>
        <v>80.355917808000001</v>
      </c>
      <c r="P24" s="33">
        <f t="shared" si="9"/>
        <v>0.40071729600000006</v>
      </c>
      <c r="Q24" s="34">
        <f t="shared" si="10"/>
        <v>81.804241296000001</v>
      </c>
      <c r="R24" s="1"/>
      <c r="S24" s="1"/>
      <c r="T24" s="1"/>
      <c r="U24" s="1"/>
    </row>
    <row r="25" spans="1:21" ht="15" thickBot="1" x14ac:dyDescent="0.35">
      <c r="A25" s="1"/>
      <c r="B25" s="49"/>
      <c r="C25" s="14">
        <f t="shared" si="4"/>
        <v>83.448000000000008</v>
      </c>
      <c r="D25" s="14">
        <f t="shared" si="5"/>
        <v>1.6689600000000002</v>
      </c>
      <c r="E25" s="14">
        <f t="shared" si="6"/>
        <v>2.5034400000000003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1</v>
      </c>
      <c r="L25" s="15">
        <v>0</v>
      </c>
      <c r="M25" s="15">
        <v>1</v>
      </c>
      <c r="N25" s="33">
        <f t="shared" si="7"/>
        <v>0</v>
      </c>
      <c r="O25" s="33">
        <f t="shared" si="8"/>
        <v>83.448000000000008</v>
      </c>
      <c r="P25" s="33">
        <f t="shared" si="9"/>
        <v>0</v>
      </c>
      <c r="Q25" s="34">
        <f t="shared" si="10"/>
        <v>83.448000000000008</v>
      </c>
      <c r="R25" s="1"/>
      <c r="S25" s="1"/>
      <c r="T25" s="1"/>
      <c r="U25" s="1"/>
    </row>
    <row r="26" spans="1:21" x14ac:dyDescent="0.3">
      <c r="A26" s="1"/>
      <c r="B26" s="48">
        <v>0.3</v>
      </c>
      <c r="C26" s="14">
        <f>$K$4</f>
        <v>73.872</v>
      </c>
      <c r="D26" s="14">
        <f t="shared" si="5"/>
        <v>1.4774400000000001</v>
      </c>
      <c r="E26" s="14">
        <f t="shared" si="6"/>
        <v>2.2161599999999999</v>
      </c>
      <c r="F26" s="14">
        <v>-1</v>
      </c>
      <c r="G26" s="16">
        <v>0.2306</v>
      </c>
      <c r="H26" s="14">
        <v>1</v>
      </c>
      <c r="I26" s="17">
        <v>0.2923</v>
      </c>
      <c r="J26" s="14">
        <v>-1</v>
      </c>
      <c r="K26" s="18">
        <v>0</v>
      </c>
      <c r="L26" s="14">
        <v>1</v>
      </c>
      <c r="M26" s="18">
        <v>0</v>
      </c>
      <c r="N26" s="33">
        <f t="shared" si="7"/>
        <v>16.523836704000001</v>
      </c>
      <c r="O26" s="33">
        <f t="shared" si="8"/>
        <v>18.739996703999999</v>
      </c>
      <c r="P26" s="33">
        <f t="shared" si="9"/>
        <v>21.160929887999998</v>
      </c>
      <c r="Q26" s="34">
        <f t="shared" si="10"/>
        <v>22.638369888</v>
      </c>
      <c r="R26" s="1"/>
      <c r="S26" s="1"/>
      <c r="T26" s="1"/>
      <c r="U26" s="1"/>
    </row>
    <row r="27" spans="1:21" x14ac:dyDescent="0.3">
      <c r="A27" s="1"/>
      <c r="B27" s="46"/>
      <c r="C27" s="14">
        <f t="shared" ref="C27:C35" si="11">$K$4</f>
        <v>73.872</v>
      </c>
      <c r="D27" s="14">
        <f t="shared" si="5"/>
        <v>1.4774400000000001</v>
      </c>
      <c r="E27" s="14">
        <f t="shared" si="6"/>
        <v>2.2161599999999999</v>
      </c>
      <c r="F27" s="14">
        <v>-0.95</v>
      </c>
      <c r="G27" s="16">
        <v>0.20399999999999999</v>
      </c>
      <c r="H27" s="14">
        <v>0.95</v>
      </c>
      <c r="I27" s="17">
        <v>0.21859999999999999</v>
      </c>
      <c r="J27" s="14">
        <v>-0.95</v>
      </c>
      <c r="K27" s="18">
        <v>0.08</v>
      </c>
      <c r="L27" s="14">
        <v>0.95</v>
      </c>
      <c r="M27" s="18">
        <v>0.189</v>
      </c>
      <c r="N27" s="33">
        <f t="shared" si="7"/>
        <v>14.617791359999998</v>
      </c>
      <c r="O27" s="33">
        <f t="shared" si="8"/>
        <v>22.566418559999995</v>
      </c>
      <c r="P27" s="33">
        <f t="shared" si="9"/>
        <v>15.825450815999998</v>
      </c>
      <c r="Q27" s="34">
        <f t="shared" si="10"/>
        <v>30.985462655999999</v>
      </c>
      <c r="R27" s="1"/>
      <c r="S27" s="1"/>
      <c r="T27" s="1"/>
      <c r="U27" s="1"/>
    </row>
    <row r="28" spans="1:21" x14ac:dyDescent="0.3">
      <c r="A28" s="1"/>
      <c r="B28" s="46"/>
      <c r="C28" s="14">
        <f t="shared" si="11"/>
        <v>73.872</v>
      </c>
      <c r="D28" s="14">
        <f t="shared" si="5"/>
        <v>1.4774400000000001</v>
      </c>
      <c r="E28" s="14">
        <f t="shared" si="6"/>
        <v>2.2161599999999999</v>
      </c>
      <c r="F28" s="14">
        <v>-0.9</v>
      </c>
      <c r="G28" s="16">
        <v>0.17899999999999999</v>
      </c>
      <c r="H28" s="14">
        <v>0.9</v>
      </c>
      <c r="I28" s="17">
        <v>0.17599999999999999</v>
      </c>
      <c r="J28" s="14">
        <v>-0.9</v>
      </c>
      <c r="K28" s="18">
        <v>0.16700000000000001</v>
      </c>
      <c r="L28" s="14">
        <v>0.9</v>
      </c>
      <c r="M28" s="18">
        <v>0.31969999999999998</v>
      </c>
      <c r="N28" s="33">
        <f t="shared" si="7"/>
        <v>12.826395359999999</v>
      </c>
      <c r="O28" s="33">
        <f t="shared" si="8"/>
        <v>27.009080639999997</v>
      </c>
      <c r="P28" s="33">
        <f t="shared" si="9"/>
        <v>12.741442559999999</v>
      </c>
      <c r="Q28" s="34">
        <f t="shared" si="10"/>
        <v>37.363423392000001</v>
      </c>
      <c r="R28" s="1"/>
      <c r="S28" s="1"/>
      <c r="T28" s="1"/>
      <c r="U28" s="1"/>
    </row>
    <row r="29" spans="1:21" x14ac:dyDescent="0.3">
      <c r="A29" s="1"/>
      <c r="B29" s="46"/>
      <c r="C29" s="14">
        <f t="shared" si="11"/>
        <v>73.872</v>
      </c>
      <c r="D29" s="14">
        <f t="shared" si="5"/>
        <v>1.4774400000000001</v>
      </c>
      <c r="E29" s="14">
        <f t="shared" si="6"/>
        <v>2.2161599999999999</v>
      </c>
      <c r="F29" s="14">
        <v>-0.8</v>
      </c>
      <c r="G29" s="16">
        <v>0.1333</v>
      </c>
      <c r="H29" s="14">
        <v>0.8</v>
      </c>
      <c r="I29" s="17">
        <v>0.1191</v>
      </c>
      <c r="J29" s="14">
        <v>-0.8</v>
      </c>
      <c r="K29" s="18">
        <v>0.33600000000000002</v>
      </c>
      <c r="L29" s="14">
        <v>0.8</v>
      </c>
      <c r="M29" s="18">
        <v>0.51300000000000001</v>
      </c>
      <c r="N29" s="33">
        <f t="shared" si="7"/>
        <v>9.551723471999999</v>
      </c>
      <c r="O29" s="33">
        <f t="shared" si="8"/>
        <v>35.844245712000003</v>
      </c>
      <c r="P29" s="33">
        <f t="shared" si="9"/>
        <v>8.6221920959999991</v>
      </c>
      <c r="Q29" s="34">
        <f t="shared" si="10"/>
        <v>47.238041375999998</v>
      </c>
      <c r="R29" s="1"/>
      <c r="S29" s="1"/>
      <c r="T29" s="1"/>
      <c r="U29" s="1"/>
    </row>
    <row r="30" spans="1:21" x14ac:dyDescent="0.3">
      <c r="A30" s="1"/>
      <c r="B30" s="46"/>
      <c r="C30" s="14">
        <f t="shared" si="11"/>
        <v>73.872</v>
      </c>
      <c r="D30" s="14">
        <f t="shared" si="5"/>
        <v>1.4774400000000001</v>
      </c>
      <c r="E30" s="14">
        <f t="shared" si="6"/>
        <v>2.2161599999999999</v>
      </c>
      <c r="F30" s="14">
        <v>-0.7</v>
      </c>
      <c r="G30" s="17">
        <v>9.4299999999999995E-2</v>
      </c>
      <c r="H30" s="14">
        <v>0.7</v>
      </c>
      <c r="I30" s="17">
        <v>7.9000000000000001E-2</v>
      </c>
      <c r="J30" s="14">
        <v>-0.7</v>
      </c>
      <c r="K30" s="18">
        <v>0.48849999999999999</v>
      </c>
      <c r="L30" s="14">
        <v>0.7</v>
      </c>
      <c r="M30" s="18">
        <v>0.65049999999999997</v>
      </c>
      <c r="N30" s="33">
        <f t="shared" si="7"/>
        <v>6.7571457119999998</v>
      </c>
      <c r="O30" s="33">
        <f t="shared" si="8"/>
        <v>43.977183552</v>
      </c>
      <c r="P30" s="33">
        <f t="shared" si="9"/>
        <v>5.7191702399999995</v>
      </c>
      <c r="Q30" s="34">
        <f t="shared" si="10"/>
        <v>54.289271519999993</v>
      </c>
      <c r="R30" s="1"/>
      <c r="S30" s="1"/>
      <c r="T30" s="1"/>
      <c r="U30" s="1"/>
    </row>
    <row r="31" spans="1:21" x14ac:dyDescent="0.3">
      <c r="A31" s="1"/>
      <c r="B31" s="46"/>
      <c r="C31" s="14">
        <f t="shared" si="11"/>
        <v>73.872</v>
      </c>
      <c r="D31" s="14">
        <f t="shared" si="5"/>
        <v>1.4774400000000001</v>
      </c>
      <c r="E31" s="14">
        <f t="shared" si="6"/>
        <v>2.2161599999999999</v>
      </c>
      <c r="F31" s="14">
        <v>-0.6</v>
      </c>
      <c r="G31" s="17">
        <v>6.2300000000000001E-2</v>
      </c>
      <c r="H31" s="14">
        <v>0.6</v>
      </c>
      <c r="I31" s="17">
        <v>5.0299999999999997E-2</v>
      </c>
      <c r="J31" s="14">
        <v>-0.6</v>
      </c>
      <c r="K31" s="18">
        <v>0.61950000000000005</v>
      </c>
      <c r="L31" s="14">
        <v>0.6</v>
      </c>
      <c r="M31" s="18">
        <v>0.752</v>
      </c>
      <c r="N31" s="33">
        <f t="shared" si="7"/>
        <v>4.4641588319999999</v>
      </c>
      <c r="O31" s="33">
        <f t="shared" si="8"/>
        <v>51.071111712000004</v>
      </c>
      <c r="P31" s="33">
        <f t="shared" si="9"/>
        <v>3.6414463679999995</v>
      </c>
      <c r="Q31" s="34">
        <f t="shared" si="10"/>
        <v>59.559595487999999</v>
      </c>
      <c r="R31" s="1"/>
      <c r="S31" s="1"/>
      <c r="T31" s="1"/>
      <c r="U31" s="1"/>
    </row>
    <row r="32" spans="1:21" x14ac:dyDescent="0.3">
      <c r="A32" s="1"/>
      <c r="B32" s="46"/>
      <c r="C32" s="14">
        <f t="shared" si="11"/>
        <v>73.872</v>
      </c>
      <c r="D32" s="14">
        <f t="shared" si="5"/>
        <v>1.4774400000000001</v>
      </c>
      <c r="E32" s="14">
        <f t="shared" si="6"/>
        <v>2.2161599999999999</v>
      </c>
      <c r="F32" s="14">
        <v>-0.5</v>
      </c>
      <c r="G32" s="17">
        <v>3.7600000000000001E-2</v>
      </c>
      <c r="H32" s="14">
        <v>0.5</v>
      </c>
      <c r="I32" s="17">
        <v>0.03</v>
      </c>
      <c r="J32" s="14">
        <v>-0.5</v>
      </c>
      <c r="K32" s="18">
        <v>0.73350000000000004</v>
      </c>
      <c r="L32" s="14">
        <v>0.5</v>
      </c>
      <c r="M32" s="18">
        <v>0.83150000000000002</v>
      </c>
      <c r="N32" s="33">
        <f t="shared" si="7"/>
        <v>2.6942595840000001</v>
      </c>
      <c r="O32" s="33">
        <f t="shared" si="8"/>
        <v>57.469978224000002</v>
      </c>
      <c r="P32" s="33">
        <f t="shared" si="9"/>
        <v>2.1718367999999999</v>
      </c>
      <c r="Q32" s="34">
        <f t="shared" si="10"/>
        <v>63.845353440000004</v>
      </c>
      <c r="R32" s="1"/>
      <c r="S32" s="1"/>
      <c r="T32" s="1"/>
      <c r="U32" s="1"/>
    </row>
    <row r="33" spans="1:21" x14ac:dyDescent="0.3">
      <c r="A33" s="1"/>
      <c r="B33" s="46"/>
      <c r="C33" s="14">
        <f t="shared" si="11"/>
        <v>73.872</v>
      </c>
      <c r="D33" s="14">
        <f t="shared" si="5"/>
        <v>1.4774400000000001</v>
      </c>
      <c r="E33" s="14">
        <f t="shared" si="6"/>
        <v>2.2161599999999999</v>
      </c>
      <c r="F33" s="14">
        <v>-0.4</v>
      </c>
      <c r="G33" s="17">
        <v>2.0199999999999999E-2</v>
      </c>
      <c r="H33" s="14">
        <v>0.4</v>
      </c>
      <c r="I33" s="17">
        <v>1.4800000000000001E-2</v>
      </c>
      <c r="J33" s="14">
        <v>-0.4</v>
      </c>
      <c r="K33" s="18">
        <v>0.82650000000000001</v>
      </c>
      <c r="L33" s="14">
        <v>0.4</v>
      </c>
      <c r="M33" s="18">
        <v>0.80200000000000005</v>
      </c>
      <c r="N33" s="33">
        <f t="shared" si="7"/>
        <v>1.4474479679999999</v>
      </c>
      <c r="O33" s="33">
        <f t="shared" si="8"/>
        <v>62.887159728</v>
      </c>
      <c r="P33" s="33">
        <f t="shared" si="9"/>
        <v>1.071439488</v>
      </c>
      <c r="Q33" s="34">
        <f t="shared" si="10"/>
        <v>60.609316608000007</v>
      </c>
      <c r="R33" s="1"/>
      <c r="S33" s="1"/>
      <c r="T33" s="1"/>
      <c r="U33" s="1"/>
    </row>
    <row r="34" spans="1:21" x14ac:dyDescent="0.3">
      <c r="A34" s="1"/>
      <c r="B34" s="46"/>
      <c r="C34" s="14">
        <f t="shared" si="11"/>
        <v>73.872</v>
      </c>
      <c r="D34" s="14">
        <f t="shared" si="5"/>
        <v>1.4774400000000001</v>
      </c>
      <c r="E34" s="14">
        <f t="shared" si="6"/>
        <v>2.2161599999999999</v>
      </c>
      <c r="F34" s="14">
        <v>-0.2</v>
      </c>
      <c r="G34" s="17">
        <v>3.3E-3</v>
      </c>
      <c r="H34" s="14">
        <v>0.2</v>
      </c>
      <c r="I34" s="17">
        <v>2.7000000000000001E-3</v>
      </c>
      <c r="J34" s="14">
        <v>-0.2</v>
      </c>
      <c r="K34" s="18">
        <v>0.95830000000000004</v>
      </c>
      <c r="L34" s="14">
        <v>0.2</v>
      </c>
      <c r="M34" s="18">
        <v>0.97499999999999998</v>
      </c>
      <c r="N34" s="33">
        <f t="shared" si="7"/>
        <v>0.236464272</v>
      </c>
      <c r="O34" s="33">
        <f t="shared" si="8"/>
        <v>71.120415743999999</v>
      </c>
      <c r="P34" s="33">
        <f t="shared" si="9"/>
        <v>0.195465312</v>
      </c>
      <c r="Q34" s="34">
        <f t="shared" si="10"/>
        <v>72.257601312000006</v>
      </c>
      <c r="R34" s="1"/>
      <c r="S34" s="1"/>
      <c r="T34" s="1"/>
      <c r="U34" s="1"/>
    </row>
    <row r="35" spans="1:21" ht="15" thickBot="1" x14ac:dyDescent="0.35">
      <c r="A35" s="1"/>
      <c r="B35" s="47"/>
      <c r="C35" s="14">
        <f t="shared" si="11"/>
        <v>73.872</v>
      </c>
      <c r="D35" s="14">
        <f t="shared" si="5"/>
        <v>1.4774400000000001</v>
      </c>
      <c r="E35" s="14">
        <f t="shared" si="6"/>
        <v>2.2161599999999999</v>
      </c>
      <c r="F35" s="19">
        <v>0</v>
      </c>
      <c r="G35" s="20">
        <v>0</v>
      </c>
      <c r="H35" s="19">
        <v>0</v>
      </c>
      <c r="I35" s="20">
        <v>0</v>
      </c>
      <c r="J35" s="19">
        <v>0</v>
      </c>
      <c r="K35" s="21">
        <v>1</v>
      </c>
      <c r="L35" s="19">
        <v>0</v>
      </c>
      <c r="M35" s="21">
        <v>1</v>
      </c>
      <c r="N35" s="33">
        <f t="shared" si="7"/>
        <v>0</v>
      </c>
      <c r="O35" s="33">
        <f t="shared" si="8"/>
        <v>73.872</v>
      </c>
      <c r="P35" s="33">
        <f t="shared" si="9"/>
        <v>0</v>
      </c>
      <c r="Q35" s="34">
        <f t="shared" si="10"/>
        <v>73.872</v>
      </c>
      <c r="R35" s="1"/>
      <c r="S35" s="1"/>
      <c r="T35" s="1"/>
      <c r="U35" s="1"/>
    </row>
    <row r="36" spans="1:21" x14ac:dyDescent="0.3">
      <c r="A36" s="1"/>
      <c r="B36" s="45">
        <v>0.4</v>
      </c>
      <c r="C36" s="14">
        <f>$K$5</f>
        <v>64.295999999999992</v>
      </c>
      <c r="D36" s="14">
        <f t="shared" si="5"/>
        <v>1.28592</v>
      </c>
      <c r="E36" s="14">
        <f t="shared" si="6"/>
        <v>1.9288799999999997</v>
      </c>
      <c r="F36" s="11">
        <v>-1</v>
      </c>
      <c r="G36" s="22">
        <v>0.1467</v>
      </c>
      <c r="H36" s="11">
        <v>1</v>
      </c>
      <c r="I36" s="11">
        <v>0.21809999999999999</v>
      </c>
      <c r="J36" s="11">
        <v>-1</v>
      </c>
      <c r="K36" s="11">
        <v>0</v>
      </c>
      <c r="L36" s="11">
        <v>1</v>
      </c>
      <c r="M36" s="11">
        <v>0</v>
      </c>
      <c r="N36" s="33">
        <f t="shared" si="7"/>
        <v>9.1492565039999985</v>
      </c>
      <c r="O36" s="33">
        <f t="shared" si="8"/>
        <v>11.078136503999998</v>
      </c>
      <c r="P36" s="33">
        <f t="shared" si="9"/>
        <v>13.742498447999997</v>
      </c>
      <c r="Q36" s="34">
        <f t="shared" si="10"/>
        <v>15.028418447999996</v>
      </c>
      <c r="R36" s="1"/>
      <c r="S36" s="1"/>
      <c r="T36" s="1"/>
      <c r="U36" s="1"/>
    </row>
    <row r="37" spans="1:21" x14ac:dyDescent="0.3">
      <c r="A37" s="1"/>
      <c r="B37" s="46"/>
      <c r="C37" s="14">
        <f t="shared" ref="C37:C45" si="12">$K$5</f>
        <v>64.295999999999992</v>
      </c>
      <c r="D37" s="14">
        <f t="shared" si="5"/>
        <v>1.28592</v>
      </c>
      <c r="E37" s="14">
        <f t="shared" si="6"/>
        <v>1.9288799999999997</v>
      </c>
      <c r="F37" s="14">
        <v>-0.95</v>
      </c>
      <c r="G37" s="16">
        <v>0.12</v>
      </c>
      <c r="H37" s="14">
        <v>0.95</v>
      </c>
      <c r="I37" s="14">
        <v>0.1467</v>
      </c>
      <c r="J37" s="14">
        <v>-0.95</v>
      </c>
      <c r="K37" s="14">
        <v>9.0499999999999997E-2</v>
      </c>
      <c r="L37" s="14">
        <v>0.95</v>
      </c>
      <c r="M37" s="14">
        <v>0.19350000000000001</v>
      </c>
      <c r="N37" s="33">
        <f t="shared" si="7"/>
        <v>7.4840543999999989</v>
      </c>
      <c r="O37" s="33">
        <f t="shared" si="8"/>
        <v>15.057158759999998</v>
      </c>
      <c r="P37" s="33">
        <f t="shared" si="9"/>
        <v>9.2435787359999999</v>
      </c>
      <c r="Q37" s="34">
        <f t="shared" si="10"/>
        <v>22.721949215999999</v>
      </c>
      <c r="R37" s="1"/>
      <c r="S37" s="1"/>
      <c r="T37" s="1"/>
      <c r="U37" s="1"/>
    </row>
    <row r="38" spans="1:21" x14ac:dyDescent="0.3">
      <c r="A38" s="1"/>
      <c r="B38" s="46"/>
      <c r="C38" s="14">
        <f t="shared" si="12"/>
        <v>64.295999999999992</v>
      </c>
      <c r="D38" s="14">
        <f t="shared" si="5"/>
        <v>1.28592</v>
      </c>
      <c r="E38" s="14">
        <f t="shared" si="6"/>
        <v>1.9288799999999997</v>
      </c>
      <c r="F38" s="14">
        <v>-0.9</v>
      </c>
      <c r="G38" s="16">
        <v>9.7199999999999995E-2</v>
      </c>
      <c r="H38" s="14">
        <v>0.9</v>
      </c>
      <c r="I38" s="14">
        <v>0.10879999999999999</v>
      </c>
      <c r="J38" s="14">
        <v>-0.9</v>
      </c>
      <c r="K38" s="14">
        <v>0.18099999999999999</v>
      </c>
      <c r="L38" s="14">
        <v>0.9</v>
      </c>
      <c r="M38" s="14">
        <v>0.32350000000000001</v>
      </c>
      <c r="N38" s="33">
        <f t="shared" si="7"/>
        <v>6.0620840639999987</v>
      </c>
      <c r="O38" s="33">
        <f t="shared" si="8"/>
        <v>19.279412783999998</v>
      </c>
      <c r="P38" s="33">
        <f t="shared" si="9"/>
        <v>6.8554967039999992</v>
      </c>
      <c r="Q38" s="34">
        <f t="shared" si="10"/>
        <v>28.525177584000001</v>
      </c>
      <c r="R38" s="1"/>
      <c r="S38" s="1"/>
      <c r="T38" s="1"/>
      <c r="U38" s="1"/>
    </row>
    <row r="39" spans="1:21" x14ac:dyDescent="0.3">
      <c r="A39" s="1"/>
      <c r="B39" s="46"/>
      <c r="C39" s="14">
        <f t="shared" si="12"/>
        <v>64.295999999999992</v>
      </c>
      <c r="D39" s="14">
        <f t="shared" si="5"/>
        <v>1.28592</v>
      </c>
      <c r="E39" s="14">
        <f t="shared" si="6"/>
        <v>1.9288799999999997</v>
      </c>
      <c r="F39" s="14">
        <v>-0.8</v>
      </c>
      <c r="G39" s="16">
        <v>6.3E-2</v>
      </c>
      <c r="H39" s="14">
        <v>0.8</v>
      </c>
      <c r="I39" s="14">
        <v>6.3700000000000007E-2</v>
      </c>
      <c r="J39" s="14">
        <v>-0.8</v>
      </c>
      <c r="K39" s="14">
        <v>0.35</v>
      </c>
      <c r="L39" s="14">
        <v>0.8</v>
      </c>
      <c r="M39" s="14">
        <v>0.52200000000000002</v>
      </c>
      <c r="N39" s="33">
        <f t="shared" si="7"/>
        <v>3.9291285599999997</v>
      </c>
      <c r="O39" s="33">
        <f t="shared" si="8"/>
        <v>27.686500559999995</v>
      </c>
      <c r="P39" s="33">
        <f t="shared" si="9"/>
        <v>4.0137420960000005</v>
      </c>
      <c r="Q39" s="34">
        <f t="shared" si="10"/>
        <v>38.190923855999998</v>
      </c>
      <c r="R39" s="1"/>
      <c r="S39" s="1"/>
      <c r="T39" s="1"/>
      <c r="U39" s="1"/>
    </row>
    <row r="40" spans="1:21" x14ac:dyDescent="0.3">
      <c r="A40" s="1"/>
      <c r="B40" s="46"/>
      <c r="C40" s="14">
        <f t="shared" si="12"/>
        <v>64.295999999999992</v>
      </c>
      <c r="D40" s="14">
        <f t="shared" si="5"/>
        <v>1.28592</v>
      </c>
      <c r="E40" s="14">
        <f t="shared" si="6"/>
        <v>1.9288799999999997</v>
      </c>
      <c r="F40" s="14">
        <v>-0.7</v>
      </c>
      <c r="G40" s="17">
        <v>3.95E-2</v>
      </c>
      <c r="H40" s="14">
        <v>0.7</v>
      </c>
      <c r="I40" s="14">
        <v>3.5700000000000003E-2</v>
      </c>
      <c r="J40" s="14">
        <v>-0.7</v>
      </c>
      <c r="K40" s="14">
        <v>0.504</v>
      </c>
      <c r="L40" s="14">
        <v>0.7</v>
      </c>
      <c r="M40" s="14">
        <v>0.65900000000000003</v>
      </c>
      <c r="N40" s="33">
        <f t="shared" si="7"/>
        <v>2.4635012399999998</v>
      </c>
      <c r="O40" s="33">
        <f t="shared" si="8"/>
        <v>35.825409719999996</v>
      </c>
      <c r="P40" s="33">
        <f t="shared" si="9"/>
        <v>2.2494598560000001</v>
      </c>
      <c r="Q40" s="34">
        <f t="shared" si="10"/>
        <v>45.05902257599999</v>
      </c>
      <c r="R40" s="1"/>
      <c r="S40" s="1"/>
      <c r="T40" s="1"/>
      <c r="U40" s="1"/>
    </row>
    <row r="41" spans="1:21" x14ac:dyDescent="0.3">
      <c r="A41" s="1"/>
      <c r="B41" s="46"/>
      <c r="C41" s="14">
        <f t="shared" si="12"/>
        <v>64.295999999999992</v>
      </c>
      <c r="D41" s="14">
        <f t="shared" si="5"/>
        <v>1.28592</v>
      </c>
      <c r="E41" s="14">
        <f t="shared" si="6"/>
        <v>1.9288799999999997</v>
      </c>
      <c r="F41" s="14">
        <v>-0.6</v>
      </c>
      <c r="G41" s="17">
        <v>2.1399999999999999E-2</v>
      </c>
      <c r="H41" s="14">
        <v>0.6</v>
      </c>
      <c r="I41" s="14">
        <v>1.89E-2</v>
      </c>
      <c r="J41" s="14">
        <v>-0.6</v>
      </c>
      <c r="K41" s="14">
        <v>0.63529999999999998</v>
      </c>
      <c r="L41" s="14">
        <v>0.6</v>
      </c>
      <c r="M41" s="14">
        <v>0.75929999999999997</v>
      </c>
      <c r="N41" s="33">
        <f t="shared" si="7"/>
        <v>1.3346563679999999</v>
      </c>
      <c r="O41" s="33">
        <f t="shared" si="8"/>
        <v>42.885367703999989</v>
      </c>
      <c r="P41" s="33">
        <f t="shared" si="9"/>
        <v>1.190890512</v>
      </c>
      <c r="Q41" s="34">
        <f t="shared" si="10"/>
        <v>50.320364255999991</v>
      </c>
      <c r="R41" s="1"/>
      <c r="S41" s="1"/>
      <c r="T41" s="1"/>
      <c r="U41" s="1"/>
    </row>
    <row r="42" spans="1:21" x14ac:dyDescent="0.3">
      <c r="A42" s="1"/>
      <c r="B42" s="46"/>
      <c r="C42" s="14">
        <f t="shared" si="12"/>
        <v>64.295999999999992</v>
      </c>
      <c r="D42" s="14">
        <f t="shared" si="5"/>
        <v>1.28592</v>
      </c>
      <c r="E42" s="14">
        <f t="shared" si="6"/>
        <v>1.9288799999999997</v>
      </c>
      <c r="F42" s="14">
        <v>-0.5</v>
      </c>
      <c r="G42" s="17">
        <v>1.1599999999999999E-2</v>
      </c>
      <c r="H42" s="14">
        <v>0.5</v>
      </c>
      <c r="I42" s="14">
        <v>8.9999999999999993E-3</v>
      </c>
      <c r="J42" s="14">
        <v>-0.5</v>
      </c>
      <c r="K42" s="14">
        <v>0.75249999999999995</v>
      </c>
      <c r="L42" s="14">
        <v>0.5</v>
      </c>
      <c r="M42" s="14">
        <v>0.83450000000000002</v>
      </c>
      <c r="N42" s="33">
        <f t="shared" si="7"/>
        <v>0.72345859199999984</v>
      </c>
      <c r="O42" s="33">
        <f t="shared" si="8"/>
        <v>49.583596391999997</v>
      </c>
      <c r="P42" s="33">
        <f t="shared" si="9"/>
        <v>0.56709071999999994</v>
      </c>
      <c r="Q42" s="34">
        <f t="shared" si="10"/>
        <v>54.434922479999997</v>
      </c>
      <c r="R42" s="1"/>
      <c r="S42" s="1"/>
      <c r="T42" s="1"/>
      <c r="U42" s="1"/>
    </row>
    <row r="43" spans="1:21" x14ac:dyDescent="0.3">
      <c r="A43" s="1"/>
      <c r="B43" s="46"/>
      <c r="C43" s="14">
        <f t="shared" si="12"/>
        <v>64.295999999999992</v>
      </c>
      <c r="D43" s="14">
        <f t="shared" si="5"/>
        <v>1.28592</v>
      </c>
      <c r="E43" s="14">
        <f t="shared" si="6"/>
        <v>1.9288799999999997</v>
      </c>
      <c r="F43" s="14">
        <v>-0.4</v>
      </c>
      <c r="G43" s="17">
        <v>4.4000000000000003E-3</v>
      </c>
      <c r="H43" s="14">
        <v>0.4</v>
      </c>
      <c r="I43" s="14">
        <v>3.3E-3</v>
      </c>
      <c r="J43" s="14">
        <v>-0.4</v>
      </c>
      <c r="K43" s="14">
        <v>0.84150000000000003</v>
      </c>
      <c r="L43" s="14">
        <v>0.4</v>
      </c>
      <c r="M43" s="14">
        <v>0.89329999999999998</v>
      </c>
      <c r="N43" s="33">
        <f t="shared" si="7"/>
        <v>0.27441532799999996</v>
      </c>
      <c r="O43" s="33">
        <f t="shared" si="8"/>
        <v>54.685226807999996</v>
      </c>
      <c r="P43" s="33">
        <f t="shared" si="9"/>
        <v>0.20793326399999998</v>
      </c>
      <c r="Q43" s="34">
        <f t="shared" si="10"/>
        <v>57.78075772799999</v>
      </c>
      <c r="R43" s="1"/>
      <c r="S43" s="1"/>
      <c r="T43" s="1"/>
      <c r="U43" s="1"/>
    </row>
    <row r="44" spans="1:21" ht="15" thickBot="1" x14ac:dyDescent="0.35">
      <c r="A44" s="1"/>
      <c r="B44" s="46"/>
      <c r="C44" s="14">
        <f t="shared" si="12"/>
        <v>64.295999999999992</v>
      </c>
      <c r="D44" s="14">
        <f t="shared" si="5"/>
        <v>1.28592</v>
      </c>
      <c r="E44" s="14">
        <f t="shared" si="6"/>
        <v>1.9288799999999997</v>
      </c>
      <c r="F44" s="14">
        <v>-0.2</v>
      </c>
      <c r="G44" s="17">
        <v>0</v>
      </c>
      <c r="H44" s="14">
        <v>0.2</v>
      </c>
      <c r="I44" s="15">
        <v>0</v>
      </c>
      <c r="J44" s="14">
        <v>-0.2</v>
      </c>
      <c r="K44" s="14">
        <v>0.96450000000000002</v>
      </c>
      <c r="L44" s="14">
        <v>0.2</v>
      </c>
      <c r="M44" s="15">
        <v>0.97250000000000003</v>
      </c>
      <c r="N44" s="33">
        <f t="shared" si="7"/>
        <v>0</v>
      </c>
      <c r="O44" s="33">
        <f t="shared" si="8"/>
        <v>62.081967239999997</v>
      </c>
      <c r="P44" s="33">
        <f t="shared" si="9"/>
        <v>0</v>
      </c>
      <c r="Q44" s="34">
        <f t="shared" si="10"/>
        <v>62.563222799999991</v>
      </c>
      <c r="R44" s="1"/>
      <c r="S44" s="1"/>
      <c r="T44" s="1"/>
      <c r="U44" s="1"/>
    </row>
    <row r="45" spans="1:21" ht="15" thickBot="1" x14ac:dyDescent="0.35">
      <c r="A45" s="1"/>
      <c r="B45" s="47"/>
      <c r="C45" s="14">
        <f t="shared" si="12"/>
        <v>64.295999999999992</v>
      </c>
      <c r="D45" s="14">
        <f t="shared" si="5"/>
        <v>1.28592</v>
      </c>
      <c r="E45" s="14">
        <f t="shared" si="6"/>
        <v>1.9288799999999997</v>
      </c>
      <c r="F45" s="15">
        <v>0</v>
      </c>
      <c r="G45" s="23">
        <v>0</v>
      </c>
      <c r="H45" s="15">
        <v>0</v>
      </c>
      <c r="I45" s="15">
        <v>0</v>
      </c>
      <c r="J45" s="15">
        <v>0</v>
      </c>
      <c r="K45" s="15">
        <v>1</v>
      </c>
      <c r="L45" s="15">
        <v>0</v>
      </c>
      <c r="M45" s="15">
        <v>1</v>
      </c>
      <c r="N45" s="33">
        <f t="shared" si="7"/>
        <v>0</v>
      </c>
      <c r="O45" s="33">
        <f t="shared" si="8"/>
        <v>64.295999999999992</v>
      </c>
      <c r="P45" s="33">
        <f t="shared" si="9"/>
        <v>0</v>
      </c>
      <c r="Q45" s="34">
        <f t="shared" si="10"/>
        <v>64.295999999999992</v>
      </c>
      <c r="R45" s="1"/>
      <c r="S45" s="1"/>
      <c r="T45" s="1"/>
      <c r="U45" s="1"/>
    </row>
    <row r="46" spans="1:21" x14ac:dyDescent="0.3">
      <c r="A46" s="1"/>
      <c r="B46" s="45">
        <v>0.5</v>
      </c>
      <c r="C46" s="14">
        <f>$K$6</f>
        <v>54.72</v>
      </c>
      <c r="D46" s="14">
        <f t="shared" si="5"/>
        <v>1.0944</v>
      </c>
      <c r="E46" s="14">
        <f t="shared" si="6"/>
        <v>1.6415999999999999</v>
      </c>
      <c r="F46" s="11">
        <v>-1</v>
      </c>
      <c r="G46" s="11">
        <v>5.2200000000000003E-2</v>
      </c>
      <c r="H46" s="11">
        <v>1</v>
      </c>
      <c r="I46" s="11">
        <v>0.1278</v>
      </c>
      <c r="J46" s="11">
        <v>-1</v>
      </c>
      <c r="K46" s="18">
        <v>0</v>
      </c>
      <c r="L46" s="11">
        <v>1</v>
      </c>
      <c r="M46" s="18">
        <v>0</v>
      </c>
      <c r="N46" s="33">
        <f t="shared" si="7"/>
        <v>2.7706924800000001</v>
      </c>
      <c r="O46" s="33">
        <f t="shared" si="8"/>
        <v>4.4122924799999996</v>
      </c>
      <c r="P46" s="33">
        <f t="shared" si="9"/>
        <v>6.8533516799999994</v>
      </c>
      <c r="Q46" s="34">
        <f t="shared" si="10"/>
        <v>7.9477516799999997</v>
      </c>
      <c r="R46" s="1"/>
      <c r="S46" s="1"/>
      <c r="T46" s="1"/>
      <c r="U46" s="1"/>
    </row>
    <row r="47" spans="1:21" x14ac:dyDescent="0.3">
      <c r="A47" s="1"/>
      <c r="B47" s="46"/>
      <c r="C47" s="14">
        <f t="shared" ref="C47:C55" si="13">$K$6</f>
        <v>54.72</v>
      </c>
      <c r="D47" s="14">
        <f t="shared" si="5"/>
        <v>1.0944</v>
      </c>
      <c r="E47" s="14">
        <f t="shared" si="6"/>
        <v>1.6415999999999999</v>
      </c>
      <c r="F47" s="14">
        <v>-0.95</v>
      </c>
      <c r="G47" s="14">
        <v>4.2000000000000003E-2</v>
      </c>
      <c r="H47" s="14">
        <v>0.95</v>
      </c>
      <c r="I47" s="14">
        <v>7.7799999999999994E-2</v>
      </c>
      <c r="J47" s="14">
        <v>-0.95</v>
      </c>
      <c r="K47" s="18">
        <v>9.5000000000000001E-2</v>
      </c>
      <c r="L47" s="14">
        <v>0.95</v>
      </c>
      <c r="M47" s="18">
        <v>0.17499999999999999</v>
      </c>
      <c r="N47" s="33">
        <f t="shared" si="7"/>
        <v>2.2292928000000001</v>
      </c>
      <c r="O47" s="33">
        <f t="shared" si="8"/>
        <v>8.9133408000000003</v>
      </c>
      <c r="P47" s="33">
        <f t="shared" si="9"/>
        <v>4.1720716799999993</v>
      </c>
      <c r="Q47" s="34">
        <f t="shared" si="10"/>
        <v>14.650951679999999</v>
      </c>
      <c r="R47" s="1"/>
      <c r="S47" s="1"/>
      <c r="T47" s="1"/>
      <c r="U47" s="1"/>
    </row>
    <row r="48" spans="1:21" x14ac:dyDescent="0.3">
      <c r="A48" s="1"/>
      <c r="B48" s="46"/>
      <c r="C48" s="14">
        <f t="shared" si="13"/>
        <v>54.72</v>
      </c>
      <c r="D48" s="14">
        <f t="shared" si="5"/>
        <v>1.0944</v>
      </c>
      <c r="E48" s="14">
        <f t="shared" si="6"/>
        <v>1.6415999999999999</v>
      </c>
      <c r="F48" s="14">
        <v>-0.9</v>
      </c>
      <c r="G48" s="14">
        <v>3.3000000000000002E-2</v>
      </c>
      <c r="H48" s="14">
        <v>0.9</v>
      </c>
      <c r="I48" s="14">
        <v>0.05</v>
      </c>
      <c r="J48" s="14">
        <v>-0.9</v>
      </c>
      <c r="K48" s="18">
        <v>0.1865</v>
      </c>
      <c r="L48" s="14">
        <v>0.9</v>
      </c>
      <c r="M48" s="18">
        <v>0.30559999999999998</v>
      </c>
      <c r="N48" s="33">
        <f t="shared" si="7"/>
        <v>1.7515872000000001</v>
      </c>
      <c r="O48" s="33">
        <f t="shared" si="8"/>
        <v>13.292308800000001</v>
      </c>
      <c r="P48" s="33">
        <f t="shared" si="9"/>
        <v>2.6812800000000001</v>
      </c>
      <c r="Q48" s="34">
        <f t="shared" si="10"/>
        <v>20.163663359999997</v>
      </c>
      <c r="R48" s="1"/>
      <c r="S48" s="1"/>
      <c r="T48" s="1"/>
      <c r="U48" s="1"/>
    </row>
    <row r="49" spans="1:21" x14ac:dyDescent="0.3">
      <c r="A49" s="1"/>
      <c r="B49" s="46"/>
      <c r="C49" s="14">
        <f t="shared" si="13"/>
        <v>54.72</v>
      </c>
      <c r="D49" s="14">
        <f t="shared" si="5"/>
        <v>1.0944</v>
      </c>
      <c r="E49" s="14">
        <f t="shared" si="6"/>
        <v>1.6415999999999999</v>
      </c>
      <c r="F49" s="14">
        <v>-0.8</v>
      </c>
      <c r="G49" s="14">
        <v>1.9E-2</v>
      </c>
      <c r="H49" s="14">
        <v>0.8</v>
      </c>
      <c r="I49" s="14">
        <v>2.1100000000000001E-2</v>
      </c>
      <c r="J49" s="14">
        <v>-0.8</v>
      </c>
      <c r="K49" s="18">
        <v>0.3569</v>
      </c>
      <c r="L49" s="14">
        <v>0.8</v>
      </c>
      <c r="M49" s="18">
        <v>0.50390000000000001</v>
      </c>
      <c r="N49" s="33">
        <f t="shared" si="7"/>
        <v>1.0084896000000001</v>
      </c>
      <c r="O49" s="33">
        <f t="shared" si="8"/>
        <v>21.593770560000003</v>
      </c>
      <c r="P49" s="33">
        <f t="shared" si="9"/>
        <v>1.1315001600000001</v>
      </c>
      <c r="Q49" s="34">
        <f t="shared" si="10"/>
        <v>29.24784</v>
      </c>
      <c r="R49" s="1"/>
      <c r="S49" s="1"/>
      <c r="T49" s="1"/>
      <c r="U49" s="1"/>
    </row>
    <row r="50" spans="1:21" x14ac:dyDescent="0.3">
      <c r="A50" s="1"/>
      <c r="B50" s="46"/>
      <c r="C50" s="14">
        <f t="shared" si="13"/>
        <v>54.72</v>
      </c>
      <c r="D50" s="14">
        <f t="shared" si="5"/>
        <v>1.0944</v>
      </c>
      <c r="E50" s="14">
        <f t="shared" si="6"/>
        <v>1.6415999999999999</v>
      </c>
      <c r="F50" s="14">
        <v>-0.7</v>
      </c>
      <c r="G50" s="14">
        <v>0.01</v>
      </c>
      <c r="H50" s="14">
        <v>0.7</v>
      </c>
      <c r="I50" s="14">
        <v>8.5000000000000006E-3</v>
      </c>
      <c r="J50" s="14">
        <v>-0.7</v>
      </c>
      <c r="K50" s="18">
        <v>0.51400000000000001</v>
      </c>
      <c r="L50" s="14">
        <v>0.7</v>
      </c>
      <c r="M50" s="18">
        <v>0.64300000000000002</v>
      </c>
      <c r="N50" s="33">
        <f t="shared" si="7"/>
        <v>0.53078400000000003</v>
      </c>
      <c r="O50" s="33">
        <f t="shared" si="8"/>
        <v>29.454681600000004</v>
      </c>
      <c r="P50" s="33">
        <f t="shared" si="9"/>
        <v>0.45581760000000004</v>
      </c>
      <c r="Q50" s="34">
        <f t="shared" si="10"/>
        <v>36.031478399999997</v>
      </c>
      <c r="R50" s="1"/>
      <c r="S50" s="1"/>
      <c r="T50" s="1"/>
      <c r="U50" s="1"/>
    </row>
    <row r="51" spans="1:21" x14ac:dyDescent="0.3">
      <c r="A51" s="1"/>
      <c r="B51" s="46"/>
      <c r="C51" s="14">
        <f t="shared" si="13"/>
        <v>54.72</v>
      </c>
      <c r="D51" s="14">
        <f t="shared" si="5"/>
        <v>1.0944</v>
      </c>
      <c r="E51" s="14">
        <f t="shared" si="6"/>
        <v>1.6415999999999999</v>
      </c>
      <c r="F51" s="14">
        <v>-0.6</v>
      </c>
      <c r="G51" s="14">
        <v>4.0000000000000001E-3</v>
      </c>
      <c r="H51" s="14">
        <v>0.6</v>
      </c>
      <c r="I51" s="14">
        <v>3.3999999999999998E-3</v>
      </c>
      <c r="J51" s="14">
        <v>-0.6</v>
      </c>
      <c r="K51" s="18">
        <v>0.64390000000000003</v>
      </c>
      <c r="L51" s="14">
        <v>0.6</v>
      </c>
      <c r="M51" s="18">
        <v>0.74780000000000002</v>
      </c>
      <c r="N51" s="33">
        <f t="shared" si="7"/>
        <v>0.21231360000000002</v>
      </c>
      <c r="O51" s="33">
        <f t="shared" si="8"/>
        <v>36.031095360000002</v>
      </c>
      <c r="P51" s="33">
        <f t="shared" si="9"/>
        <v>0.18232704</v>
      </c>
      <c r="Q51" s="34">
        <f t="shared" si="10"/>
        <v>41.377950720000001</v>
      </c>
      <c r="R51" s="1"/>
      <c r="S51" s="1"/>
      <c r="T51" s="1"/>
      <c r="U51" s="1"/>
    </row>
    <row r="52" spans="1:21" x14ac:dyDescent="0.3">
      <c r="A52" s="1"/>
      <c r="B52" s="46"/>
      <c r="C52" s="14">
        <f t="shared" si="13"/>
        <v>54.72</v>
      </c>
      <c r="D52" s="14">
        <f t="shared" si="5"/>
        <v>1.0944</v>
      </c>
      <c r="E52" s="14">
        <f t="shared" si="6"/>
        <v>1.6415999999999999</v>
      </c>
      <c r="F52" s="14">
        <v>-0.5</v>
      </c>
      <c r="G52" s="14">
        <v>1.1999999999999999E-3</v>
      </c>
      <c r="H52" s="14">
        <v>0.5</v>
      </c>
      <c r="I52" s="14">
        <v>8.0000000000000004E-4</v>
      </c>
      <c r="J52" s="14">
        <v>-0.5</v>
      </c>
      <c r="K52" s="18">
        <v>0.75800000000000001</v>
      </c>
      <c r="L52" s="14">
        <v>0.5</v>
      </c>
      <c r="M52" s="18">
        <v>0.82750000000000001</v>
      </c>
      <c r="N52" s="33">
        <f t="shared" si="7"/>
        <v>6.369408E-2</v>
      </c>
      <c r="O52" s="33">
        <f t="shared" si="8"/>
        <v>41.938721279999996</v>
      </c>
      <c r="P52" s="33">
        <f t="shared" si="9"/>
        <v>4.2900479999999998E-2</v>
      </c>
      <c r="Q52" s="34">
        <f t="shared" si="10"/>
        <v>45.512484479999998</v>
      </c>
      <c r="R52" s="1"/>
      <c r="S52" s="1"/>
      <c r="T52" s="1"/>
      <c r="U52" s="1"/>
    </row>
    <row r="53" spans="1:21" x14ac:dyDescent="0.3">
      <c r="A53" s="1"/>
      <c r="B53" s="46"/>
      <c r="C53" s="14">
        <f t="shared" si="13"/>
        <v>54.72</v>
      </c>
      <c r="D53" s="14">
        <f t="shared" si="5"/>
        <v>1.0944</v>
      </c>
      <c r="E53" s="14">
        <f t="shared" si="6"/>
        <v>1.6415999999999999</v>
      </c>
      <c r="F53" s="14">
        <v>-0.4</v>
      </c>
      <c r="G53" s="14">
        <v>0</v>
      </c>
      <c r="H53" s="14">
        <v>0.4</v>
      </c>
      <c r="I53" s="14">
        <v>0</v>
      </c>
      <c r="J53" s="14">
        <v>-0.4</v>
      </c>
      <c r="K53" s="18">
        <v>0.84560000000000002</v>
      </c>
      <c r="L53" s="14">
        <v>0.4</v>
      </c>
      <c r="M53" s="18">
        <v>0.88800000000000001</v>
      </c>
      <c r="N53" s="33">
        <f t="shared" si="7"/>
        <v>0</v>
      </c>
      <c r="O53" s="33">
        <f t="shared" si="8"/>
        <v>46.524695039999997</v>
      </c>
      <c r="P53" s="33">
        <f t="shared" si="9"/>
        <v>0</v>
      </c>
      <c r="Q53" s="34">
        <f t="shared" si="10"/>
        <v>48.713932800000002</v>
      </c>
      <c r="R53" s="1"/>
      <c r="S53" s="1"/>
      <c r="T53" s="1"/>
      <c r="U53" s="1"/>
    </row>
    <row r="54" spans="1:21" x14ac:dyDescent="0.3">
      <c r="A54" s="1"/>
      <c r="B54" s="46"/>
      <c r="C54" s="14">
        <f t="shared" si="13"/>
        <v>54.72</v>
      </c>
      <c r="D54" s="14">
        <f t="shared" si="5"/>
        <v>1.0944</v>
      </c>
      <c r="E54" s="14">
        <f t="shared" si="6"/>
        <v>1.6415999999999999</v>
      </c>
      <c r="F54" s="14">
        <v>-0.2</v>
      </c>
      <c r="G54" s="14">
        <v>0</v>
      </c>
      <c r="H54" s="14">
        <v>0.2</v>
      </c>
      <c r="I54" s="14">
        <v>0</v>
      </c>
      <c r="J54" s="14">
        <v>-0.2</v>
      </c>
      <c r="K54" s="24">
        <v>0.96389999999999998</v>
      </c>
      <c r="L54" s="14">
        <v>0.2</v>
      </c>
      <c r="M54" s="18">
        <v>0.97099999999999997</v>
      </c>
      <c r="N54" s="33">
        <f t="shared" si="7"/>
        <v>0</v>
      </c>
      <c r="O54" s="33">
        <f t="shared" si="8"/>
        <v>52.803869759999998</v>
      </c>
      <c r="P54" s="33">
        <f t="shared" si="9"/>
        <v>0</v>
      </c>
      <c r="Q54" s="34">
        <f t="shared" si="10"/>
        <v>53.164857599999998</v>
      </c>
      <c r="R54" s="1"/>
      <c r="S54" s="1"/>
      <c r="T54" s="1"/>
      <c r="U54" s="1"/>
    </row>
    <row r="55" spans="1:21" ht="15" thickBot="1" x14ac:dyDescent="0.35">
      <c r="A55" s="1"/>
      <c r="B55" s="47"/>
      <c r="C55" s="14">
        <f t="shared" si="13"/>
        <v>54.72</v>
      </c>
      <c r="D55" s="14">
        <f t="shared" si="5"/>
        <v>1.0944</v>
      </c>
      <c r="E55" s="14">
        <f t="shared" si="6"/>
        <v>1.6415999999999999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8">
        <v>1</v>
      </c>
      <c r="L55" s="15">
        <v>0</v>
      </c>
      <c r="M55" s="18">
        <v>1</v>
      </c>
      <c r="N55" s="33">
        <f t="shared" si="7"/>
        <v>0</v>
      </c>
      <c r="O55" s="33">
        <f t="shared" si="8"/>
        <v>54.72</v>
      </c>
      <c r="P55" s="33">
        <f t="shared" si="9"/>
        <v>0</v>
      </c>
      <c r="Q55" s="34">
        <f t="shared" si="10"/>
        <v>54.72</v>
      </c>
      <c r="R55" s="1"/>
      <c r="S55" s="1"/>
      <c r="T55" s="1"/>
      <c r="U55" s="1"/>
    </row>
    <row r="56" spans="1:21" x14ac:dyDescent="0.3">
      <c r="A56" s="1"/>
      <c r="B56" s="45">
        <v>0.6</v>
      </c>
      <c r="C56" s="14">
        <f>$K$7</f>
        <v>45.143999999999998</v>
      </c>
      <c r="D56" s="14">
        <f t="shared" si="5"/>
        <v>0.90288000000000002</v>
      </c>
      <c r="E56" s="14">
        <f t="shared" si="6"/>
        <v>1.35432</v>
      </c>
      <c r="F56" s="11">
        <v>-1</v>
      </c>
      <c r="G56" s="11">
        <v>0</v>
      </c>
      <c r="H56" s="11">
        <v>1</v>
      </c>
      <c r="I56" s="17">
        <v>3.8199999999999998E-2</v>
      </c>
      <c r="J56" s="11">
        <v>-1</v>
      </c>
      <c r="K56" s="18">
        <v>0</v>
      </c>
      <c r="L56" s="11">
        <v>1</v>
      </c>
      <c r="M56" s="18">
        <v>0</v>
      </c>
      <c r="N56" s="33">
        <f t="shared" si="7"/>
        <v>0</v>
      </c>
      <c r="O56" s="33">
        <f t="shared" si="8"/>
        <v>1.35432</v>
      </c>
      <c r="P56" s="33">
        <f t="shared" si="9"/>
        <v>1.6900107839999998</v>
      </c>
      <c r="Q56" s="34">
        <f t="shared" si="10"/>
        <v>2.5928907839999997</v>
      </c>
      <c r="R56" s="1"/>
      <c r="S56" s="1"/>
      <c r="T56" s="1"/>
      <c r="U56" s="1"/>
    </row>
    <row r="57" spans="1:21" x14ac:dyDescent="0.3">
      <c r="A57" s="1"/>
      <c r="B57" s="46"/>
      <c r="C57" s="14">
        <f t="shared" ref="C57:C65" si="14">$K$7</f>
        <v>45.143999999999998</v>
      </c>
      <c r="D57" s="14">
        <f t="shared" si="5"/>
        <v>0.90288000000000002</v>
      </c>
      <c r="E57" s="14">
        <f t="shared" si="6"/>
        <v>1.35432</v>
      </c>
      <c r="F57" s="14">
        <v>-0.95</v>
      </c>
      <c r="G57" s="14">
        <v>0</v>
      </c>
      <c r="H57" s="14">
        <v>0.95</v>
      </c>
      <c r="I57" s="17">
        <v>1.6899999999999998E-2</v>
      </c>
      <c r="J57" s="14">
        <v>-0.95</v>
      </c>
      <c r="K57" s="18">
        <v>9.6500000000000002E-2</v>
      </c>
      <c r="L57" s="14">
        <v>0.95</v>
      </c>
      <c r="M57" s="18">
        <v>0.14849999999999999</v>
      </c>
      <c r="N57" s="33">
        <f t="shared" si="7"/>
        <v>0</v>
      </c>
      <c r="O57" s="33">
        <f t="shared" si="8"/>
        <v>5.5800241199999991</v>
      </c>
      <c r="P57" s="33">
        <f t="shared" si="9"/>
        <v>0.74767492799999979</v>
      </c>
      <c r="Q57" s="34">
        <f t="shared" si="10"/>
        <v>8.2203612479999997</v>
      </c>
      <c r="R57" s="1"/>
      <c r="S57" s="1"/>
      <c r="T57" s="1"/>
      <c r="U57" s="1"/>
    </row>
    <row r="58" spans="1:21" x14ac:dyDescent="0.3">
      <c r="A58" s="1"/>
      <c r="B58" s="46"/>
      <c r="C58" s="14">
        <f t="shared" si="14"/>
        <v>45.143999999999998</v>
      </c>
      <c r="D58" s="14">
        <f t="shared" si="5"/>
        <v>0.90288000000000002</v>
      </c>
      <c r="E58" s="14">
        <f t="shared" si="6"/>
        <v>1.35432</v>
      </c>
      <c r="F58" s="14">
        <v>-0.9</v>
      </c>
      <c r="G58" s="14">
        <v>0</v>
      </c>
      <c r="H58" s="14">
        <v>0.9</v>
      </c>
      <c r="I58" s="17">
        <v>6.7000000000000002E-3</v>
      </c>
      <c r="J58" s="14">
        <v>-0.9</v>
      </c>
      <c r="K58" s="18">
        <v>0.1885</v>
      </c>
      <c r="L58" s="14">
        <v>0.9</v>
      </c>
      <c r="M58" s="18">
        <v>0.27200000000000002</v>
      </c>
      <c r="N58" s="33">
        <f t="shared" si="7"/>
        <v>0</v>
      </c>
      <c r="O58" s="33">
        <f t="shared" si="8"/>
        <v>9.6086746799999982</v>
      </c>
      <c r="P58" s="33">
        <f t="shared" si="9"/>
        <v>0.296415504</v>
      </c>
      <c r="Q58" s="34">
        <f t="shared" si="10"/>
        <v>13.232880143999999</v>
      </c>
      <c r="R58" s="1"/>
      <c r="S58" s="1"/>
      <c r="T58" s="1"/>
      <c r="U58" s="1"/>
    </row>
    <row r="59" spans="1:21" x14ac:dyDescent="0.3">
      <c r="A59" s="1"/>
      <c r="B59" s="46"/>
      <c r="C59" s="14">
        <f t="shared" si="14"/>
        <v>45.143999999999998</v>
      </c>
      <c r="D59" s="14">
        <f t="shared" si="5"/>
        <v>0.90288000000000002</v>
      </c>
      <c r="E59" s="14">
        <f t="shared" si="6"/>
        <v>1.35432</v>
      </c>
      <c r="F59" s="14">
        <v>-0.8</v>
      </c>
      <c r="G59" s="14">
        <v>0</v>
      </c>
      <c r="H59" s="14">
        <v>0.8</v>
      </c>
      <c r="I59" s="17">
        <v>5.9999999999999995E-4</v>
      </c>
      <c r="J59" s="14">
        <v>-0.8</v>
      </c>
      <c r="K59" s="18">
        <v>0.35849999999999999</v>
      </c>
      <c r="L59" s="14">
        <v>0.8</v>
      </c>
      <c r="M59" s="18">
        <v>0.46200000000000002</v>
      </c>
      <c r="N59" s="33">
        <f t="shared" si="7"/>
        <v>0</v>
      </c>
      <c r="O59" s="33">
        <f t="shared" si="8"/>
        <v>17.052920279999999</v>
      </c>
      <c r="P59" s="33">
        <f t="shared" si="9"/>
        <v>2.6544671999999995E-2</v>
      </c>
      <c r="Q59" s="34">
        <f t="shared" si="10"/>
        <v>21.368822111999997</v>
      </c>
      <c r="R59" s="1"/>
      <c r="S59" s="1"/>
      <c r="T59" s="1"/>
      <c r="U59" s="1"/>
    </row>
    <row r="60" spans="1:21" x14ac:dyDescent="0.3">
      <c r="A60" s="1"/>
      <c r="B60" s="46"/>
      <c r="C60" s="14">
        <f t="shared" si="14"/>
        <v>45.143999999999998</v>
      </c>
      <c r="D60" s="14">
        <f t="shared" si="5"/>
        <v>0.90288000000000002</v>
      </c>
      <c r="E60" s="14">
        <f t="shared" si="6"/>
        <v>1.35432</v>
      </c>
      <c r="F60" s="14">
        <v>-0.7</v>
      </c>
      <c r="G60" s="14">
        <v>0</v>
      </c>
      <c r="H60" s="14">
        <v>0.7</v>
      </c>
      <c r="I60" s="17">
        <v>0</v>
      </c>
      <c r="J60" s="14">
        <v>-0.7</v>
      </c>
      <c r="K60" s="18">
        <v>0.51100000000000001</v>
      </c>
      <c r="L60" s="14">
        <v>0.7</v>
      </c>
      <c r="M60" s="18">
        <v>0.60599999999999998</v>
      </c>
      <c r="N60" s="33">
        <f t="shared" si="7"/>
        <v>0</v>
      </c>
      <c r="O60" s="33">
        <f t="shared" si="8"/>
        <v>23.73084648</v>
      </c>
      <c r="P60" s="33">
        <f t="shared" si="9"/>
        <v>0</v>
      </c>
      <c r="Q60" s="34">
        <f t="shared" si="10"/>
        <v>27.712998719999995</v>
      </c>
      <c r="R60" s="1"/>
      <c r="S60" s="1"/>
      <c r="T60" s="1"/>
      <c r="U60" s="1"/>
    </row>
    <row r="61" spans="1:21" x14ac:dyDescent="0.3">
      <c r="A61" s="1"/>
      <c r="B61" s="46"/>
      <c r="C61" s="14">
        <f t="shared" si="14"/>
        <v>45.143999999999998</v>
      </c>
      <c r="D61" s="14">
        <f t="shared" si="5"/>
        <v>0.90288000000000002</v>
      </c>
      <c r="E61" s="14">
        <f t="shared" si="6"/>
        <v>1.35432</v>
      </c>
      <c r="F61" s="14">
        <v>-0.6</v>
      </c>
      <c r="G61" s="14">
        <v>0</v>
      </c>
      <c r="H61" s="14">
        <v>0.6</v>
      </c>
      <c r="I61" s="17">
        <v>0</v>
      </c>
      <c r="J61" s="14">
        <v>-0.6</v>
      </c>
      <c r="K61" s="18">
        <v>0.64149999999999996</v>
      </c>
      <c r="L61" s="14">
        <v>0.6</v>
      </c>
      <c r="M61" s="18">
        <v>0.72</v>
      </c>
      <c r="N61" s="33">
        <f t="shared" si="7"/>
        <v>0</v>
      </c>
      <c r="O61" s="33">
        <f t="shared" si="8"/>
        <v>29.445399719999998</v>
      </c>
      <c r="P61" s="33">
        <f t="shared" si="9"/>
        <v>0</v>
      </c>
      <c r="Q61" s="34">
        <f t="shared" si="10"/>
        <v>32.7564864</v>
      </c>
      <c r="R61" s="1"/>
      <c r="S61" s="1"/>
      <c r="T61" s="1"/>
      <c r="U61" s="1"/>
    </row>
    <row r="62" spans="1:21" x14ac:dyDescent="0.3">
      <c r="A62" s="1"/>
      <c r="B62" s="46"/>
      <c r="C62" s="14">
        <f t="shared" si="14"/>
        <v>45.143999999999998</v>
      </c>
      <c r="D62" s="14">
        <f t="shared" si="5"/>
        <v>0.90288000000000002</v>
      </c>
      <c r="E62" s="14">
        <f t="shared" si="6"/>
        <v>1.35432</v>
      </c>
      <c r="F62" s="14">
        <v>-0.5</v>
      </c>
      <c r="G62" s="14">
        <v>0</v>
      </c>
      <c r="H62" s="14">
        <v>0.5</v>
      </c>
      <c r="I62" s="17">
        <v>0</v>
      </c>
      <c r="J62" s="14">
        <v>-0.5</v>
      </c>
      <c r="K62" s="18">
        <v>0.753</v>
      </c>
      <c r="L62" s="14">
        <v>0.5</v>
      </c>
      <c r="M62" s="18">
        <v>0.80900000000000005</v>
      </c>
      <c r="N62" s="33">
        <f t="shared" si="7"/>
        <v>0</v>
      </c>
      <c r="O62" s="33">
        <f t="shared" si="8"/>
        <v>34.32794904</v>
      </c>
      <c r="P62" s="33">
        <f t="shared" si="9"/>
        <v>0</v>
      </c>
      <c r="Q62" s="34">
        <f t="shared" si="10"/>
        <v>36.693946080000003</v>
      </c>
      <c r="R62" s="1"/>
      <c r="S62" s="1"/>
      <c r="T62" s="1"/>
      <c r="U62" s="1"/>
    </row>
    <row r="63" spans="1:21" x14ac:dyDescent="0.3">
      <c r="A63" s="1"/>
      <c r="B63" s="46"/>
      <c r="C63" s="14">
        <f t="shared" si="14"/>
        <v>45.143999999999998</v>
      </c>
      <c r="D63" s="14">
        <f t="shared" si="5"/>
        <v>0.90288000000000002</v>
      </c>
      <c r="E63" s="14">
        <f t="shared" si="6"/>
        <v>1.35432</v>
      </c>
      <c r="F63" s="14">
        <v>-0.4</v>
      </c>
      <c r="G63" s="14">
        <v>0</v>
      </c>
      <c r="H63" s="14">
        <v>0.4</v>
      </c>
      <c r="I63" s="17">
        <v>0</v>
      </c>
      <c r="J63" s="14">
        <v>-0.4</v>
      </c>
      <c r="K63" s="18">
        <v>0.84260000000000002</v>
      </c>
      <c r="L63" s="14">
        <v>0.4</v>
      </c>
      <c r="M63" s="18">
        <v>0.879</v>
      </c>
      <c r="N63" s="33">
        <f t="shared" si="7"/>
        <v>0</v>
      </c>
      <c r="O63" s="33">
        <f t="shared" si="8"/>
        <v>38.251504367999999</v>
      </c>
      <c r="P63" s="33">
        <f t="shared" si="9"/>
        <v>0</v>
      </c>
      <c r="Q63" s="34">
        <f t="shared" si="10"/>
        <v>39.790824479999998</v>
      </c>
      <c r="R63" s="1"/>
      <c r="S63" s="1"/>
      <c r="T63" s="1"/>
      <c r="U63" s="1"/>
    </row>
    <row r="64" spans="1:21" x14ac:dyDescent="0.3">
      <c r="A64" s="1"/>
      <c r="B64" s="46"/>
      <c r="C64" s="14">
        <f t="shared" si="14"/>
        <v>45.143999999999998</v>
      </c>
      <c r="D64" s="14">
        <f t="shared" si="5"/>
        <v>0.90288000000000002</v>
      </c>
      <c r="E64" s="14">
        <f t="shared" si="6"/>
        <v>1.35432</v>
      </c>
      <c r="F64" s="14">
        <v>-0.2</v>
      </c>
      <c r="G64" s="14">
        <v>0</v>
      </c>
      <c r="H64" s="14">
        <v>0.2</v>
      </c>
      <c r="I64" s="17">
        <v>0</v>
      </c>
      <c r="J64" s="14">
        <v>-0.2</v>
      </c>
      <c r="K64" s="18">
        <v>0.96130000000000004</v>
      </c>
      <c r="L64" s="14">
        <v>0.2</v>
      </c>
      <c r="M64" s="18">
        <v>0.96899999999999997</v>
      </c>
      <c r="N64" s="33">
        <f t="shared" si="7"/>
        <v>0</v>
      </c>
      <c r="O64" s="33">
        <f t="shared" si="8"/>
        <v>43.449339383999998</v>
      </c>
      <c r="P64" s="33">
        <f t="shared" si="9"/>
        <v>0</v>
      </c>
      <c r="Q64" s="34">
        <f t="shared" si="10"/>
        <v>43.772525279999996</v>
      </c>
      <c r="R64" s="1"/>
      <c r="S64" s="1"/>
      <c r="T64" s="1"/>
      <c r="U64" s="1"/>
    </row>
    <row r="65" spans="1:21" ht="15" thickBot="1" x14ac:dyDescent="0.35">
      <c r="A65" s="1"/>
      <c r="B65" s="47"/>
      <c r="C65" s="14">
        <f t="shared" si="14"/>
        <v>45.143999999999998</v>
      </c>
      <c r="D65" s="14">
        <f t="shared" si="5"/>
        <v>0.90288000000000002</v>
      </c>
      <c r="E65" s="14">
        <f t="shared" si="6"/>
        <v>1.35432</v>
      </c>
      <c r="F65" s="15">
        <v>0</v>
      </c>
      <c r="G65" s="15">
        <v>0</v>
      </c>
      <c r="H65" s="15">
        <v>0</v>
      </c>
      <c r="I65" s="17">
        <v>0</v>
      </c>
      <c r="J65" s="15">
        <v>0</v>
      </c>
      <c r="K65" s="18">
        <v>1</v>
      </c>
      <c r="L65" s="15">
        <v>0</v>
      </c>
      <c r="M65" s="18">
        <v>1</v>
      </c>
      <c r="N65" s="33">
        <f t="shared" si="7"/>
        <v>0</v>
      </c>
      <c r="O65" s="33">
        <f t="shared" si="8"/>
        <v>45.143999999999998</v>
      </c>
      <c r="P65" s="33">
        <f t="shared" si="9"/>
        <v>0</v>
      </c>
      <c r="Q65" s="34">
        <f t="shared" si="10"/>
        <v>45.143999999999998</v>
      </c>
      <c r="R65" s="1"/>
      <c r="S65" s="1"/>
      <c r="T65" s="1"/>
      <c r="U65" s="1"/>
    </row>
    <row r="66" spans="1:21" x14ac:dyDescent="0.3">
      <c r="A66" s="1"/>
      <c r="B66" s="45">
        <v>0.7</v>
      </c>
      <c r="C66" s="14">
        <f>$K$8</f>
        <v>35.568000000000005</v>
      </c>
      <c r="D66" s="14">
        <f t="shared" si="5"/>
        <v>0.7113600000000001</v>
      </c>
      <c r="E66" s="14">
        <f t="shared" si="6"/>
        <v>1.06704</v>
      </c>
      <c r="F66" s="11">
        <v>-1</v>
      </c>
      <c r="G66" s="11">
        <v>0</v>
      </c>
      <c r="H66" s="11">
        <v>1</v>
      </c>
      <c r="I66" s="11">
        <v>0</v>
      </c>
      <c r="J66" s="11">
        <v>-1</v>
      </c>
      <c r="K66" s="18">
        <v>0</v>
      </c>
      <c r="L66" s="11">
        <v>1</v>
      </c>
      <c r="M66" s="18">
        <v>0</v>
      </c>
      <c r="N66" s="33">
        <f t="shared" si="7"/>
        <v>0</v>
      </c>
      <c r="O66" s="33">
        <f t="shared" si="8"/>
        <v>1.06704</v>
      </c>
      <c r="P66" s="33">
        <f t="shared" si="9"/>
        <v>0</v>
      </c>
      <c r="Q66" s="34">
        <f t="shared" si="10"/>
        <v>0.7113600000000001</v>
      </c>
      <c r="R66" s="1"/>
      <c r="S66" s="1"/>
      <c r="T66" s="1"/>
      <c r="U66" s="1"/>
    </row>
    <row r="67" spans="1:21" x14ac:dyDescent="0.3">
      <c r="A67" s="1"/>
      <c r="B67" s="46"/>
      <c r="C67" s="14">
        <f t="shared" ref="C67:C75" si="15">$K$8</f>
        <v>35.568000000000005</v>
      </c>
      <c r="D67" s="14">
        <f t="shared" si="5"/>
        <v>0.7113600000000001</v>
      </c>
      <c r="E67" s="14">
        <f t="shared" si="6"/>
        <v>1.06704</v>
      </c>
      <c r="F67" s="14">
        <v>-0.95</v>
      </c>
      <c r="G67" s="14">
        <v>0</v>
      </c>
      <c r="H67" s="14">
        <v>0.95</v>
      </c>
      <c r="I67" s="14">
        <v>0</v>
      </c>
      <c r="J67" s="14">
        <v>-0.95</v>
      </c>
      <c r="K67" s="18">
        <v>9.7500000000000003E-2</v>
      </c>
      <c r="L67" s="14">
        <v>0.95</v>
      </c>
      <c r="M67" s="18">
        <v>0.124</v>
      </c>
      <c r="N67" s="33">
        <f t="shared" si="7"/>
        <v>0</v>
      </c>
      <c r="O67" s="33">
        <f t="shared" si="8"/>
        <v>4.4308836000000014</v>
      </c>
      <c r="P67" s="33">
        <f t="shared" si="9"/>
        <v>0</v>
      </c>
      <c r="Q67" s="34">
        <f t="shared" si="10"/>
        <v>5.0335833600000006</v>
      </c>
      <c r="R67" s="1"/>
      <c r="S67" s="1"/>
      <c r="T67" s="1"/>
      <c r="U67" s="1"/>
    </row>
    <row r="68" spans="1:21" x14ac:dyDescent="0.3">
      <c r="A68" s="1"/>
      <c r="B68" s="46"/>
      <c r="C68" s="14">
        <f t="shared" si="15"/>
        <v>35.568000000000005</v>
      </c>
      <c r="D68" s="14">
        <f t="shared" si="5"/>
        <v>0.7113600000000001</v>
      </c>
      <c r="E68" s="14">
        <f t="shared" si="6"/>
        <v>1.06704</v>
      </c>
      <c r="F68" s="14">
        <v>-0.9</v>
      </c>
      <c r="G68" s="14">
        <v>0</v>
      </c>
      <c r="H68" s="14">
        <v>0.9</v>
      </c>
      <c r="I68" s="14">
        <v>0</v>
      </c>
      <c r="J68" s="14">
        <v>-0.9</v>
      </c>
      <c r="K68" s="18">
        <v>0.19</v>
      </c>
      <c r="L68" s="14">
        <v>0.9</v>
      </c>
      <c r="M68" s="18">
        <v>0.23369999999999999</v>
      </c>
      <c r="N68" s="33">
        <f t="shared" si="7"/>
        <v>0</v>
      </c>
      <c r="O68" s="33">
        <f t="shared" si="8"/>
        <v>7.6222224000000018</v>
      </c>
      <c r="P68" s="33">
        <f t="shared" si="9"/>
        <v>0</v>
      </c>
      <c r="Q68" s="34">
        <f t="shared" si="10"/>
        <v>8.8573567680000025</v>
      </c>
      <c r="R68" s="1"/>
      <c r="S68" s="1"/>
      <c r="T68" s="1"/>
      <c r="U68" s="1"/>
    </row>
    <row r="69" spans="1:21" x14ac:dyDescent="0.3">
      <c r="A69" s="1"/>
      <c r="B69" s="46"/>
      <c r="C69" s="14">
        <f t="shared" si="15"/>
        <v>35.568000000000005</v>
      </c>
      <c r="D69" s="14">
        <f t="shared" si="5"/>
        <v>0.7113600000000001</v>
      </c>
      <c r="E69" s="14">
        <f t="shared" si="6"/>
        <v>1.06704</v>
      </c>
      <c r="F69" s="14">
        <v>-0.8</v>
      </c>
      <c r="G69" s="14">
        <v>0</v>
      </c>
      <c r="H69" s="14">
        <v>0.8</v>
      </c>
      <c r="I69" s="14">
        <v>0</v>
      </c>
      <c r="J69" s="14">
        <v>-0.8</v>
      </c>
      <c r="K69" s="18">
        <v>0.36</v>
      </c>
      <c r="L69" s="14">
        <v>0.8</v>
      </c>
      <c r="M69" s="18">
        <v>0.41399999999999998</v>
      </c>
      <c r="N69" s="33">
        <f t="shared" si="7"/>
        <v>0</v>
      </c>
      <c r="O69" s="33">
        <f t="shared" si="8"/>
        <v>13.487385600000001</v>
      </c>
      <c r="P69" s="33">
        <f t="shared" si="9"/>
        <v>0</v>
      </c>
      <c r="Q69" s="34">
        <f t="shared" si="10"/>
        <v>15.142008960000002</v>
      </c>
      <c r="R69" s="1"/>
      <c r="S69" s="1"/>
      <c r="T69" s="1"/>
      <c r="U69" s="1"/>
    </row>
    <row r="70" spans="1:21" x14ac:dyDescent="0.3">
      <c r="A70" s="1"/>
      <c r="B70" s="46"/>
      <c r="C70" s="14">
        <f t="shared" si="15"/>
        <v>35.568000000000005</v>
      </c>
      <c r="D70" s="14">
        <f t="shared" si="5"/>
        <v>0.7113600000000001</v>
      </c>
      <c r="E70" s="14">
        <f t="shared" si="6"/>
        <v>1.06704</v>
      </c>
      <c r="F70" s="14">
        <v>-0.7</v>
      </c>
      <c r="G70" s="14">
        <v>0</v>
      </c>
      <c r="H70" s="14">
        <v>0.7</v>
      </c>
      <c r="I70" s="14">
        <v>0</v>
      </c>
      <c r="J70" s="14">
        <v>-0.7</v>
      </c>
      <c r="K70" s="18">
        <v>0.51</v>
      </c>
      <c r="L70" s="14">
        <v>0.7</v>
      </c>
      <c r="M70" s="18">
        <v>0.5615</v>
      </c>
      <c r="N70" s="33">
        <f t="shared" si="7"/>
        <v>0</v>
      </c>
      <c r="O70" s="33">
        <f t="shared" si="8"/>
        <v>18.662529600000003</v>
      </c>
      <c r="P70" s="33">
        <f t="shared" si="9"/>
        <v>0</v>
      </c>
      <c r="Q70" s="34">
        <f t="shared" si="10"/>
        <v>20.283363360000003</v>
      </c>
      <c r="R70" s="1"/>
      <c r="S70" s="1"/>
      <c r="T70" s="1"/>
      <c r="U70" s="1"/>
    </row>
    <row r="71" spans="1:21" x14ac:dyDescent="0.3">
      <c r="A71" s="1"/>
      <c r="B71" s="46"/>
      <c r="C71" s="14">
        <f t="shared" si="15"/>
        <v>35.568000000000005</v>
      </c>
      <c r="D71" s="14">
        <f t="shared" si="5"/>
        <v>0.7113600000000001</v>
      </c>
      <c r="E71" s="14">
        <f t="shared" si="6"/>
        <v>1.06704</v>
      </c>
      <c r="F71" s="14">
        <v>-0.6</v>
      </c>
      <c r="G71" s="14">
        <v>0</v>
      </c>
      <c r="H71" s="14">
        <v>0.6</v>
      </c>
      <c r="I71" s="14">
        <v>0</v>
      </c>
      <c r="J71" s="14">
        <v>-0.6</v>
      </c>
      <c r="K71" s="18">
        <v>0.64</v>
      </c>
      <c r="L71" s="14">
        <v>0.6</v>
      </c>
      <c r="M71" s="18">
        <v>0.68400000000000005</v>
      </c>
      <c r="N71" s="33">
        <f t="shared" si="7"/>
        <v>0</v>
      </c>
      <c r="O71" s="33">
        <f t="shared" si="8"/>
        <v>23.147654400000004</v>
      </c>
      <c r="P71" s="33">
        <f t="shared" si="9"/>
        <v>0</v>
      </c>
      <c r="Q71" s="34">
        <f t="shared" si="10"/>
        <v>24.553301760000004</v>
      </c>
      <c r="R71" s="1"/>
      <c r="S71" s="1"/>
      <c r="T71" s="1"/>
      <c r="U71" s="1"/>
    </row>
    <row r="72" spans="1:21" x14ac:dyDescent="0.3">
      <c r="A72" s="1"/>
      <c r="B72" s="46"/>
      <c r="C72" s="14">
        <f t="shared" si="15"/>
        <v>35.568000000000005</v>
      </c>
      <c r="D72" s="14">
        <f t="shared" si="5"/>
        <v>0.7113600000000001</v>
      </c>
      <c r="E72" s="14">
        <f t="shared" si="6"/>
        <v>1.06704</v>
      </c>
      <c r="F72" s="14">
        <v>-0.5</v>
      </c>
      <c r="G72" s="14">
        <v>0</v>
      </c>
      <c r="H72" s="14">
        <v>0.5</v>
      </c>
      <c r="I72" s="14">
        <v>0</v>
      </c>
      <c r="J72" s="14">
        <v>-0.5</v>
      </c>
      <c r="K72" s="18">
        <v>0.75</v>
      </c>
      <c r="L72" s="14">
        <v>0.5</v>
      </c>
      <c r="M72" s="18">
        <v>0.78500000000000003</v>
      </c>
      <c r="N72" s="33">
        <f t="shared" si="7"/>
        <v>0</v>
      </c>
      <c r="O72" s="33">
        <f t="shared" si="8"/>
        <v>26.942760000000003</v>
      </c>
      <c r="P72" s="33">
        <f t="shared" si="9"/>
        <v>0</v>
      </c>
      <c r="Q72" s="34">
        <f t="shared" si="10"/>
        <v>28.073822400000005</v>
      </c>
      <c r="R72" s="1"/>
      <c r="S72" s="1"/>
      <c r="T72" s="1"/>
      <c r="U72" s="1"/>
    </row>
    <row r="73" spans="1:21" x14ac:dyDescent="0.3">
      <c r="A73" s="1"/>
      <c r="B73" s="46"/>
      <c r="C73" s="14">
        <f t="shared" si="15"/>
        <v>35.568000000000005</v>
      </c>
      <c r="D73" s="14">
        <f t="shared" si="5"/>
        <v>0.7113600000000001</v>
      </c>
      <c r="E73" s="14">
        <f t="shared" si="6"/>
        <v>1.06704</v>
      </c>
      <c r="F73" s="14">
        <v>-0.4</v>
      </c>
      <c r="G73" s="14">
        <v>0</v>
      </c>
      <c r="H73" s="14">
        <v>0.4</v>
      </c>
      <c r="I73" s="14">
        <v>0</v>
      </c>
      <c r="J73" s="14">
        <v>-0.4</v>
      </c>
      <c r="K73" s="18">
        <v>0.84</v>
      </c>
      <c r="L73" s="14">
        <v>0.4</v>
      </c>
      <c r="M73" s="18">
        <v>0.86599999999999999</v>
      </c>
      <c r="N73" s="33">
        <f t="shared" si="7"/>
        <v>0</v>
      </c>
      <c r="O73" s="33">
        <f t="shared" si="8"/>
        <v>30.047846400000005</v>
      </c>
      <c r="P73" s="33">
        <f t="shared" si="9"/>
        <v>0</v>
      </c>
      <c r="Q73" s="34">
        <f t="shared" si="10"/>
        <v>30.897210240000003</v>
      </c>
      <c r="R73" s="1"/>
      <c r="S73" s="1"/>
      <c r="T73" s="1"/>
      <c r="U73" s="1"/>
    </row>
    <row r="74" spans="1:21" x14ac:dyDescent="0.3">
      <c r="A74" s="1"/>
      <c r="B74" s="46"/>
      <c r="C74" s="14">
        <f t="shared" si="15"/>
        <v>35.568000000000005</v>
      </c>
      <c r="D74" s="14">
        <f t="shared" si="5"/>
        <v>0.7113600000000001</v>
      </c>
      <c r="E74" s="14">
        <f t="shared" si="6"/>
        <v>1.06704</v>
      </c>
      <c r="F74" s="14">
        <v>-0.2</v>
      </c>
      <c r="G74" s="14">
        <v>0</v>
      </c>
      <c r="H74" s="14">
        <v>0.2</v>
      </c>
      <c r="I74" s="14">
        <v>0</v>
      </c>
      <c r="J74" s="14">
        <v>-0.2</v>
      </c>
      <c r="K74" s="18">
        <v>0.96</v>
      </c>
      <c r="L74" s="14">
        <v>0.2</v>
      </c>
      <c r="M74" s="18">
        <v>0.96750000000000003</v>
      </c>
      <c r="N74" s="33">
        <f t="shared" si="7"/>
        <v>0</v>
      </c>
      <c r="O74" s="33">
        <f t="shared" si="8"/>
        <v>34.187961600000001</v>
      </c>
      <c r="P74" s="33">
        <f t="shared" si="9"/>
        <v>0</v>
      </c>
      <c r="Q74" s="34">
        <f t="shared" si="10"/>
        <v>34.435159200000008</v>
      </c>
      <c r="R74" s="1"/>
      <c r="S74" s="1"/>
      <c r="T74" s="1"/>
      <c r="U74" s="1"/>
    </row>
    <row r="75" spans="1:21" ht="15" thickBot="1" x14ac:dyDescent="0.35">
      <c r="A75" s="1"/>
      <c r="B75" s="47"/>
      <c r="C75" s="14">
        <f t="shared" si="15"/>
        <v>35.568000000000005</v>
      </c>
      <c r="D75" s="14">
        <f t="shared" si="5"/>
        <v>0.7113600000000001</v>
      </c>
      <c r="E75" s="14">
        <f t="shared" si="6"/>
        <v>1.06704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8">
        <v>1</v>
      </c>
      <c r="L75" s="15">
        <v>0</v>
      </c>
      <c r="M75" s="18">
        <v>1</v>
      </c>
      <c r="N75" s="33">
        <f t="shared" si="7"/>
        <v>0</v>
      </c>
      <c r="O75" s="33">
        <f t="shared" si="8"/>
        <v>35.568000000000005</v>
      </c>
      <c r="P75" s="33">
        <f t="shared" si="9"/>
        <v>0</v>
      </c>
      <c r="Q75" s="34">
        <f t="shared" si="10"/>
        <v>35.568000000000005</v>
      </c>
      <c r="R75" s="1"/>
      <c r="S75" s="1"/>
      <c r="T75" s="1"/>
      <c r="U75" s="1"/>
    </row>
    <row r="76" spans="1:21" x14ac:dyDescent="0.3">
      <c r="A76" s="1"/>
      <c r="B76" s="45">
        <v>0.8</v>
      </c>
      <c r="C76" s="14">
        <f>$K$9</f>
        <v>25.992000000000001</v>
      </c>
      <c r="D76" s="14">
        <f t="shared" si="5"/>
        <v>0.51983999999999997</v>
      </c>
      <c r="E76" s="14">
        <f t="shared" si="6"/>
        <v>0.77976000000000001</v>
      </c>
      <c r="F76" s="11">
        <v>-1</v>
      </c>
      <c r="G76" s="11">
        <v>0</v>
      </c>
      <c r="H76" s="11">
        <v>1</v>
      </c>
      <c r="I76" s="11">
        <v>0</v>
      </c>
      <c r="J76" s="11">
        <v>-1</v>
      </c>
      <c r="K76" s="18">
        <v>0</v>
      </c>
      <c r="L76" s="11">
        <v>1</v>
      </c>
      <c r="M76" s="18">
        <v>0</v>
      </c>
      <c r="N76" s="33">
        <f t="shared" si="7"/>
        <v>0</v>
      </c>
      <c r="O76" s="33">
        <f t="shared" si="8"/>
        <v>0.77976000000000001</v>
      </c>
      <c r="P76" s="33">
        <f t="shared" si="9"/>
        <v>0</v>
      </c>
      <c r="Q76" s="34">
        <f t="shared" si="10"/>
        <v>0.51983999999999997</v>
      </c>
      <c r="R76" s="1"/>
      <c r="S76" s="1"/>
      <c r="T76" s="1"/>
      <c r="U76" s="1"/>
    </row>
    <row r="77" spans="1:21" x14ac:dyDescent="0.3">
      <c r="A77" s="1"/>
      <c r="B77" s="46"/>
      <c r="C77" s="14">
        <f t="shared" ref="C77:C85" si="16">$K$9</f>
        <v>25.992000000000001</v>
      </c>
      <c r="D77" s="14">
        <f t="shared" si="5"/>
        <v>0.51983999999999997</v>
      </c>
      <c r="E77" s="14">
        <f t="shared" si="6"/>
        <v>0.77976000000000001</v>
      </c>
      <c r="F77" s="14">
        <v>-0.95</v>
      </c>
      <c r="G77" s="14">
        <v>0</v>
      </c>
      <c r="H77" s="14">
        <v>0.95</v>
      </c>
      <c r="I77" s="14">
        <v>0</v>
      </c>
      <c r="J77" s="14">
        <v>-0.95</v>
      </c>
      <c r="K77" s="18">
        <v>9.7500000000000003E-2</v>
      </c>
      <c r="L77" s="14">
        <v>0.95</v>
      </c>
      <c r="M77" s="18">
        <v>0.105</v>
      </c>
      <c r="N77" s="33">
        <f t="shared" si="7"/>
        <v>0</v>
      </c>
      <c r="O77" s="33">
        <f t="shared" si="8"/>
        <v>3.2379534000000003</v>
      </c>
      <c r="P77" s="33">
        <f t="shared" si="9"/>
        <v>0</v>
      </c>
      <c r="Q77" s="34">
        <f t="shared" si="10"/>
        <v>3.1944167999999999</v>
      </c>
      <c r="R77" s="1"/>
      <c r="S77" s="1"/>
      <c r="T77" s="1"/>
      <c r="U77" s="1"/>
    </row>
    <row r="78" spans="1:21" x14ac:dyDescent="0.3">
      <c r="A78" s="1"/>
      <c r="B78" s="46"/>
      <c r="C78" s="14">
        <f t="shared" si="16"/>
        <v>25.992000000000001</v>
      </c>
      <c r="D78" s="14">
        <f t="shared" si="5"/>
        <v>0.51983999999999997</v>
      </c>
      <c r="E78" s="14">
        <f t="shared" si="6"/>
        <v>0.77976000000000001</v>
      </c>
      <c r="F78" s="14">
        <v>-0.9</v>
      </c>
      <c r="G78" s="14">
        <v>0</v>
      </c>
      <c r="H78" s="14">
        <v>0.9</v>
      </c>
      <c r="I78" s="14">
        <v>0</v>
      </c>
      <c r="J78" s="14">
        <v>-0.9</v>
      </c>
      <c r="K78" s="18">
        <v>0.19</v>
      </c>
      <c r="L78" s="14">
        <v>0.9</v>
      </c>
      <c r="M78" s="18">
        <v>0.20280000000000001</v>
      </c>
      <c r="N78" s="33">
        <f t="shared" si="7"/>
        <v>0</v>
      </c>
      <c r="O78" s="33">
        <f t="shared" si="8"/>
        <v>5.5700856000000005</v>
      </c>
      <c r="P78" s="33">
        <f t="shared" si="9"/>
        <v>0</v>
      </c>
      <c r="Q78" s="34">
        <f t="shared" si="10"/>
        <v>5.6855940480000013</v>
      </c>
      <c r="R78" s="1"/>
      <c r="S78" s="1"/>
      <c r="T78" s="1"/>
      <c r="U78" s="1"/>
    </row>
    <row r="79" spans="1:21" x14ac:dyDescent="0.3">
      <c r="A79" s="1"/>
      <c r="B79" s="46"/>
      <c r="C79" s="14">
        <f t="shared" si="16"/>
        <v>25.992000000000001</v>
      </c>
      <c r="D79" s="14">
        <f t="shared" si="5"/>
        <v>0.51983999999999997</v>
      </c>
      <c r="E79" s="14">
        <f t="shared" si="6"/>
        <v>0.77976000000000001</v>
      </c>
      <c r="F79" s="14">
        <v>-0.8</v>
      </c>
      <c r="G79" s="14">
        <v>0</v>
      </c>
      <c r="H79" s="14">
        <v>0.8</v>
      </c>
      <c r="I79" s="14">
        <v>0</v>
      </c>
      <c r="J79" s="14">
        <v>-0.8</v>
      </c>
      <c r="K79" s="18">
        <v>0.36</v>
      </c>
      <c r="L79" s="14">
        <v>0.8</v>
      </c>
      <c r="M79" s="18">
        <v>0.3765</v>
      </c>
      <c r="N79" s="33">
        <f t="shared" si="7"/>
        <v>0</v>
      </c>
      <c r="O79" s="33">
        <f t="shared" si="8"/>
        <v>9.8561663999999993</v>
      </c>
      <c r="P79" s="33">
        <f t="shared" si="9"/>
        <v>0</v>
      </c>
      <c r="Q79" s="34">
        <f t="shared" si="10"/>
        <v>10.110108240000001</v>
      </c>
      <c r="R79" s="1"/>
      <c r="S79" s="1"/>
      <c r="T79" s="1"/>
      <c r="U79" s="1"/>
    </row>
    <row r="80" spans="1:21" x14ac:dyDescent="0.3">
      <c r="A80" s="1"/>
      <c r="B80" s="46"/>
      <c r="C80" s="14">
        <f t="shared" si="16"/>
        <v>25.992000000000001</v>
      </c>
      <c r="D80" s="14">
        <f t="shared" si="5"/>
        <v>0.51983999999999997</v>
      </c>
      <c r="E80" s="14">
        <f t="shared" si="6"/>
        <v>0.77976000000000001</v>
      </c>
      <c r="F80" s="14">
        <v>-0.7</v>
      </c>
      <c r="G80" s="14">
        <v>0</v>
      </c>
      <c r="H80" s="14">
        <v>0.7</v>
      </c>
      <c r="I80" s="14">
        <v>0</v>
      </c>
      <c r="J80" s="14">
        <v>-0.7</v>
      </c>
      <c r="K80" s="18">
        <v>0.51</v>
      </c>
      <c r="L80" s="14">
        <v>0.7</v>
      </c>
      <c r="M80" s="18">
        <v>0.52649999999999997</v>
      </c>
      <c r="N80" s="33">
        <f t="shared" si="7"/>
        <v>0</v>
      </c>
      <c r="O80" s="33">
        <f t="shared" si="8"/>
        <v>13.638002400000001</v>
      </c>
      <c r="P80" s="33">
        <f t="shared" si="9"/>
        <v>0</v>
      </c>
      <c r="Q80" s="34">
        <f t="shared" si="10"/>
        <v>13.930932240000001</v>
      </c>
      <c r="R80" s="1"/>
      <c r="S80" s="1"/>
      <c r="T80" s="1"/>
      <c r="U80" s="1"/>
    </row>
    <row r="81" spans="1:21" x14ac:dyDescent="0.3">
      <c r="A81" s="1"/>
      <c r="B81" s="46"/>
      <c r="C81" s="14">
        <f t="shared" si="16"/>
        <v>25.992000000000001</v>
      </c>
      <c r="D81" s="14">
        <f t="shared" ref="D81:D105" si="17">C81*2/100</f>
        <v>0.51983999999999997</v>
      </c>
      <c r="E81" s="14">
        <f t="shared" ref="E81:E105" si="18">C81*3/100</f>
        <v>0.77976000000000001</v>
      </c>
      <c r="F81" s="14">
        <v>-0.6</v>
      </c>
      <c r="G81" s="14">
        <v>0</v>
      </c>
      <c r="H81" s="14">
        <v>0.6</v>
      </c>
      <c r="I81" s="14">
        <v>0</v>
      </c>
      <c r="J81" s="14">
        <v>-0.6</v>
      </c>
      <c r="K81" s="18">
        <v>0.64</v>
      </c>
      <c r="L81" s="14">
        <v>0.6</v>
      </c>
      <c r="M81" s="18">
        <v>0.65449999999999997</v>
      </c>
      <c r="N81" s="33">
        <f t="shared" ref="N81:N105" si="19">G81*(C81-E81)</f>
        <v>0</v>
      </c>
      <c r="O81" s="33">
        <f t="shared" ref="O81:O105" si="20">(G81+K81)*(C81-E81)+E81</f>
        <v>16.915593600000001</v>
      </c>
      <c r="P81" s="33">
        <f t="shared" ref="P81:P105" si="21">I81*(C81-D81)</f>
        <v>0</v>
      </c>
      <c r="Q81" s="34">
        <f t="shared" ref="Q81:Q105" si="22">(I81+M81)*(C81-D81)+D81</f>
        <v>17.19136872</v>
      </c>
      <c r="R81" s="1"/>
      <c r="S81" s="1"/>
      <c r="T81" s="1"/>
      <c r="U81" s="1"/>
    </row>
    <row r="82" spans="1:21" x14ac:dyDescent="0.3">
      <c r="A82" s="1"/>
      <c r="B82" s="46"/>
      <c r="C82" s="14">
        <f t="shared" si="16"/>
        <v>25.992000000000001</v>
      </c>
      <c r="D82" s="14">
        <f t="shared" si="17"/>
        <v>0.51983999999999997</v>
      </c>
      <c r="E82" s="14">
        <f t="shared" si="18"/>
        <v>0.77976000000000001</v>
      </c>
      <c r="F82" s="14">
        <v>-0.5</v>
      </c>
      <c r="G82" s="14">
        <v>0</v>
      </c>
      <c r="H82" s="14">
        <v>0.5</v>
      </c>
      <c r="I82" s="14">
        <v>0</v>
      </c>
      <c r="J82" s="14">
        <v>-0.5</v>
      </c>
      <c r="K82" s="18">
        <v>0.75</v>
      </c>
      <c r="L82" s="14">
        <v>0.5</v>
      </c>
      <c r="M82" s="18">
        <v>0.76349999999999996</v>
      </c>
      <c r="N82" s="33">
        <f t="shared" si="19"/>
        <v>0</v>
      </c>
      <c r="O82" s="33">
        <f t="shared" si="20"/>
        <v>19.688939999999999</v>
      </c>
      <c r="P82" s="33">
        <f t="shared" si="21"/>
        <v>0</v>
      </c>
      <c r="Q82" s="34">
        <f t="shared" si="22"/>
        <v>19.967834159999999</v>
      </c>
      <c r="R82" s="1"/>
      <c r="S82" s="1"/>
      <c r="T82" s="1"/>
      <c r="U82" s="1"/>
    </row>
    <row r="83" spans="1:21" x14ac:dyDescent="0.3">
      <c r="A83" s="1"/>
      <c r="B83" s="46"/>
      <c r="C83" s="14">
        <f t="shared" si="16"/>
        <v>25.992000000000001</v>
      </c>
      <c r="D83" s="14">
        <f t="shared" si="17"/>
        <v>0.51983999999999997</v>
      </c>
      <c r="E83" s="14">
        <f t="shared" si="18"/>
        <v>0.77976000000000001</v>
      </c>
      <c r="F83" s="14">
        <v>-0.4</v>
      </c>
      <c r="G83" s="14">
        <v>0</v>
      </c>
      <c r="H83" s="14">
        <v>0.4</v>
      </c>
      <c r="I83" s="14">
        <v>0</v>
      </c>
      <c r="J83" s="14">
        <v>-0.4</v>
      </c>
      <c r="K83" s="18">
        <v>0.84</v>
      </c>
      <c r="L83" s="14">
        <v>0.4</v>
      </c>
      <c r="M83" s="18">
        <v>0.85199999999999998</v>
      </c>
      <c r="N83" s="33">
        <f t="shared" si="19"/>
        <v>0</v>
      </c>
      <c r="O83" s="33">
        <f t="shared" si="20"/>
        <v>21.958041600000001</v>
      </c>
      <c r="P83" s="33">
        <f t="shared" si="21"/>
        <v>0</v>
      </c>
      <c r="Q83" s="34">
        <f t="shared" si="22"/>
        <v>22.222120319999998</v>
      </c>
      <c r="R83" s="1"/>
      <c r="S83" s="1"/>
      <c r="T83" s="1"/>
      <c r="U83" s="1"/>
    </row>
    <row r="84" spans="1:21" x14ac:dyDescent="0.3">
      <c r="A84" s="1"/>
      <c r="B84" s="46"/>
      <c r="C84" s="14">
        <f t="shared" si="16"/>
        <v>25.992000000000001</v>
      </c>
      <c r="D84" s="14">
        <f t="shared" si="17"/>
        <v>0.51983999999999997</v>
      </c>
      <c r="E84" s="14">
        <f t="shared" si="18"/>
        <v>0.77976000000000001</v>
      </c>
      <c r="F84" s="14">
        <v>-0.2</v>
      </c>
      <c r="G84" s="14">
        <v>0</v>
      </c>
      <c r="H84" s="14">
        <v>0.2</v>
      </c>
      <c r="I84" s="14">
        <v>0</v>
      </c>
      <c r="J84" s="14">
        <v>-0.2</v>
      </c>
      <c r="K84" s="18">
        <v>0.96</v>
      </c>
      <c r="L84" s="14">
        <v>0.2</v>
      </c>
      <c r="M84" s="18">
        <v>0.96350000000000002</v>
      </c>
      <c r="N84" s="33">
        <f t="shared" si="19"/>
        <v>0</v>
      </c>
      <c r="O84" s="33">
        <f t="shared" si="20"/>
        <v>24.9835104</v>
      </c>
      <c r="P84" s="33">
        <f t="shared" si="21"/>
        <v>0</v>
      </c>
      <c r="Q84" s="34">
        <f t="shared" si="22"/>
        <v>25.06226616</v>
      </c>
      <c r="R84" s="1"/>
      <c r="S84" s="1"/>
      <c r="T84" s="1"/>
      <c r="U84" s="1"/>
    </row>
    <row r="85" spans="1:21" ht="15" thickBot="1" x14ac:dyDescent="0.35">
      <c r="A85" s="1"/>
      <c r="B85" s="47"/>
      <c r="C85" s="14">
        <f t="shared" si="16"/>
        <v>25.992000000000001</v>
      </c>
      <c r="D85" s="14">
        <f t="shared" si="17"/>
        <v>0.51983999999999997</v>
      </c>
      <c r="E85" s="14">
        <f t="shared" si="18"/>
        <v>0.77976000000000001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8">
        <v>1</v>
      </c>
      <c r="L85" s="15">
        <v>0</v>
      </c>
      <c r="M85" s="18">
        <v>1</v>
      </c>
      <c r="N85" s="33">
        <f t="shared" si="19"/>
        <v>0</v>
      </c>
      <c r="O85" s="33">
        <f t="shared" si="20"/>
        <v>25.992000000000001</v>
      </c>
      <c r="P85" s="33">
        <f t="shared" si="21"/>
        <v>0</v>
      </c>
      <c r="Q85" s="34">
        <f>(I85+M85)*(C85-D85)+D85</f>
        <v>25.992000000000001</v>
      </c>
      <c r="R85" s="1"/>
      <c r="S85" s="1"/>
      <c r="T85" s="1"/>
      <c r="U85" s="1"/>
    </row>
    <row r="86" spans="1:21" x14ac:dyDescent="0.3">
      <c r="A86" s="1"/>
      <c r="B86" s="45">
        <v>0.9</v>
      </c>
      <c r="C86" s="14">
        <f>$K$10</f>
        <v>16.416</v>
      </c>
      <c r="D86" s="14">
        <f t="shared" si="17"/>
        <v>0.32832</v>
      </c>
      <c r="E86" s="14">
        <f t="shared" si="18"/>
        <v>0.49248000000000003</v>
      </c>
      <c r="F86" s="11">
        <v>-1</v>
      </c>
      <c r="G86" s="11">
        <v>0</v>
      </c>
      <c r="H86" s="11">
        <v>1</v>
      </c>
      <c r="I86" s="11">
        <v>0</v>
      </c>
      <c r="J86" s="11">
        <v>-1</v>
      </c>
      <c r="K86" s="18">
        <v>0</v>
      </c>
      <c r="L86" s="11">
        <v>1</v>
      </c>
      <c r="M86" s="18">
        <v>0</v>
      </c>
      <c r="N86" s="33">
        <f t="shared" si="19"/>
        <v>0</v>
      </c>
      <c r="O86" s="33">
        <f t="shared" si="20"/>
        <v>0.49248000000000003</v>
      </c>
      <c r="P86" s="33">
        <f t="shared" si="21"/>
        <v>0</v>
      </c>
      <c r="Q86" s="34">
        <f t="shared" si="22"/>
        <v>0.32832</v>
      </c>
      <c r="R86" s="1"/>
      <c r="S86" s="1"/>
      <c r="T86" s="1"/>
      <c r="U86" s="1"/>
    </row>
    <row r="87" spans="1:21" x14ac:dyDescent="0.3">
      <c r="A87" s="1"/>
      <c r="B87" s="46"/>
      <c r="C87" s="14">
        <f t="shared" ref="C87:C95" si="23">$K$10</f>
        <v>16.416</v>
      </c>
      <c r="D87" s="14">
        <f t="shared" si="17"/>
        <v>0.32832</v>
      </c>
      <c r="E87" s="14">
        <f t="shared" si="18"/>
        <v>0.49248000000000003</v>
      </c>
      <c r="F87" s="14">
        <v>-0.95</v>
      </c>
      <c r="G87" s="14">
        <v>0</v>
      </c>
      <c r="H87" s="14">
        <v>0.95</v>
      </c>
      <c r="I87" s="14">
        <v>0</v>
      </c>
      <c r="J87" s="14">
        <v>-0.95</v>
      </c>
      <c r="K87" s="18">
        <v>9.7500000000000003E-2</v>
      </c>
      <c r="L87" s="14">
        <v>0.95</v>
      </c>
      <c r="M87" s="18">
        <v>0.1</v>
      </c>
      <c r="N87" s="33">
        <f t="shared" si="19"/>
        <v>0</v>
      </c>
      <c r="O87" s="33">
        <f t="shared" si="20"/>
        <v>2.0450232000000002</v>
      </c>
      <c r="P87" s="33">
        <f t="shared" si="21"/>
        <v>0</v>
      </c>
      <c r="Q87" s="34">
        <f t="shared" si="22"/>
        <v>1.9370879999999999</v>
      </c>
      <c r="R87" s="1"/>
      <c r="S87" s="1"/>
      <c r="T87" s="1"/>
      <c r="U87" s="1"/>
    </row>
    <row r="88" spans="1:21" x14ac:dyDescent="0.3">
      <c r="A88" s="1"/>
      <c r="B88" s="46"/>
      <c r="C88" s="14">
        <f t="shared" si="23"/>
        <v>16.416</v>
      </c>
      <c r="D88" s="14">
        <f t="shared" si="17"/>
        <v>0.32832</v>
      </c>
      <c r="E88" s="14">
        <f t="shared" si="18"/>
        <v>0.49248000000000003</v>
      </c>
      <c r="F88" s="14">
        <v>-0.9</v>
      </c>
      <c r="G88" s="14">
        <v>0</v>
      </c>
      <c r="H88" s="14">
        <v>0.9</v>
      </c>
      <c r="I88" s="14">
        <v>0</v>
      </c>
      <c r="J88" s="14">
        <v>-0.9</v>
      </c>
      <c r="K88" s="18">
        <v>0.19</v>
      </c>
      <c r="L88" s="14">
        <v>0.9</v>
      </c>
      <c r="M88" s="18">
        <v>0.19500000000000001</v>
      </c>
      <c r="N88" s="33">
        <f t="shared" si="19"/>
        <v>0</v>
      </c>
      <c r="O88" s="33">
        <f t="shared" si="20"/>
        <v>3.5179488000000001</v>
      </c>
      <c r="P88" s="33">
        <f t="shared" si="21"/>
        <v>0</v>
      </c>
      <c r="Q88" s="34">
        <f t="shared" si="22"/>
        <v>3.4654175999999999</v>
      </c>
      <c r="R88" s="1"/>
      <c r="S88" s="1"/>
      <c r="T88" s="1"/>
      <c r="U88" s="1"/>
    </row>
    <row r="89" spans="1:21" x14ac:dyDescent="0.3">
      <c r="A89" s="1"/>
      <c r="B89" s="46"/>
      <c r="C89" s="14">
        <f t="shared" si="23"/>
        <v>16.416</v>
      </c>
      <c r="D89" s="14">
        <f t="shared" si="17"/>
        <v>0.32832</v>
      </c>
      <c r="E89" s="14">
        <f t="shared" si="18"/>
        <v>0.49248000000000003</v>
      </c>
      <c r="F89" s="14">
        <v>-0.8</v>
      </c>
      <c r="G89" s="14">
        <v>0</v>
      </c>
      <c r="H89" s="14">
        <v>0.8</v>
      </c>
      <c r="I89" s="14">
        <v>0</v>
      </c>
      <c r="J89" s="14">
        <v>-0.8</v>
      </c>
      <c r="K89" s="18">
        <v>0.36</v>
      </c>
      <c r="L89" s="14">
        <v>0.8</v>
      </c>
      <c r="M89" s="18">
        <v>0.36599999999999999</v>
      </c>
      <c r="N89" s="33">
        <f t="shared" si="19"/>
        <v>0</v>
      </c>
      <c r="O89" s="33">
        <f t="shared" si="20"/>
        <v>6.224947199999999</v>
      </c>
      <c r="P89" s="33">
        <f t="shared" si="21"/>
        <v>0</v>
      </c>
      <c r="Q89" s="34">
        <f t="shared" si="22"/>
        <v>6.2164108799999989</v>
      </c>
      <c r="R89" s="1"/>
      <c r="S89" s="1"/>
      <c r="T89" s="1"/>
      <c r="U89" s="1"/>
    </row>
    <row r="90" spans="1:21" x14ac:dyDescent="0.3">
      <c r="A90" s="1"/>
      <c r="B90" s="46"/>
      <c r="C90" s="14">
        <f t="shared" si="23"/>
        <v>16.416</v>
      </c>
      <c r="D90" s="14">
        <f t="shared" si="17"/>
        <v>0.32832</v>
      </c>
      <c r="E90" s="14">
        <f t="shared" si="18"/>
        <v>0.49248000000000003</v>
      </c>
      <c r="F90" s="14">
        <v>-0.7</v>
      </c>
      <c r="G90" s="14">
        <v>0</v>
      </c>
      <c r="H90" s="14">
        <v>0.7</v>
      </c>
      <c r="I90" s="14">
        <v>0</v>
      </c>
      <c r="J90" s="14">
        <v>-0.7</v>
      </c>
      <c r="K90" s="18">
        <v>0.51</v>
      </c>
      <c r="L90" s="14">
        <v>0.7</v>
      </c>
      <c r="M90" s="18">
        <v>0.51600000000000001</v>
      </c>
      <c r="N90" s="33">
        <f t="shared" si="19"/>
        <v>0</v>
      </c>
      <c r="O90" s="33">
        <f t="shared" si="20"/>
        <v>8.6134751999999999</v>
      </c>
      <c r="P90" s="33">
        <f t="shared" si="21"/>
        <v>0</v>
      </c>
      <c r="Q90" s="34">
        <f t="shared" si="22"/>
        <v>8.6295628799999999</v>
      </c>
      <c r="R90" s="1"/>
      <c r="S90" s="1"/>
      <c r="T90" s="1"/>
      <c r="U90" s="1"/>
    </row>
    <row r="91" spans="1:21" x14ac:dyDescent="0.3">
      <c r="A91" s="1"/>
      <c r="B91" s="46"/>
      <c r="C91" s="14">
        <f t="shared" si="23"/>
        <v>16.416</v>
      </c>
      <c r="D91" s="14">
        <f t="shared" si="17"/>
        <v>0.32832</v>
      </c>
      <c r="E91" s="14">
        <f t="shared" si="18"/>
        <v>0.49248000000000003</v>
      </c>
      <c r="F91" s="14">
        <v>-0.6</v>
      </c>
      <c r="G91" s="14">
        <v>0</v>
      </c>
      <c r="H91" s="14">
        <v>0.6</v>
      </c>
      <c r="I91" s="14">
        <v>0</v>
      </c>
      <c r="J91" s="14">
        <v>-0.6</v>
      </c>
      <c r="K91" s="18">
        <v>0.64</v>
      </c>
      <c r="L91" s="14">
        <v>0.6</v>
      </c>
      <c r="M91" s="18">
        <v>0.64549999999999996</v>
      </c>
      <c r="N91" s="33">
        <f t="shared" si="19"/>
        <v>0</v>
      </c>
      <c r="O91" s="33">
        <f t="shared" si="20"/>
        <v>10.6835328</v>
      </c>
      <c r="P91" s="33">
        <f t="shared" si="21"/>
        <v>0</v>
      </c>
      <c r="Q91" s="34">
        <f t="shared" si="22"/>
        <v>10.712917439999998</v>
      </c>
      <c r="R91" s="1"/>
      <c r="S91" s="1"/>
      <c r="T91" s="1"/>
      <c r="U91" s="1"/>
    </row>
    <row r="92" spans="1:21" x14ac:dyDescent="0.3">
      <c r="A92" s="1"/>
      <c r="B92" s="46"/>
      <c r="C92" s="14">
        <f t="shared" si="23"/>
        <v>16.416</v>
      </c>
      <c r="D92" s="14">
        <f t="shared" si="17"/>
        <v>0.32832</v>
      </c>
      <c r="E92" s="14">
        <f t="shared" si="18"/>
        <v>0.49248000000000003</v>
      </c>
      <c r="F92" s="14">
        <v>-0.5</v>
      </c>
      <c r="G92" s="14">
        <v>0</v>
      </c>
      <c r="H92" s="14">
        <v>0.5</v>
      </c>
      <c r="I92" s="14">
        <v>0</v>
      </c>
      <c r="J92" s="14">
        <v>-0.5</v>
      </c>
      <c r="K92" s="18">
        <v>0.75</v>
      </c>
      <c r="L92" s="14">
        <v>0.5</v>
      </c>
      <c r="M92" s="18">
        <v>0.755</v>
      </c>
      <c r="N92" s="33">
        <f t="shared" si="19"/>
        <v>0</v>
      </c>
      <c r="O92" s="33">
        <f t="shared" si="20"/>
        <v>12.435120000000001</v>
      </c>
      <c r="P92" s="33">
        <f t="shared" si="21"/>
        <v>0</v>
      </c>
      <c r="Q92" s="34">
        <f t="shared" si="22"/>
        <v>12.474518399999999</v>
      </c>
      <c r="R92" s="1"/>
      <c r="S92" s="1"/>
      <c r="T92" s="1"/>
      <c r="U92" s="1"/>
    </row>
    <row r="93" spans="1:21" x14ac:dyDescent="0.3">
      <c r="A93" s="1"/>
      <c r="B93" s="46"/>
      <c r="C93" s="14">
        <f t="shared" si="23"/>
        <v>16.416</v>
      </c>
      <c r="D93" s="14">
        <f t="shared" si="17"/>
        <v>0.32832</v>
      </c>
      <c r="E93" s="14">
        <f t="shared" si="18"/>
        <v>0.49248000000000003</v>
      </c>
      <c r="F93" s="14">
        <v>-0.4</v>
      </c>
      <c r="G93" s="14">
        <v>0</v>
      </c>
      <c r="H93" s="14">
        <v>0.4</v>
      </c>
      <c r="I93" s="14">
        <v>0</v>
      </c>
      <c r="J93" s="14">
        <v>-0.4</v>
      </c>
      <c r="K93" s="18">
        <v>0.84</v>
      </c>
      <c r="L93" s="14">
        <v>0.4</v>
      </c>
      <c r="M93" s="18">
        <v>0.84499999999999997</v>
      </c>
      <c r="N93" s="33">
        <f t="shared" si="19"/>
        <v>0</v>
      </c>
      <c r="O93" s="33">
        <f t="shared" si="20"/>
        <v>13.8682368</v>
      </c>
      <c r="P93" s="33">
        <f t="shared" si="21"/>
        <v>0</v>
      </c>
      <c r="Q93" s="34">
        <f t="shared" si="22"/>
        <v>13.922409599999998</v>
      </c>
      <c r="R93" s="1"/>
      <c r="S93" s="1"/>
      <c r="T93" s="1"/>
      <c r="U93" s="1"/>
    </row>
    <row r="94" spans="1:21" x14ac:dyDescent="0.3">
      <c r="A94" s="1"/>
      <c r="B94" s="46"/>
      <c r="C94" s="14">
        <f t="shared" si="23"/>
        <v>16.416</v>
      </c>
      <c r="D94" s="14">
        <f t="shared" si="17"/>
        <v>0.32832</v>
      </c>
      <c r="E94" s="14">
        <f t="shared" si="18"/>
        <v>0.49248000000000003</v>
      </c>
      <c r="F94" s="14">
        <v>-0.2</v>
      </c>
      <c r="G94" s="14">
        <v>0</v>
      </c>
      <c r="H94" s="14">
        <v>0.2</v>
      </c>
      <c r="I94" s="14">
        <v>0</v>
      </c>
      <c r="J94" s="14">
        <v>-0.2</v>
      </c>
      <c r="K94" s="18">
        <v>0.96</v>
      </c>
      <c r="L94" s="14">
        <v>0.2</v>
      </c>
      <c r="M94" s="18">
        <v>0.96150000000000002</v>
      </c>
      <c r="N94" s="33">
        <f t="shared" si="19"/>
        <v>0</v>
      </c>
      <c r="O94" s="33">
        <f t="shared" si="20"/>
        <v>15.779059199999999</v>
      </c>
      <c r="P94" s="33">
        <f t="shared" si="21"/>
        <v>0</v>
      </c>
      <c r="Q94" s="34">
        <f t="shared" si="22"/>
        <v>15.796624319999999</v>
      </c>
      <c r="R94" s="1"/>
      <c r="S94" s="1"/>
      <c r="T94" s="1"/>
      <c r="U94" s="1"/>
    </row>
    <row r="95" spans="1:21" ht="15" thickBot="1" x14ac:dyDescent="0.35">
      <c r="A95" s="1"/>
      <c r="B95" s="47"/>
      <c r="C95" s="14">
        <f t="shared" si="23"/>
        <v>16.416</v>
      </c>
      <c r="D95" s="14">
        <f t="shared" si="17"/>
        <v>0.32832</v>
      </c>
      <c r="E95" s="14">
        <f t="shared" si="18"/>
        <v>0.49248000000000003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8">
        <v>1</v>
      </c>
      <c r="L95" s="15">
        <v>0</v>
      </c>
      <c r="M95" s="18">
        <v>1</v>
      </c>
      <c r="N95" s="33">
        <f t="shared" si="19"/>
        <v>0</v>
      </c>
      <c r="O95" s="33">
        <f t="shared" si="20"/>
        <v>16.416</v>
      </c>
      <c r="P95" s="33">
        <f t="shared" si="21"/>
        <v>0</v>
      </c>
      <c r="Q95" s="34">
        <f t="shared" si="22"/>
        <v>16.416</v>
      </c>
      <c r="R95" s="1"/>
      <c r="S95" s="1"/>
      <c r="T95" s="1"/>
      <c r="U95" s="1"/>
    </row>
    <row r="96" spans="1:21" x14ac:dyDescent="0.3">
      <c r="A96" s="1"/>
      <c r="B96" s="45">
        <v>1</v>
      </c>
      <c r="C96" s="14">
        <f>$K$11</f>
        <v>6.84</v>
      </c>
      <c r="D96" s="14">
        <f t="shared" si="17"/>
        <v>0.1368</v>
      </c>
      <c r="E96" s="14">
        <f>C96*3/100</f>
        <v>0.20519999999999999</v>
      </c>
      <c r="F96" s="11">
        <v>-1</v>
      </c>
      <c r="G96" s="11">
        <v>0</v>
      </c>
      <c r="H96" s="11">
        <v>1</v>
      </c>
      <c r="I96" s="11">
        <v>0</v>
      </c>
      <c r="J96" s="11">
        <v>-1</v>
      </c>
      <c r="K96" s="18">
        <v>0</v>
      </c>
      <c r="L96" s="11">
        <v>1</v>
      </c>
      <c r="M96" s="18">
        <v>0</v>
      </c>
      <c r="N96" s="33">
        <f t="shared" si="19"/>
        <v>0</v>
      </c>
      <c r="O96" s="33">
        <f t="shared" si="20"/>
        <v>0.20519999999999999</v>
      </c>
      <c r="P96" s="33">
        <f t="shared" si="21"/>
        <v>0</v>
      </c>
      <c r="Q96" s="34">
        <f t="shared" si="22"/>
        <v>0.1368</v>
      </c>
      <c r="R96" s="1"/>
      <c r="S96" s="1"/>
      <c r="T96" s="1"/>
      <c r="U96" s="1"/>
    </row>
    <row r="97" spans="1:21" x14ac:dyDescent="0.3">
      <c r="A97" s="1"/>
      <c r="B97" s="46"/>
      <c r="C97" s="14">
        <f t="shared" ref="C97:C105" si="24">$K$11</f>
        <v>6.84</v>
      </c>
      <c r="D97" s="14">
        <f t="shared" si="17"/>
        <v>0.1368</v>
      </c>
      <c r="E97" s="14">
        <f t="shared" si="18"/>
        <v>0.20519999999999999</v>
      </c>
      <c r="F97" s="14">
        <v>-0.95</v>
      </c>
      <c r="G97" s="14">
        <v>0</v>
      </c>
      <c r="H97" s="14">
        <v>0.95</v>
      </c>
      <c r="I97" s="14">
        <v>0</v>
      </c>
      <c r="J97" s="14">
        <v>-0.95</v>
      </c>
      <c r="K97" s="18">
        <v>9.7500000000000003E-2</v>
      </c>
      <c r="L97" s="14">
        <v>0.95</v>
      </c>
      <c r="M97" s="18">
        <v>9.7500000000000003E-2</v>
      </c>
      <c r="N97" s="33">
        <f t="shared" si="19"/>
        <v>0</v>
      </c>
      <c r="O97" s="33">
        <f t="shared" si="20"/>
        <v>0.85209299999999999</v>
      </c>
      <c r="P97" s="33">
        <f t="shared" si="21"/>
        <v>0</v>
      </c>
      <c r="Q97" s="34">
        <f t="shared" si="22"/>
        <v>0.79036200000000001</v>
      </c>
      <c r="R97" s="1"/>
      <c r="S97" s="1"/>
      <c r="T97" s="1"/>
      <c r="U97" s="1"/>
    </row>
    <row r="98" spans="1:21" x14ac:dyDescent="0.3">
      <c r="A98" s="1"/>
      <c r="B98" s="46"/>
      <c r="C98" s="14">
        <f t="shared" si="24"/>
        <v>6.84</v>
      </c>
      <c r="D98" s="14">
        <f t="shared" si="17"/>
        <v>0.1368</v>
      </c>
      <c r="E98" s="14">
        <f t="shared" si="18"/>
        <v>0.20519999999999999</v>
      </c>
      <c r="F98" s="14">
        <v>-0.9</v>
      </c>
      <c r="G98" s="14">
        <v>0</v>
      </c>
      <c r="H98" s="14">
        <v>0.9</v>
      </c>
      <c r="I98" s="14">
        <v>0</v>
      </c>
      <c r="J98" s="14">
        <v>-0.9</v>
      </c>
      <c r="K98" s="18">
        <v>0.19</v>
      </c>
      <c r="L98" s="14">
        <v>0.9</v>
      </c>
      <c r="M98" s="18">
        <v>0.19</v>
      </c>
      <c r="N98" s="33">
        <f t="shared" si="19"/>
        <v>0</v>
      </c>
      <c r="O98" s="33">
        <f t="shared" si="20"/>
        <v>1.4658120000000001</v>
      </c>
      <c r="P98" s="33">
        <f t="shared" si="21"/>
        <v>0</v>
      </c>
      <c r="Q98" s="34">
        <f t="shared" si="22"/>
        <v>1.4104080000000001</v>
      </c>
      <c r="R98" s="1"/>
      <c r="S98" s="1"/>
      <c r="T98" s="1"/>
      <c r="U98" s="1"/>
    </row>
    <row r="99" spans="1:21" x14ac:dyDescent="0.3">
      <c r="A99" s="1"/>
      <c r="B99" s="46"/>
      <c r="C99" s="14">
        <f t="shared" si="24"/>
        <v>6.84</v>
      </c>
      <c r="D99" s="14">
        <f t="shared" si="17"/>
        <v>0.1368</v>
      </c>
      <c r="E99" s="14">
        <f t="shared" si="18"/>
        <v>0.20519999999999999</v>
      </c>
      <c r="F99" s="14">
        <v>-0.8</v>
      </c>
      <c r="G99" s="14">
        <v>0</v>
      </c>
      <c r="H99" s="14">
        <v>0.8</v>
      </c>
      <c r="I99" s="14">
        <v>0</v>
      </c>
      <c r="J99" s="14">
        <v>-0.8</v>
      </c>
      <c r="K99" s="18">
        <v>0.36</v>
      </c>
      <c r="L99" s="14">
        <v>0.8</v>
      </c>
      <c r="M99" s="18">
        <v>0.36</v>
      </c>
      <c r="N99" s="33">
        <f t="shared" si="19"/>
        <v>0</v>
      </c>
      <c r="O99" s="33">
        <f t="shared" si="20"/>
        <v>2.593728</v>
      </c>
      <c r="P99" s="33">
        <f t="shared" si="21"/>
        <v>0</v>
      </c>
      <c r="Q99" s="34">
        <f t="shared" si="22"/>
        <v>2.5499519999999998</v>
      </c>
      <c r="R99" s="1"/>
      <c r="S99" s="1"/>
      <c r="T99" s="1"/>
      <c r="U99" s="1"/>
    </row>
    <row r="100" spans="1:21" x14ac:dyDescent="0.3">
      <c r="A100" s="1"/>
      <c r="B100" s="46"/>
      <c r="C100" s="14">
        <f t="shared" si="24"/>
        <v>6.84</v>
      </c>
      <c r="D100" s="14">
        <f t="shared" si="17"/>
        <v>0.1368</v>
      </c>
      <c r="E100" s="14">
        <f t="shared" si="18"/>
        <v>0.20519999999999999</v>
      </c>
      <c r="F100" s="14">
        <v>-0.7</v>
      </c>
      <c r="G100" s="14">
        <v>0</v>
      </c>
      <c r="H100" s="14">
        <v>0.7</v>
      </c>
      <c r="I100" s="14">
        <v>0</v>
      </c>
      <c r="J100" s="14">
        <v>-0.7</v>
      </c>
      <c r="K100" s="18">
        <v>0.51</v>
      </c>
      <c r="L100" s="14">
        <v>0.7</v>
      </c>
      <c r="M100" s="18">
        <v>0.51</v>
      </c>
      <c r="N100" s="33">
        <f t="shared" si="19"/>
        <v>0</v>
      </c>
      <c r="O100" s="33">
        <f t="shared" si="20"/>
        <v>3.5889480000000002</v>
      </c>
      <c r="P100" s="33">
        <f t="shared" si="21"/>
        <v>0</v>
      </c>
      <c r="Q100" s="34">
        <f t="shared" si="22"/>
        <v>3.5554320000000001</v>
      </c>
      <c r="R100" s="1"/>
      <c r="S100" s="1"/>
      <c r="T100" s="1"/>
      <c r="U100" s="1"/>
    </row>
    <row r="101" spans="1:21" x14ac:dyDescent="0.3">
      <c r="A101" s="1"/>
      <c r="B101" s="46"/>
      <c r="C101" s="14">
        <f t="shared" si="24"/>
        <v>6.84</v>
      </c>
      <c r="D101" s="14">
        <f t="shared" si="17"/>
        <v>0.1368</v>
      </c>
      <c r="E101" s="14">
        <f t="shared" si="18"/>
        <v>0.20519999999999999</v>
      </c>
      <c r="F101" s="14">
        <v>-0.6</v>
      </c>
      <c r="G101" s="14">
        <v>0</v>
      </c>
      <c r="H101" s="14">
        <v>0.6</v>
      </c>
      <c r="I101" s="14">
        <v>0</v>
      </c>
      <c r="J101" s="14">
        <v>-0.6</v>
      </c>
      <c r="K101" s="18">
        <v>0.64</v>
      </c>
      <c r="L101" s="14">
        <v>0.6</v>
      </c>
      <c r="M101" s="18">
        <v>0.64</v>
      </c>
      <c r="N101" s="33">
        <f t="shared" si="19"/>
        <v>0</v>
      </c>
      <c r="O101" s="33">
        <f t="shared" si="20"/>
        <v>4.4514719999999999</v>
      </c>
      <c r="P101" s="33">
        <f t="shared" si="21"/>
        <v>0</v>
      </c>
      <c r="Q101" s="34">
        <f t="shared" si="22"/>
        <v>4.4268479999999997</v>
      </c>
      <c r="R101" s="1"/>
      <c r="S101" s="1"/>
      <c r="T101" s="1"/>
      <c r="U101" s="1"/>
    </row>
    <row r="102" spans="1:21" x14ac:dyDescent="0.3">
      <c r="A102" s="1"/>
      <c r="B102" s="46"/>
      <c r="C102" s="14">
        <f t="shared" si="24"/>
        <v>6.84</v>
      </c>
      <c r="D102" s="14">
        <f t="shared" si="17"/>
        <v>0.1368</v>
      </c>
      <c r="E102" s="14">
        <f t="shared" si="18"/>
        <v>0.20519999999999999</v>
      </c>
      <c r="F102" s="14">
        <v>-0.5</v>
      </c>
      <c r="G102" s="14">
        <v>0</v>
      </c>
      <c r="H102" s="14">
        <v>0.5</v>
      </c>
      <c r="I102" s="14">
        <v>0</v>
      </c>
      <c r="J102" s="14">
        <v>-0.5</v>
      </c>
      <c r="K102" s="18">
        <v>0.75</v>
      </c>
      <c r="L102" s="14">
        <v>0.5</v>
      </c>
      <c r="M102" s="18">
        <v>0.75</v>
      </c>
      <c r="N102" s="33">
        <f t="shared" si="19"/>
        <v>0</v>
      </c>
      <c r="O102" s="33">
        <f t="shared" si="20"/>
        <v>5.1813000000000002</v>
      </c>
      <c r="P102" s="33">
        <f t="shared" si="21"/>
        <v>0</v>
      </c>
      <c r="Q102" s="34">
        <f t="shared" si="22"/>
        <v>5.1642000000000001</v>
      </c>
      <c r="R102" s="1"/>
      <c r="S102" s="1"/>
      <c r="T102" s="1"/>
      <c r="U102" s="1"/>
    </row>
    <row r="103" spans="1:21" x14ac:dyDescent="0.3">
      <c r="A103" s="1"/>
      <c r="B103" s="46"/>
      <c r="C103" s="14">
        <f t="shared" si="24"/>
        <v>6.84</v>
      </c>
      <c r="D103" s="14">
        <f t="shared" si="17"/>
        <v>0.1368</v>
      </c>
      <c r="E103" s="14">
        <f t="shared" si="18"/>
        <v>0.20519999999999999</v>
      </c>
      <c r="F103" s="14">
        <v>-0.4</v>
      </c>
      <c r="G103" s="14">
        <v>0</v>
      </c>
      <c r="H103" s="14">
        <v>0.4</v>
      </c>
      <c r="I103" s="14">
        <v>0</v>
      </c>
      <c r="J103" s="14">
        <v>-0.4</v>
      </c>
      <c r="K103" s="18">
        <v>0.84</v>
      </c>
      <c r="L103" s="14">
        <v>0.4</v>
      </c>
      <c r="M103" s="18">
        <v>0.84</v>
      </c>
      <c r="N103" s="33">
        <f t="shared" si="19"/>
        <v>0</v>
      </c>
      <c r="O103" s="33">
        <f t="shared" si="20"/>
        <v>5.7784319999999996</v>
      </c>
      <c r="P103" s="33">
        <f t="shared" si="21"/>
        <v>0</v>
      </c>
      <c r="Q103" s="34">
        <f t="shared" si="22"/>
        <v>5.7674879999999993</v>
      </c>
      <c r="R103" s="1"/>
      <c r="S103" s="1"/>
      <c r="T103" s="1"/>
      <c r="U103" s="1"/>
    </row>
    <row r="104" spans="1:21" x14ac:dyDescent="0.3">
      <c r="A104" s="1"/>
      <c r="B104" s="46"/>
      <c r="C104" s="14">
        <f t="shared" si="24"/>
        <v>6.84</v>
      </c>
      <c r="D104" s="14">
        <f t="shared" si="17"/>
        <v>0.1368</v>
      </c>
      <c r="E104" s="14">
        <f t="shared" si="18"/>
        <v>0.20519999999999999</v>
      </c>
      <c r="F104" s="14">
        <v>-0.2</v>
      </c>
      <c r="G104" s="14">
        <v>0</v>
      </c>
      <c r="H104" s="14">
        <v>0.2</v>
      </c>
      <c r="I104" s="14">
        <v>0</v>
      </c>
      <c r="J104" s="14">
        <v>-0.2</v>
      </c>
      <c r="K104" s="18">
        <v>0.96</v>
      </c>
      <c r="L104" s="14">
        <v>0.2</v>
      </c>
      <c r="M104" s="18">
        <v>0.96</v>
      </c>
      <c r="N104" s="33">
        <f t="shared" si="19"/>
        <v>0</v>
      </c>
      <c r="O104" s="33">
        <f t="shared" si="20"/>
        <v>6.5746079999999996</v>
      </c>
      <c r="P104" s="33">
        <f t="shared" si="21"/>
        <v>0</v>
      </c>
      <c r="Q104" s="34">
        <f t="shared" si="22"/>
        <v>6.5718719999999999</v>
      </c>
      <c r="R104" s="1"/>
      <c r="S104" s="1"/>
      <c r="T104" s="1"/>
      <c r="U104" s="1"/>
    </row>
    <row r="105" spans="1:21" ht="15" thickBot="1" x14ac:dyDescent="0.35">
      <c r="A105" s="1"/>
      <c r="B105" s="46"/>
      <c r="C105" s="14">
        <f t="shared" si="24"/>
        <v>6.84</v>
      </c>
      <c r="D105" s="14">
        <f t="shared" si="17"/>
        <v>0.1368</v>
      </c>
      <c r="E105" s="14">
        <f t="shared" si="18"/>
        <v>0.20519999999999999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25">
        <v>1</v>
      </c>
      <c r="L105" s="15">
        <v>0</v>
      </c>
      <c r="M105" s="25">
        <v>1</v>
      </c>
      <c r="N105" s="33">
        <f t="shared" si="19"/>
        <v>0</v>
      </c>
      <c r="O105" s="33">
        <f t="shared" si="20"/>
        <v>6.84</v>
      </c>
      <c r="P105" s="33">
        <f t="shared" si="21"/>
        <v>0</v>
      </c>
      <c r="Q105" s="34">
        <f t="shared" si="22"/>
        <v>6.84</v>
      </c>
      <c r="R105" s="1"/>
      <c r="S105" s="1"/>
      <c r="T105" s="1"/>
      <c r="U105" s="1"/>
    </row>
    <row r="106" spans="1:2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6" x14ac:dyDescent="0.3">
      <c r="A109" s="1"/>
      <c r="B109" s="26" t="s">
        <v>37</v>
      </c>
      <c r="C109" s="2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3">
      <c r="A112" s="1"/>
      <c r="B112" s="1"/>
      <c r="C112" s="1"/>
      <c r="D112" s="1"/>
      <c r="E112" s="1"/>
      <c r="F112" s="1"/>
      <c r="G112" s="1"/>
      <c r="H112" s="1"/>
      <c r="O112" s="1"/>
      <c r="P112" s="1"/>
      <c r="Q112" s="1"/>
      <c r="R112" s="1"/>
      <c r="S112" s="1"/>
      <c r="T112" s="1"/>
      <c r="U112" s="1"/>
    </row>
    <row r="113" spans="1:21" x14ac:dyDescent="0.3">
      <c r="A113" s="1"/>
      <c r="B113" s="1"/>
      <c r="C113" s="1" t="s">
        <v>40</v>
      </c>
      <c r="F113" s="1" t="s">
        <v>41</v>
      </c>
      <c r="G113" s="1">
        <v>125.408</v>
      </c>
      <c r="H113" s="1" t="s">
        <v>42</v>
      </c>
      <c r="O113" s="1"/>
      <c r="P113" s="1"/>
      <c r="Q113" s="1"/>
      <c r="R113" s="1"/>
      <c r="S113" s="1"/>
      <c r="T113" s="1"/>
      <c r="U113" s="1"/>
    </row>
    <row r="114" spans="1:21" x14ac:dyDescent="0.3">
      <c r="A114" s="1"/>
      <c r="B114" s="1"/>
      <c r="C114" s="1" t="s">
        <v>43</v>
      </c>
      <c r="F114" s="1" t="s">
        <v>44</v>
      </c>
      <c r="G114" s="1">
        <v>1.6459999999999999</v>
      </c>
      <c r="H114" s="1" t="s">
        <v>42</v>
      </c>
      <c r="O114" s="1"/>
      <c r="P114" s="1"/>
      <c r="Q114" s="1"/>
      <c r="R114" s="1"/>
      <c r="S114" s="1"/>
      <c r="T114" s="1"/>
      <c r="U114" s="1"/>
    </row>
    <row r="115" spans="1:21" x14ac:dyDescent="0.3">
      <c r="A115" s="1"/>
      <c r="B115" s="1"/>
      <c r="C115" s="1" t="s">
        <v>47</v>
      </c>
      <c r="F115" s="1" t="s">
        <v>48</v>
      </c>
      <c r="G115" s="1">
        <v>52.78</v>
      </c>
      <c r="H115" s="1" t="s">
        <v>49</v>
      </c>
      <c r="O115" s="1"/>
      <c r="P115" s="1"/>
      <c r="Q115" s="1"/>
      <c r="R115" s="1"/>
      <c r="S115" s="1"/>
      <c r="T115" s="1"/>
      <c r="U115" s="1"/>
    </row>
    <row r="116" spans="1:21" x14ac:dyDescent="0.3">
      <c r="A116" s="1"/>
      <c r="B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3">
      <c r="A117" s="1"/>
      <c r="B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3">
      <c r="A118" s="1"/>
      <c r="B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3">
      <c r="A119" s="1"/>
      <c r="B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3">
      <c r="A120" s="1"/>
      <c r="B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3">
      <c r="A121" s="1"/>
      <c r="B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3">
      <c r="A122" s="1"/>
      <c r="B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3">
      <c r="A123" s="1"/>
      <c r="B123" s="1"/>
      <c r="C123" s="1"/>
      <c r="D123" s="1" t="s">
        <v>38</v>
      </c>
      <c r="E123" s="31">
        <v>3.7424300000000001</v>
      </c>
      <c r="F123" s="1" t="s">
        <v>39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3">
      <c r="A124" s="1"/>
      <c r="B124" s="1"/>
      <c r="C124" s="1"/>
      <c r="D124" s="1" t="s">
        <v>1</v>
      </c>
      <c r="E124" s="31">
        <v>2.2799999999999998</v>
      </c>
      <c r="F124" s="1" t="s">
        <v>39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3">
      <c r="A125" s="1"/>
      <c r="B125" s="1"/>
      <c r="C125" s="1"/>
      <c r="D125" s="1" t="s">
        <v>45</v>
      </c>
      <c r="E125" s="31">
        <v>200</v>
      </c>
      <c r="F125" s="1" t="s">
        <v>46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3">
      <c r="A126" s="1"/>
      <c r="B126" s="1"/>
      <c r="C126" s="1"/>
      <c r="D126" s="1" t="s">
        <v>50</v>
      </c>
      <c r="E126" s="31">
        <v>0.7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3">
      <c r="A127" s="1"/>
      <c r="B127" s="1"/>
      <c r="C127" s="1"/>
      <c r="D127" s="1" t="s">
        <v>51</v>
      </c>
      <c r="E127" s="31">
        <f>(E123^2+((0.7*3.1416*E124)*E125/60)^2)^0.5</f>
        <v>17.127188336508823</v>
      </c>
      <c r="F127" s="1" t="s">
        <v>39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3">
      <c r="A128" s="1"/>
      <c r="B128" s="1"/>
      <c r="C128" s="1"/>
      <c r="D128" s="1" t="s">
        <v>52</v>
      </c>
      <c r="E128" s="31">
        <v>4.0807439999999993</v>
      </c>
      <c r="F128" s="1" t="s">
        <v>53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3">
      <c r="A129" s="1"/>
      <c r="B129" s="1"/>
      <c r="C129" s="1"/>
      <c r="D129" s="1" t="s">
        <v>54</v>
      </c>
      <c r="E129" s="31">
        <v>3.7000105847999993</v>
      </c>
      <c r="F129" s="1" t="s">
        <v>53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3">
      <c r="A130" s="1"/>
      <c r="B130" s="1"/>
      <c r="C130" s="1"/>
      <c r="D130" s="1" t="s">
        <v>64</v>
      </c>
      <c r="E130" s="31">
        <f>3.1416*0.25*2.28*2.28</f>
        <v>4.082823359999999</v>
      </c>
      <c r="F130" s="1" t="s">
        <v>53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3">
      <c r="A131" s="1"/>
      <c r="B131" s="1"/>
      <c r="C131" s="36" t="s">
        <v>56</v>
      </c>
      <c r="D131" s="36"/>
      <c r="E131" s="31">
        <f>(G113-G114)/(0.5*1*E127*E127)</f>
        <v>0.84381097131135951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3">
      <c r="A132" s="1"/>
      <c r="B132" s="1"/>
      <c r="C132" s="36" t="s">
        <v>61</v>
      </c>
      <c r="D132" s="36"/>
      <c r="E132" s="31">
        <f>G115/(0.5*1*E127*E127*E129)</f>
        <v>9.72577612097974E-2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3">
      <c r="A133" s="1"/>
      <c r="B133" s="1"/>
      <c r="C133" s="1"/>
      <c r="D133" s="1"/>
      <c r="E133" s="3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3">
      <c r="A134" s="1"/>
      <c r="B134" s="1"/>
      <c r="C134" s="1"/>
      <c r="D134" s="1"/>
      <c r="E134" s="3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6" x14ac:dyDescent="0.3">
      <c r="A135" s="1"/>
      <c r="B135" s="1"/>
      <c r="C135" s="1"/>
      <c r="D135" s="1"/>
      <c r="E135" s="3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3">
      <c r="A136" s="1"/>
      <c r="B136" s="1"/>
      <c r="D136" s="36" t="s">
        <v>55</v>
      </c>
      <c r="E136" s="3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3">
      <c r="A137" s="1"/>
      <c r="B137" s="1"/>
      <c r="C137" s="1"/>
      <c r="D137" s="36"/>
      <c r="E137" s="3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3">
      <c r="A138" s="1"/>
      <c r="B138" s="1"/>
      <c r="C138" s="1"/>
      <c r="D138" s="1"/>
      <c r="E138" s="3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3">
      <c r="A139" s="1"/>
      <c r="B139" s="1"/>
      <c r="C139" s="1"/>
      <c r="D139" s="27" t="s">
        <v>55</v>
      </c>
      <c r="E139" s="31">
        <f>(G115)/(1*E124*E124*E123*E123)</f>
        <v>0.7249237362923644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3">
      <c r="A141" s="1"/>
      <c r="B141" s="1"/>
      <c r="C141" s="1" t="s">
        <v>60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3">
      <c r="A142" s="1"/>
      <c r="B142" s="1"/>
      <c r="C142" s="1"/>
      <c r="D142" s="2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3">
      <c r="A143" s="1"/>
      <c r="B143" s="1"/>
      <c r="C143" s="27" t="s">
        <v>57</v>
      </c>
      <c r="D143" s="29">
        <v>0.498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3">
      <c r="A144" s="1"/>
      <c r="B144" s="1"/>
      <c r="C144" s="1"/>
      <c r="D144" s="2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3">
      <c r="A145" s="1"/>
      <c r="B145" s="1"/>
      <c r="C145" s="27" t="s">
        <v>66</v>
      </c>
      <c r="D145" s="30">
        <f>(E123/(D143*E124))*60</f>
        <v>197.76104417670683</v>
      </c>
      <c r="E145" s="1" t="s">
        <v>46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3">
      <c r="A146" s="1"/>
      <c r="B146" s="1"/>
      <c r="C146" s="1"/>
      <c r="D146" s="2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3">
      <c r="A147" s="1"/>
      <c r="B147" s="1"/>
      <c r="C147" s="27" t="s">
        <v>58</v>
      </c>
      <c r="D147" s="27">
        <f>E126*E124</f>
        <v>1.5959999999999999</v>
      </c>
      <c r="E147" s="1" t="s">
        <v>59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3">
      <c r="A148" s="1"/>
      <c r="B148" s="1"/>
      <c r="C148" s="1"/>
      <c r="D148" s="2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3">
      <c r="A149" s="1"/>
      <c r="B149" s="1"/>
      <c r="C149" s="1" t="s">
        <v>62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3">
      <c r="A151" s="1"/>
      <c r="B151" s="1"/>
      <c r="C151" s="1"/>
      <c r="D151" s="36" t="s">
        <v>61</v>
      </c>
      <c r="E151" s="36"/>
      <c r="F151" s="27">
        <v>0.24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3">
      <c r="A152" s="1"/>
      <c r="B152" s="1"/>
      <c r="C152" s="1"/>
      <c r="D152" s="36" t="s">
        <v>68</v>
      </c>
      <c r="E152" s="36"/>
      <c r="F152" s="35">
        <v>1.5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3">
      <c r="A153" s="1"/>
      <c r="B153" s="1"/>
      <c r="C153" s="1"/>
      <c r="D153" s="1"/>
      <c r="E153" s="1"/>
      <c r="F153" s="2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3">
      <c r="A154" s="1"/>
      <c r="B154" s="1"/>
      <c r="C154" s="1"/>
      <c r="D154" s="36" t="s">
        <v>67</v>
      </c>
      <c r="E154" s="36"/>
      <c r="F154" s="35">
        <v>1.65</v>
      </c>
      <c r="G154" s="27" t="s">
        <v>55</v>
      </c>
      <c r="H154" s="1" t="s">
        <v>65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3">
      <c r="A155" s="1"/>
      <c r="B155" s="1"/>
      <c r="C155" s="1"/>
      <c r="D155" s="1" t="s">
        <v>63</v>
      </c>
      <c r="E155" s="1"/>
      <c r="F155" s="27">
        <v>0.26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</sheetData>
  <mergeCells count="29">
    <mergeCell ref="B76:B85"/>
    <mergeCell ref="B86:B95"/>
    <mergeCell ref="B96:B105"/>
    <mergeCell ref="B16:B25"/>
    <mergeCell ref="B26:B35"/>
    <mergeCell ref="B36:B45"/>
    <mergeCell ref="B46:B55"/>
    <mergeCell ref="B56:B65"/>
    <mergeCell ref="B66:B75"/>
    <mergeCell ref="N2:P2"/>
    <mergeCell ref="N3:P3"/>
    <mergeCell ref="N4:P4"/>
    <mergeCell ref="N5:P5"/>
    <mergeCell ref="N6:P6"/>
    <mergeCell ref="D152:E152"/>
    <mergeCell ref="D154:E154"/>
    <mergeCell ref="N7:P7"/>
    <mergeCell ref="D136:D137"/>
    <mergeCell ref="C131:D131"/>
    <mergeCell ref="N8:P8"/>
    <mergeCell ref="N9:P9"/>
    <mergeCell ref="N10:P10"/>
    <mergeCell ref="N11:P11"/>
    <mergeCell ref="F14:I14"/>
    <mergeCell ref="J14:M14"/>
    <mergeCell ref="N14:O14"/>
    <mergeCell ref="D151:E151"/>
    <mergeCell ref="P14:Q14"/>
    <mergeCell ref="C132:D13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FB341F-BD5D-42AF-BD0A-266C2F4762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4301DE-2535-4D0A-AE0A-C06E75BF0A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C2D7F6-9B19-4952-9801-907062E99284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Face,Back &amp; Cavitation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2022-12-16T14:49:33Z</dcterms:created>
  <dcterms:modified xsi:type="dcterms:W3CDTF">2023-02-21T18:59:16Z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</Properties>
</file>