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tta\OneDrive\Desktop\"/>
    </mc:Choice>
  </mc:AlternateContent>
  <xr:revisionPtr revIDLastSave="0" documentId="8_{C78D4928-332A-4085-8B27-DD44D73388DF}" xr6:coauthVersionLast="47" xr6:coauthVersionMax="47" xr10:uidLastSave="{00000000-0000-0000-0000-000000000000}"/>
  <bookViews>
    <workbookView xWindow="1650" yWindow="3150" windowWidth="21600" windowHeight="11385" xr2:uid="{8DEFB5A7-88C8-4AF0-8B2E-0BDEF694F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I4" i="1"/>
  <c r="I5" i="1"/>
  <c r="I6" i="1"/>
  <c r="I10" i="1" s="1"/>
  <c r="Q4" i="1" s="1"/>
  <c r="I7" i="1"/>
  <c r="I8" i="1"/>
  <c r="H5" i="1"/>
  <c r="H4" i="1"/>
  <c r="H6" i="1"/>
  <c r="H7" i="1"/>
  <c r="H8" i="1"/>
  <c r="M4" i="1"/>
  <c r="L4" i="1"/>
  <c r="H10" i="1" l="1"/>
  <c r="N4" i="1" s="1"/>
</calcChain>
</file>

<file path=xl/sharedStrings.xml><?xml version="1.0" encoding="utf-8"?>
<sst xmlns="http://schemas.openxmlformats.org/spreadsheetml/2006/main" count="32" uniqueCount="22">
  <si>
    <t>Line</t>
  </si>
  <si>
    <t>Substance</t>
  </si>
  <si>
    <t>AFR</t>
  </si>
  <si>
    <t>Air</t>
  </si>
  <si>
    <t>Ethanol</t>
  </si>
  <si>
    <t>Butane</t>
  </si>
  <si>
    <t>Custom</t>
  </si>
  <si>
    <t>Empty</t>
  </si>
  <si>
    <t>Results</t>
  </si>
  <si>
    <t>6.2a (Wires)</t>
  </si>
  <si>
    <t>6.2b (Formula Node)</t>
  </si>
  <si>
    <t>Total Air</t>
  </si>
  <si>
    <t>Total Fuel</t>
  </si>
  <si>
    <t>Stoich AFR</t>
  </si>
  <si>
    <t>Mixture AFR</t>
  </si>
  <si>
    <t>EQ Ratio</t>
  </si>
  <si>
    <t>Power</t>
  </si>
  <si>
    <t>AFR * Flow</t>
  </si>
  <si>
    <t>LHV * Flow</t>
  </si>
  <si>
    <t>Flowrate (F) [g/s]</t>
  </si>
  <si>
    <t>LHV [kJ/kg]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</si>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</sst>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17"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9</xdr:row>
      <xdr:rowOff>76199</xdr:rowOff>
    </xdr:from>
    <xdr:to>
      <xdr:col>16</xdr:col>
      <xdr:colOff>685800</xdr:colOff>
      <xdr:row>35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D4DD9A-998C-5C0C-8823-2A3E85D3DC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84" t="901" r="2751" b="46201"/>
        <a:stretch/>
      </xdr:blipFill>
      <xdr:spPr>
        <a:xfrm>
          <a:off x="8039100" y="1828799"/>
          <a:ext cx="6324600" cy="5029201"/>
        </a:xfrm>
        <a:prstGeom prst="rect">
          <a:avLst/>
        </a:prstGeom>
      </xdr:spPr>
    </xdr:pic>
    <xdr:clientData/>
  </xdr:twoCellAnchor>
  <xdr:twoCellAnchor editAs="oneCell">
    <xdr:from>
      <xdr:col>16</xdr:col>
      <xdr:colOff>885826</xdr:colOff>
      <xdr:row>9</xdr:row>
      <xdr:rowOff>85725</xdr:rowOff>
    </xdr:from>
    <xdr:to>
      <xdr:col>27</xdr:col>
      <xdr:colOff>266701</xdr:colOff>
      <xdr:row>35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DB4F8E-A045-7BA5-05B2-2149966492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38" t="990" r="58090" b="46788"/>
        <a:stretch/>
      </xdr:blipFill>
      <xdr:spPr>
        <a:xfrm>
          <a:off x="14563726" y="1838325"/>
          <a:ext cx="6381750" cy="5019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287B0-87F9-412C-838C-3992C44072FE}" name="Table1" displayName="Table1" ref="C3:I8" totalsRowShown="0" headerRowDxfId="16" dataDxfId="15">
  <autoFilter ref="C3:I8" xr:uid="{84F287B0-87F9-412C-838C-3992C44072FE}"/>
  <tableColumns count="7">
    <tableColumn id="1" xr3:uid="{72398B04-8B48-4637-A952-A4734BCC311B}" name="Line" dataDxfId="14"/>
    <tableColumn id="2" xr3:uid="{5438AF02-3B2F-4884-AED8-5AC170F5C08C}" name="Substance" dataDxfId="13"/>
    <tableColumn id="3" xr3:uid="{EE0549E7-D764-4C68-9F88-7DBB6CE552D6}" name="AFR" dataDxfId="12"/>
    <tableColumn id="4" xr3:uid="{818311CE-B2FD-4099-A1F4-92BB9F62B06D}" name="LHV [kJ/kg]" dataDxfId="11"/>
    <tableColumn id="5" xr3:uid="{B25CB74A-0BC1-4314-9AB2-C0D0B0C5615D}" name="Flowrate (F) [g/s]" dataDxfId="10"/>
    <tableColumn id="6" xr3:uid="{1D027E7C-ACE7-4D33-96C3-2D6E370FF45F}" name="AFR * Flow" dataDxfId="9">
      <calculatedColumnFormula>Table1[[#This Row],[Flowrate (F) '[g/s']]]*Table1[[#This Row],[AFR]]</calculatedColumnFormula>
    </tableColumn>
    <tableColumn id="7" xr3:uid="{1E755095-0F76-470D-8297-9C6D24E6FDC2}" name="LHV * Flow" dataDxfId="8">
      <calculatedColumnFormula>Table1[[#This Row],[Flowrate (F) '[g/s']]]*Table1[[#This Row],[LHV '[kJ/kg']]]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114B6A-BA70-44AF-8742-0939FFCFAF96}" name="Table2" displayName="Table2" ref="K3:Q6" totalsRowShown="0" headerRowDxfId="7" dataDxfId="6">
  <autoFilter ref="K3:Q6" xr:uid="{57114B6A-BA70-44AF-8742-0939FFCFAF96}"/>
  <tableColumns count="7">
    <tableColumn id="1" xr3:uid="{7A5840EA-7D06-498E-96C0-E812BB19A5AC}" name="Results"/>
    <tableColumn id="2" xr3:uid="{3A40E579-0BA1-4966-A911-BA06DC881DF3}" name="Total Fuel" dataDxfId="5"/>
    <tableColumn id="3" xr3:uid="{B973BCE2-E4FA-41FC-899B-6EB4225062D8}" name="Total Air" dataDxfId="4"/>
    <tableColumn id="4" xr3:uid="{34F3F3B2-9761-4B32-9584-0023AD485E4E}" name="Stoich AFR" dataDxfId="3"/>
    <tableColumn id="5" xr3:uid="{173676F3-915B-4596-AA07-94881484085E}" name="Mixture AFR" dataDxfId="2"/>
    <tableColumn id="6" xr3:uid="{61C43128-82F8-4DE4-8099-9DD2117610E9}" name="EQ Ratio" dataDxfId="1"/>
    <tableColumn id="7" xr3:uid="{C6796C5E-721A-471B-9AC4-750830DFB26E}" name="Pow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E33F-B2D5-4637-BDA9-61B84C8B29FC}">
  <dimension ref="C3:Q19"/>
  <sheetViews>
    <sheetView tabSelected="1" workbookViewId="0">
      <selection activeCell="C14" sqref="C14:G19"/>
    </sheetView>
  </sheetViews>
  <sheetFormatPr defaultRowHeight="15" x14ac:dyDescent="0.25"/>
  <cols>
    <col min="3" max="3" width="9.28515625" bestFit="1" customWidth="1"/>
    <col min="4" max="9" width="13.5703125" customWidth="1"/>
    <col min="10" max="10" width="8.42578125" bestFit="1" customWidth="1"/>
    <col min="11" max="11" width="19.42578125" bestFit="1" customWidth="1"/>
    <col min="12" max="14" width="13.5703125" customWidth="1"/>
    <col min="15" max="15" width="14" customWidth="1"/>
    <col min="16" max="17" width="13.5703125" customWidth="1"/>
  </cols>
  <sheetData>
    <row r="3" spans="3:17" ht="18" x14ac:dyDescent="0.35">
      <c r="C3" s="1" t="s">
        <v>0</v>
      </c>
      <c r="D3" s="1" t="s">
        <v>1</v>
      </c>
      <c r="E3" s="1" t="s">
        <v>2</v>
      </c>
      <c r="F3" s="1" t="s">
        <v>20</v>
      </c>
      <c r="G3" s="3" t="s">
        <v>19</v>
      </c>
      <c r="H3" s="1" t="s">
        <v>17</v>
      </c>
      <c r="I3" s="1" t="s">
        <v>18</v>
      </c>
      <c r="K3" t="s">
        <v>8</v>
      </c>
      <c r="L3" s="1" t="s">
        <v>12</v>
      </c>
      <c r="M3" s="1" t="s">
        <v>11</v>
      </c>
      <c r="N3" s="1" t="s">
        <v>13</v>
      </c>
      <c r="O3" s="1" t="s">
        <v>14</v>
      </c>
      <c r="P3" s="1" t="s">
        <v>15</v>
      </c>
      <c r="Q3" s="1" t="s">
        <v>16</v>
      </c>
    </row>
    <row r="4" spans="3:17" x14ac:dyDescent="0.25">
      <c r="C4" s="1">
        <v>1</v>
      </c>
      <c r="D4" s="1" t="s">
        <v>3</v>
      </c>
      <c r="E4" s="1">
        <v>0</v>
      </c>
      <c r="F4" s="1">
        <v>0</v>
      </c>
      <c r="G4" s="1">
        <v>9</v>
      </c>
      <c r="H4" s="1">
        <f>Table1[[#This Row],[Flowrate (F) '[g/s']]]*Table1[[#This Row],[AFR]]</f>
        <v>0</v>
      </c>
      <c r="I4" s="1">
        <f>Table1[[#This Row],[Flowrate (F) '[g/s']]]*Table1[[#This Row],[LHV '[kJ/kg']]]</f>
        <v>0</v>
      </c>
      <c r="K4" t="s">
        <v>21</v>
      </c>
      <c r="L4" s="2">
        <f>SUM(G5:G7)</f>
        <v>15</v>
      </c>
      <c r="M4" s="2">
        <f>9</f>
        <v>9</v>
      </c>
      <c r="N4" s="2">
        <f>H10/L4</f>
        <v>9.6626666666666665</v>
      </c>
      <c r="O4" s="2">
        <f>M4/L4</f>
        <v>0.6</v>
      </c>
      <c r="P4" s="2">
        <f>N4/O4</f>
        <v>16.104444444444447</v>
      </c>
      <c r="Q4" s="2">
        <f>I10/1000</f>
        <v>0.37085000000000001</v>
      </c>
    </row>
    <row r="5" spans="3:17" x14ac:dyDescent="0.25">
      <c r="C5" s="1">
        <v>2</v>
      </c>
      <c r="D5" s="1" t="s">
        <v>4</v>
      </c>
      <c r="E5" s="1">
        <v>9</v>
      </c>
      <c r="F5" s="1">
        <v>26.7</v>
      </c>
      <c r="G5" s="1">
        <v>8</v>
      </c>
      <c r="H5" s="1">
        <f>Table1[[#This Row],[Flowrate (F) '[g/s']]]*Table1[[#This Row],[AFR]]</f>
        <v>72</v>
      </c>
      <c r="I5" s="1">
        <f>Table1[[#This Row],[Flowrate (F) '[g/s']]]*Table1[[#This Row],[LHV '[kJ/kg']]]</f>
        <v>213.6</v>
      </c>
      <c r="K5" t="s">
        <v>9</v>
      </c>
      <c r="L5" s="2">
        <v>15</v>
      </c>
      <c r="M5" s="2">
        <v>9</v>
      </c>
      <c r="N5" s="2">
        <v>9.6626700000000003</v>
      </c>
      <c r="O5" s="2">
        <v>0.6</v>
      </c>
      <c r="P5" s="2">
        <v>16.104399999999998</v>
      </c>
      <c r="Q5" s="2">
        <v>0.37085000000000001</v>
      </c>
    </row>
    <row r="6" spans="3:17" x14ac:dyDescent="0.25">
      <c r="C6" s="1">
        <v>3</v>
      </c>
      <c r="D6" s="1" t="s">
        <v>5</v>
      </c>
      <c r="E6" s="1">
        <v>14.98</v>
      </c>
      <c r="F6" s="1">
        <v>45.75</v>
      </c>
      <c r="G6" s="1">
        <v>3</v>
      </c>
      <c r="H6" s="1">
        <f>Table1[[#This Row],[Flowrate (F) '[g/s']]]*Table1[[#This Row],[AFR]]</f>
        <v>44.94</v>
      </c>
      <c r="I6" s="1">
        <f>Table1[[#This Row],[Flowrate (F) '[g/s']]]*Table1[[#This Row],[LHV '[kJ/kg']]]</f>
        <v>137.25</v>
      </c>
      <c r="K6" t="s">
        <v>10</v>
      </c>
      <c r="L6" s="2">
        <v>15</v>
      </c>
      <c r="M6" s="2">
        <v>9</v>
      </c>
      <c r="N6" s="2">
        <v>9.6626700000000003</v>
      </c>
      <c r="O6" s="2">
        <v>0.6</v>
      </c>
      <c r="P6" s="2">
        <v>16.104399999999998</v>
      </c>
      <c r="Q6" s="2">
        <v>0.37085000000000001</v>
      </c>
    </row>
    <row r="7" spans="3:17" x14ac:dyDescent="0.25">
      <c r="C7" s="1">
        <v>4</v>
      </c>
      <c r="D7" s="1" t="s">
        <v>6</v>
      </c>
      <c r="E7" s="1">
        <v>7</v>
      </c>
      <c r="F7" s="1">
        <v>5</v>
      </c>
      <c r="G7" s="1">
        <v>4</v>
      </c>
      <c r="H7" s="1">
        <f>Table1[[#This Row],[Flowrate (F) '[g/s']]]*Table1[[#This Row],[AFR]]</f>
        <v>28</v>
      </c>
      <c r="I7" s="1">
        <f>Table1[[#This Row],[Flowrate (F) '[g/s']]]*Table1[[#This Row],[LHV '[kJ/kg']]]</f>
        <v>20</v>
      </c>
    </row>
    <row r="8" spans="3:17" x14ac:dyDescent="0.25">
      <c r="C8" s="1">
        <v>5</v>
      </c>
      <c r="D8" s="1" t="s">
        <v>7</v>
      </c>
      <c r="E8" s="1">
        <v>0</v>
      </c>
      <c r="F8" s="1">
        <v>0</v>
      </c>
      <c r="G8" s="1">
        <v>0</v>
      </c>
      <c r="H8" s="1">
        <f>Table1[[#This Row],[Flowrate (F) '[g/s']]]*Table1[[#This Row],[AFR]]</f>
        <v>0</v>
      </c>
      <c r="I8" s="1">
        <f>Table1[[#This Row],[Flowrate (F) '[g/s']]]*Table1[[#This Row],[LHV '[kJ/kg']]]</f>
        <v>0</v>
      </c>
    </row>
    <row r="10" spans="3:17" x14ac:dyDescent="0.25">
      <c r="H10">
        <f>SUM(H4:H9)</f>
        <v>144.94</v>
      </c>
      <c r="I10">
        <f>SUM(I4:I9)</f>
        <v>370.85</v>
      </c>
    </row>
    <row r="14" spans="3:17" x14ac:dyDescent="0.25">
      <c r="C14" s="4" t="s">
        <v>0</v>
      </c>
      <c r="D14" s="4" t="s">
        <v>1</v>
      </c>
      <c r="E14" s="4" t="s">
        <v>2</v>
      </c>
      <c r="F14" s="4" t="s">
        <v>20</v>
      </c>
      <c r="G14" s="5" t="s">
        <v>19</v>
      </c>
    </row>
    <row r="15" spans="3:17" x14ac:dyDescent="0.25">
      <c r="C15" s="6">
        <v>1</v>
      </c>
      <c r="D15" s="6" t="s">
        <v>3</v>
      </c>
      <c r="E15" s="6">
        <v>0</v>
      </c>
      <c r="F15" s="6">
        <v>0</v>
      </c>
      <c r="G15" s="6">
        <v>9</v>
      </c>
    </row>
    <row r="16" spans="3:17" x14ac:dyDescent="0.25">
      <c r="C16" s="7">
        <v>2</v>
      </c>
      <c r="D16" s="7" t="s">
        <v>4</v>
      </c>
      <c r="E16" s="7">
        <v>9</v>
      </c>
      <c r="F16" s="7">
        <v>26.7</v>
      </c>
      <c r="G16" s="7">
        <v>8</v>
      </c>
    </row>
    <row r="17" spans="3:7" x14ac:dyDescent="0.25">
      <c r="C17" s="6">
        <v>3</v>
      </c>
      <c r="D17" s="6" t="s">
        <v>5</v>
      </c>
      <c r="E17" s="6">
        <v>14.98</v>
      </c>
      <c r="F17" s="6">
        <v>45.75</v>
      </c>
      <c r="G17" s="6">
        <v>3</v>
      </c>
    </row>
    <row r="18" spans="3:7" x14ac:dyDescent="0.25">
      <c r="C18" s="7">
        <v>4</v>
      </c>
      <c r="D18" s="7" t="s">
        <v>6</v>
      </c>
      <c r="E18" s="7">
        <v>7</v>
      </c>
      <c r="F18" s="7">
        <v>5</v>
      </c>
      <c r="G18" s="7">
        <v>4</v>
      </c>
    </row>
    <row r="19" spans="3:7" x14ac:dyDescent="0.25">
      <c r="C19" s="8">
        <v>5</v>
      </c>
      <c r="D19" s="8" t="s">
        <v>7</v>
      </c>
      <c r="E19" s="8">
        <v>0</v>
      </c>
      <c r="F19" s="8">
        <v>0</v>
      </c>
      <c r="G19" s="8">
        <v>0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Atkinson</dc:creator>
  <cp:lastModifiedBy>Tim Atkinson</cp:lastModifiedBy>
  <dcterms:created xsi:type="dcterms:W3CDTF">2023-03-24T15:14:28Z</dcterms:created>
  <dcterms:modified xsi:type="dcterms:W3CDTF">2023-03-29T19:42:33Z</dcterms:modified>
</cp:coreProperties>
</file>