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" yWindow="5370" windowWidth="22190" windowHeight="542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7" i="2" l="1"/>
  <c r="F6" i="2"/>
  <c r="C3" i="2" l="1"/>
  <c r="D3" i="2"/>
  <c r="D14" i="1"/>
  <c r="F14" i="1"/>
  <c r="B14" i="1"/>
  <c r="G29" i="1" l="1"/>
  <c r="H29" i="1"/>
  <c r="G30" i="1"/>
  <c r="E30" i="1"/>
  <c r="E29" i="1"/>
  <c r="K8" i="1" l="1"/>
  <c r="C6" i="1"/>
  <c r="B6" i="1"/>
  <c r="N16" i="1" l="1"/>
  <c r="M6" i="1" l="1"/>
  <c r="L7" i="1" s="1"/>
  <c r="D21" i="1"/>
  <c r="B21" i="1"/>
  <c r="L8" i="1" l="1"/>
  <c r="F21" i="1"/>
  <c r="L16" i="1"/>
  <c r="P16" i="1" l="1"/>
</calcChain>
</file>

<file path=xl/sharedStrings.xml><?xml version="1.0" encoding="utf-8"?>
<sst xmlns="http://schemas.openxmlformats.org/spreadsheetml/2006/main" count="67" uniqueCount="55">
  <si>
    <t>Pop (incl GQ)</t>
  </si>
  <si>
    <t>LaneMiles</t>
  </si>
  <si>
    <t>2010-2035RTP</t>
  </si>
  <si>
    <t>Future
LnMi</t>
  </si>
  <si>
    <t>Future
Pop</t>
  </si>
  <si>
    <t>(</t>
  </si>
  <si>
    <t>------------</t>
  </si>
  <si>
    <t xml:space="preserve">   -1)  / (  </t>
  </si>
  <si>
    <t xml:space="preserve">   -1)  </t>
  </si>
  <si>
    <t>Base
LnMi</t>
  </si>
  <si>
    <t>Base
Pop</t>
  </si>
  <si>
    <t>Svc_Miles</t>
  </si>
  <si>
    <t>Annual</t>
  </si>
  <si>
    <t>Daily</t>
  </si>
  <si>
    <t>2010-2035</t>
  </si>
  <si>
    <t>Assumed 25% increase in Daily Svc Miles</t>
  </si>
  <si>
    <t>HPMS</t>
  </si>
  <si>
    <t>Source</t>
  </si>
  <si>
    <t>STIP Project Lists and/or change in travel model networks</t>
  </si>
  <si>
    <t>RSPM INPUT</t>
  </si>
  <si>
    <t>new input</t>
  </si>
  <si>
    <t>Future Annual Svc Miles (Transit Agency)</t>
  </si>
  <si>
    <t>Fixed svc  miles- NTD annual, Transit Agency Local (optional)</t>
  </si>
  <si>
    <t>FutureSvcMi</t>
  </si>
  <si>
    <t>BaseSvcMi</t>
  </si>
  <si>
    <t>FuturePop</t>
  </si>
  <si>
    <t xml:space="preserve">   )  / (  </t>
  </si>
  <si>
    <t xml:space="preserve">   )  </t>
  </si>
  <si>
    <t>=  Growth Factor</t>
  </si>
  <si>
    <t>Growth</t>
  </si>
  <si>
    <t>Calculate for each year modeled, relative to the Baseyear (typically 2010, sometimes 2005)</t>
  </si>
  <si>
    <t>PROPOSED (to match Transit input calculation):</t>
  </si>
  <si>
    <t>Annualization Factor to match NTD (optional)</t>
  </si>
  <si>
    <t>Calculate for each year modeled, relative to the Baseyear (typ 2010, sometimes 2005)</t>
  </si>
  <si>
    <t>Future LnMiles/cap</t>
  </si>
  <si>
    <t>Base LnMiles/cap</t>
  </si>
  <si>
    <t>Calculation results in one factor, applied to any year modeled.</t>
  </si>
  <si>
    <t>CAMPO</t>
  </si>
  <si>
    <t>RSPMv3.0 - FREEWAY &amp; ARTERIAL LANE MILES -- GROWTH</t>
  </si>
  <si>
    <r>
      <t>RSPMv3.0 TRANSIT SVC MILES -- GROWTH</t>
    </r>
    <r>
      <rPr>
        <b/>
        <sz val="11"/>
        <color rgb="FFFF0000"/>
        <rFont val="Calibri"/>
        <family val="2"/>
        <scheme val="minor"/>
      </rPr>
      <t xml:space="preserve"> (and RSPMv3.5 for both Transit and Fwy/Art Growth)</t>
    </r>
  </si>
  <si>
    <t>Fwy/Art (LaneMiles)</t>
  </si>
  <si>
    <t>Transit (Annual Svc Miles)</t>
  </si>
  <si>
    <t>HPMS/NTD</t>
  </si>
  <si>
    <t>v3.0 growth</t>
  </si>
  <si>
    <t>v3.5 growth</t>
  </si>
  <si>
    <t>Growth Factors</t>
  </si>
  <si>
    <t>BG delivered</t>
  </si>
  <si>
    <t>Tara proposes change to match transit calc</t>
  </si>
  <si>
    <t>Pop</t>
  </si>
  <si>
    <t>Frwy</t>
  </si>
  <si>
    <t>art</t>
  </si>
  <si>
    <t>V3.0 factor for Fwy</t>
  </si>
  <si>
    <t>V3.0 factor for Art</t>
  </si>
  <si>
    <t>lane_mile_growth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</si>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</sst>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1" applyNumberFormat="1" applyFont="1" applyBorder="1"/>
    <xf numFmtId="0" fontId="2" fillId="0" borderId="0" xfId="0" applyFont="1" applyBorder="1" applyAlignment="1">
      <alignment horizontal="right"/>
    </xf>
    <xf numFmtId="9" fontId="0" fillId="0" borderId="0" xfId="2" applyFont="1"/>
    <xf numFmtId="165" fontId="0" fillId="0" borderId="0" xfId="1" applyNumberFormat="1" applyFont="1" applyBorder="1"/>
    <xf numFmtId="0" fontId="0" fillId="0" borderId="0" xfId="0" applyFill="1" applyBorder="1"/>
    <xf numFmtId="0" fontId="0" fillId="2" borderId="1" xfId="0" applyFill="1" applyBorder="1"/>
    <xf numFmtId="43" fontId="0" fillId="2" borderId="1" xfId="0" applyNumberFormat="1" applyFill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9" fontId="2" fillId="0" borderId="0" xfId="2" applyFont="1" applyBorder="1"/>
    <xf numFmtId="9" fontId="0" fillId="0" borderId="0" xfId="2" applyFont="1" applyBorder="1"/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6" xfId="0" quotePrefix="1" applyBorder="1"/>
    <xf numFmtId="0" fontId="0" fillId="0" borderId="0" xfId="0" quotePrefix="1" applyBorder="1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3" fillId="3" borderId="0" xfId="0" applyFont="1" applyFill="1"/>
    <xf numFmtId="0" fontId="5" fillId="3" borderId="0" xfId="0" applyFont="1" applyFill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18" sqref="C18"/>
    </sheetView>
  </sheetViews>
  <sheetFormatPr defaultRowHeight="14.5" x14ac:dyDescent="0.35"/>
  <cols>
    <col min="1" max="1" width="13" customWidth="1"/>
    <col min="2" max="2" width="12.26953125" customWidth="1"/>
    <col min="3" max="3" width="10.26953125" customWidth="1"/>
    <col min="4" max="4" width="11.54296875" bestFit="1" customWidth="1"/>
    <col min="9" max="9" width="24" customWidth="1"/>
    <col min="10" max="10" width="14.81640625" customWidth="1"/>
    <col min="11" max="11" width="13.1796875" customWidth="1"/>
    <col min="12" max="12" width="11.26953125" customWidth="1"/>
    <col min="14" max="14" width="13.453125" customWidth="1"/>
    <col min="15" max="15" width="9.81640625" customWidth="1"/>
    <col min="16" max="16" width="17.1796875" customWidth="1"/>
  </cols>
  <sheetData>
    <row r="1" spans="1:19" ht="15" x14ac:dyDescent="0.25">
      <c r="A1" s="10" t="s">
        <v>38</v>
      </c>
      <c r="J1" s="10" t="s">
        <v>39</v>
      </c>
    </row>
    <row r="2" spans="1:19" ht="15" x14ac:dyDescent="0.25">
      <c r="B2" s="19" t="s">
        <v>0</v>
      </c>
      <c r="C2" s="19" t="s">
        <v>1</v>
      </c>
      <c r="D2" s="19" t="s">
        <v>17</v>
      </c>
      <c r="K2" s="19" t="s">
        <v>0</v>
      </c>
      <c r="M2" s="19" t="s">
        <v>11</v>
      </c>
      <c r="N2" s="19" t="s">
        <v>17</v>
      </c>
    </row>
    <row r="3" spans="1:19" ht="15" x14ac:dyDescent="0.25">
      <c r="A3">
        <v>2010</v>
      </c>
      <c r="B3">
        <v>65040</v>
      </c>
      <c r="C3">
        <v>141.50800000000001</v>
      </c>
      <c r="D3" t="s">
        <v>16</v>
      </c>
      <c r="K3" s="19"/>
      <c r="L3" t="s">
        <v>12</v>
      </c>
      <c r="M3" s="19" t="s">
        <v>13</v>
      </c>
      <c r="N3" s="19"/>
    </row>
    <row r="4" spans="1:19" ht="15.75" thickBot="1" x14ac:dyDescent="0.3">
      <c r="A4" t="s">
        <v>2</v>
      </c>
      <c r="C4">
        <v>5.2200000000000006</v>
      </c>
      <c r="J4">
        <v>2010</v>
      </c>
      <c r="K4" s="1">
        <v>65040</v>
      </c>
      <c r="L4" s="3">
        <v>374009.52000000008</v>
      </c>
      <c r="M4" s="3">
        <v>1517.2800000000002</v>
      </c>
      <c r="N4" s="1" t="s">
        <v>22</v>
      </c>
      <c r="O4" s="1"/>
    </row>
    <row r="5" spans="1:19" ht="15.75" thickBot="1" x14ac:dyDescent="0.3">
      <c r="A5">
        <v>2035</v>
      </c>
      <c r="B5">
        <v>78953</v>
      </c>
      <c r="C5">
        <v>146.72800000000001</v>
      </c>
      <c r="D5" t="s">
        <v>18</v>
      </c>
      <c r="M5" s="30">
        <v>246.5</v>
      </c>
      <c r="N5" s="31" t="s">
        <v>32</v>
      </c>
      <c r="O5" s="31"/>
      <c r="P5" s="32"/>
    </row>
    <row r="6" spans="1:19" ht="15" x14ac:dyDescent="0.25">
      <c r="A6" t="s">
        <v>29</v>
      </c>
      <c r="B6" s="5">
        <f>B5/B3-1</f>
        <v>0.21391451414514151</v>
      </c>
      <c r="C6" s="5">
        <f>C5/C3-1</f>
        <v>3.6888373802187902E-2</v>
      </c>
      <c r="J6" s="29" t="s">
        <v>14</v>
      </c>
      <c r="M6" s="3">
        <f>M4*0.25</f>
        <v>379.32000000000005</v>
      </c>
      <c r="N6" s="1" t="s">
        <v>15</v>
      </c>
      <c r="O6" s="1"/>
      <c r="P6" s="1"/>
    </row>
    <row r="7" spans="1:19" ht="15.75" thickBot="1" x14ac:dyDescent="0.3">
      <c r="J7">
        <v>2035</v>
      </c>
      <c r="K7" s="1">
        <v>78953</v>
      </c>
      <c r="L7" s="3">
        <f>(M6+M4)*$M$5</f>
        <v>467511.90000000008</v>
      </c>
      <c r="N7" s="1" t="s">
        <v>21</v>
      </c>
      <c r="O7" s="1"/>
      <c r="P7" s="1"/>
    </row>
    <row r="8" spans="1:19" ht="15" x14ac:dyDescent="0.25">
      <c r="A8" s="11"/>
      <c r="B8" s="12"/>
      <c r="C8" s="12"/>
      <c r="D8" s="12"/>
      <c r="E8" s="12"/>
      <c r="F8" s="12"/>
      <c r="G8" s="13"/>
      <c r="J8" s="29" t="s">
        <v>29</v>
      </c>
      <c r="K8" s="5">
        <f>K7/K4-1</f>
        <v>0.21391451414514151</v>
      </c>
      <c r="L8" s="5">
        <f>L7/L4-1</f>
        <v>0.25</v>
      </c>
      <c r="M8" s="5"/>
      <c r="N8" s="7"/>
      <c r="O8" s="1"/>
      <c r="P8" s="1"/>
      <c r="Q8" s="1"/>
    </row>
    <row r="9" spans="1:19" ht="15.75" thickBot="1" x14ac:dyDescent="0.3">
      <c r="A9" s="14"/>
      <c r="B9" s="1" t="s">
        <v>3</v>
      </c>
      <c r="C9" s="1"/>
      <c r="D9" s="1" t="s">
        <v>4</v>
      </c>
      <c r="E9" s="1"/>
      <c r="F9" s="1"/>
      <c r="G9" s="15"/>
      <c r="J9" s="29"/>
      <c r="K9" s="5"/>
      <c r="L9" s="5"/>
      <c r="M9" s="7"/>
      <c r="N9" s="7"/>
      <c r="O9" s="1"/>
      <c r="P9" s="1"/>
      <c r="Q9" s="1"/>
    </row>
    <row r="10" spans="1:19" ht="15" x14ac:dyDescent="0.25">
      <c r="A10" s="21" t="s">
        <v>5</v>
      </c>
      <c r="B10" s="1" t="s">
        <v>6</v>
      </c>
      <c r="C10" s="1" t="s">
        <v>7</v>
      </c>
      <c r="D10" s="1" t="s">
        <v>6</v>
      </c>
      <c r="E10" s="1" t="s">
        <v>8</v>
      </c>
      <c r="F10" s="28" t="s">
        <v>28</v>
      </c>
      <c r="G10" s="15"/>
      <c r="K10" s="11"/>
      <c r="L10" s="12"/>
      <c r="M10" s="12"/>
      <c r="N10" s="12"/>
      <c r="O10" s="12"/>
      <c r="P10" s="13"/>
    </row>
    <row r="11" spans="1:19" ht="15" x14ac:dyDescent="0.25">
      <c r="A11" s="14"/>
      <c r="B11" s="1" t="s">
        <v>9</v>
      </c>
      <c r="C11" s="1"/>
      <c r="D11" s="1" t="s">
        <v>10</v>
      </c>
      <c r="E11" s="1"/>
      <c r="F11" s="1"/>
      <c r="G11" s="15"/>
      <c r="K11" s="14"/>
      <c r="L11" s="25" t="s">
        <v>23</v>
      </c>
      <c r="M11" s="1"/>
      <c r="N11" s="25" t="s">
        <v>24</v>
      </c>
      <c r="O11" s="1"/>
      <c r="P11" s="15"/>
    </row>
    <row r="12" spans="1:19" ht="15.75" thickBot="1" x14ac:dyDescent="0.3">
      <c r="A12" s="16"/>
      <c r="B12" s="17"/>
      <c r="C12" s="17"/>
      <c r="D12" s="17"/>
      <c r="E12" s="17"/>
      <c r="F12" s="17"/>
      <c r="G12" s="18"/>
      <c r="K12" s="20" t="s">
        <v>5</v>
      </c>
      <c r="L12" s="1" t="s">
        <v>6</v>
      </c>
      <c r="M12" s="1" t="s">
        <v>26</v>
      </c>
      <c r="N12" s="1" t="s">
        <v>6</v>
      </c>
      <c r="O12" s="26" t="s">
        <v>27</v>
      </c>
      <c r="P12" s="27" t="s">
        <v>28</v>
      </c>
    </row>
    <row r="13" spans="1:19" ht="15" x14ac:dyDescent="0.25">
      <c r="K13" s="14"/>
      <c r="L13" s="1" t="s">
        <v>25</v>
      </c>
      <c r="M13" s="1"/>
      <c r="N13" s="1" t="s">
        <v>10</v>
      </c>
      <c r="O13" s="1"/>
      <c r="P13" s="15"/>
    </row>
    <row r="14" spans="1:19" ht="15.75" thickBot="1" x14ac:dyDescent="0.3">
      <c r="B14" s="1">
        <f>C5/C3</f>
        <v>1.0368883738021879</v>
      </c>
      <c r="C14" s="1"/>
      <c r="D14" s="1">
        <f>B5/B3</f>
        <v>1.2139145141451415</v>
      </c>
      <c r="E14" s="1"/>
      <c r="F14" s="8">
        <f>(B14-1)/(D14-1)</f>
        <v>0.17244446432072885</v>
      </c>
      <c r="G14" t="s">
        <v>19</v>
      </c>
      <c r="K14" s="16"/>
      <c r="L14" s="17"/>
      <c r="M14" s="17"/>
      <c r="N14" s="17"/>
      <c r="O14" s="17"/>
      <c r="P14" s="18"/>
    </row>
    <row r="15" spans="1:19" ht="15" x14ac:dyDescent="0.25">
      <c r="K15" s="1"/>
      <c r="L15" s="4"/>
      <c r="O15" s="1"/>
      <c r="P15" s="1"/>
      <c r="Q15" s="1"/>
      <c r="S15" s="2"/>
    </row>
    <row r="16" spans="1:19" x14ac:dyDescent="0.35">
      <c r="A16" s="1" t="s">
        <v>36</v>
      </c>
      <c r="K16" s="1"/>
      <c r="L16" s="6">
        <f>L7/K7</f>
        <v>5.921395007156157</v>
      </c>
      <c r="M16" s="1"/>
      <c r="N16" s="1">
        <f>L4/K4</f>
        <v>5.7504538745387466</v>
      </c>
      <c r="O16" s="1"/>
      <c r="P16" s="9">
        <f>L16/N16</f>
        <v>1.0297265461730396</v>
      </c>
      <c r="Q16" t="s">
        <v>19</v>
      </c>
    </row>
    <row r="17" spans="1:17" x14ac:dyDescent="0.35">
      <c r="K17" s="1"/>
      <c r="L17" s="1"/>
      <c r="M17" s="1"/>
      <c r="N17" s="22"/>
      <c r="O17" s="1"/>
      <c r="P17" s="1"/>
      <c r="Q17" s="1"/>
    </row>
    <row r="18" spans="1:17" x14ac:dyDescent="0.35">
      <c r="K18" s="1"/>
      <c r="L18" s="1"/>
      <c r="M18" s="1"/>
      <c r="N18" s="1"/>
      <c r="O18" s="1"/>
      <c r="P18" s="1"/>
      <c r="Q18" s="1"/>
    </row>
    <row r="19" spans="1:17" x14ac:dyDescent="0.35">
      <c r="A19" s="36" t="s">
        <v>31</v>
      </c>
      <c r="B19" s="33"/>
      <c r="C19" s="33"/>
      <c r="D19" s="33"/>
      <c r="E19" s="33"/>
      <c r="F19" s="33"/>
      <c r="G19" s="33"/>
      <c r="H19" s="33"/>
      <c r="K19" s="1"/>
      <c r="L19" s="1"/>
      <c r="M19" s="1"/>
      <c r="N19" s="1"/>
      <c r="O19" s="1"/>
      <c r="P19" s="1"/>
      <c r="Q19" s="1"/>
    </row>
    <row r="20" spans="1:17" x14ac:dyDescent="0.35">
      <c r="A20" s="33"/>
      <c r="B20" s="33" t="s">
        <v>34</v>
      </c>
      <c r="C20" s="33"/>
      <c r="D20" s="33" t="s">
        <v>35</v>
      </c>
      <c r="E20" s="33"/>
      <c r="F20" s="33"/>
      <c r="G20" s="33"/>
      <c r="H20" s="33"/>
      <c r="K20" s="1"/>
      <c r="L20" s="1"/>
      <c r="Q20" s="1"/>
    </row>
    <row r="21" spans="1:17" x14ac:dyDescent="0.35">
      <c r="A21" s="33"/>
      <c r="B21" s="37">
        <f>C5/B5</f>
        <v>1.8584220992235887E-3</v>
      </c>
      <c r="C21" s="33"/>
      <c r="D21" s="33">
        <f>C3/B3</f>
        <v>2.1757072570725709E-3</v>
      </c>
      <c r="E21" s="33"/>
      <c r="F21" s="34">
        <f>B21/D21</f>
        <v>0.85416918713784518</v>
      </c>
      <c r="G21" s="33" t="s">
        <v>20</v>
      </c>
      <c r="H21" s="33"/>
      <c r="K21" s="1" t="s">
        <v>30</v>
      </c>
      <c r="L21" s="1"/>
      <c r="M21" s="1"/>
      <c r="N21" s="1"/>
      <c r="O21" s="1"/>
      <c r="P21" s="1"/>
      <c r="Q21" s="23"/>
    </row>
    <row r="22" spans="1:17" x14ac:dyDescent="0.35">
      <c r="A22" s="35" t="s">
        <v>33</v>
      </c>
      <c r="B22" s="33"/>
      <c r="C22" s="33"/>
      <c r="D22" s="33"/>
      <c r="E22" s="33"/>
      <c r="F22" s="33"/>
      <c r="G22" s="33"/>
      <c r="H22" s="33"/>
      <c r="K22" s="1"/>
      <c r="L22" s="1"/>
      <c r="N22" s="1"/>
      <c r="O22" s="1"/>
      <c r="P22" s="1"/>
      <c r="Q22" s="23"/>
    </row>
    <row r="23" spans="1:17" x14ac:dyDescent="0.35">
      <c r="K23" s="1"/>
      <c r="L23" s="1"/>
      <c r="M23" s="1"/>
      <c r="N23" s="1"/>
      <c r="O23" s="1"/>
      <c r="P23" s="1"/>
      <c r="Q23" s="23"/>
    </row>
    <row r="24" spans="1:17" x14ac:dyDescent="0.35">
      <c r="E24" t="s">
        <v>45</v>
      </c>
      <c r="K24" s="1"/>
      <c r="L24" s="1"/>
      <c r="M24" s="1"/>
      <c r="N24" s="1"/>
      <c r="O24" s="1"/>
      <c r="P24" s="1"/>
      <c r="Q24" s="1"/>
    </row>
    <row r="25" spans="1:17" x14ac:dyDescent="0.35">
      <c r="E25">
        <v>2035</v>
      </c>
      <c r="G25">
        <v>2035</v>
      </c>
      <c r="K25" s="1"/>
      <c r="L25" s="1"/>
      <c r="M25" s="7"/>
      <c r="N25" s="1"/>
      <c r="O25" s="1"/>
      <c r="P25" s="1"/>
      <c r="Q25" s="1"/>
    </row>
    <row r="26" spans="1:17" x14ac:dyDescent="0.35">
      <c r="C26" t="s">
        <v>42</v>
      </c>
      <c r="E26" t="s">
        <v>43</v>
      </c>
      <c r="G26" t="s">
        <v>44</v>
      </c>
      <c r="K26" s="1"/>
      <c r="L26" s="24"/>
      <c r="M26" s="1"/>
      <c r="N26" s="1"/>
      <c r="O26" s="1"/>
      <c r="P26" s="1"/>
      <c r="Q26" s="1"/>
    </row>
    <row r="27" spans="1:17" x14ac:dyDescent="0.35">
      <c r="A27" t="s">
        <v>37</v>
      </c>
      <c r="C27">
        <v>2010</v>
      </c>
      <c r="D27">
        <v>2035</v>
      </c>
      <c r="G27" s="2" t="s">
        <v>47</v>
      </c>
      <c r="N27" s="1"/>
    </row>
    <row r="28" spans="1:17" x14ac:dyDescent="0.35">
      <c r="A28" t="s">
        <v>0</v>
      </c>
      <c r="C28" s="38">
        <v>65040</v>
      </c>
      <c r="D28" s="38">
        <v>78953</v>
      </c>
      <c r="H28" t="s">
        <v>46</v>
      </c>
      <c r="N28" s="1"/>
    </row>
    <row r="29" spans="1:17" x14ac:dyDescent="0.35">
      <c r="A29" t="s">
        <v>40</v>
      </c>
      <c r="C29" s="38">
        <v>141.50800000000001</v>
      </c>
      <c r="D29" s="38">
        <v>146.72800000000001</v>
      </c>
      <c r="E29" s="39">
        <f>F14</f>
        <v>0.17244446432072885</v>
      </c>
      <c r="G29" s="2">
        <f>(D29/D28)/(C29/C28)</f>
        <v>0.85416918713784518</v>
      </c>
      <c r="H29" s="39">
        <f>D29/C29</f>
        <v>1.0368883738021879</v>
      </c>
    </row>
    <row r="30" spans="1:17" x14ac:dyDescent="0.35">
      <c r="A30" t="s">
        <v>41</v>
      </c>
      <c r="C30" s="38">
        <v>374009.52000000008</v>
      </c>
      <c r="D30" s="3">
        <v>467511.90000000008</v>
      </c>
      <c r="E30" s="40">
        <f>P16</f>
        <v>1.0297265461730396</v>
      </c>
      <c r="G30" s="40">
        <f>E30</f>
        <v>1.0297265461730396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5" x14ac:dyDescent="0.35"/>
  <cols>
    <col min="1" max="1" width="18.08984375" customWidth="1"/>
    <col min="2" max="2" width="18.6328125" customWidth="1"/>
    <col min="5" max="5" width="17" customWidth="1"/>
    <col min="6" max="6" width="23.36328125" customWidth="1"/>
  </cols>
  <sheetData>
    <row r="1" spans="1:6" x14ac:dyDescent="0.35">
      <c r="B1" t="s">
        <v>48</v>
      </c>
      <c r="C1" t="s">
        <v>49</v>
      </c>
      <c r="D1" t="s">
        <v>50</v>
      </c>
    </row>
    <row r="2" spans="1:6" x14ac:dyDescent="0.35">
      <c r="A2">
        <v>2010</v>
      </c>
      <c r="B2">
        <v>168127</v>
      </c>
      <c r="C2">
        <v>90</v>
      </c>
      <c r="D2">
        <v>350.84</v>
      </c>
    </row>
    <row r="3" spans="1:6" x14ac:dyDescent="0.35">
      <c r="A3">
        <v>2038</v>
      </c>
      <c r="B3">
        <v>259168</v>
      </c>
      <c r="C3">
        <f>C2*(A7*($B3/$B2-1)+1)</f>
        <v>118.90251081367062</v>
      </c>
      <c r="D3">
        <f>D2*(B7*($B3/$B2-1)+1)</f>
        <v>385.08110638352787</v>
      </c>
    </row>
    <row r="5" spans="1:6" x14ac:dyDescent="0.35">
      <c r="F5" t="s">
        <v>53</v>
      </c>
    </row>
    <row r="6" spans="1:6" x14ac:dyDescent="0.35">
      <c r="A6" t="s">
        <v>51</v>
      </c>
      <c r="B6" t="s">
        <v>52</v>
      </c>
      <c r="E6" t="s">
        <v>49</v>
      </c>
      <c r="F6">
        <f>C3/C2</f>
        <v>1.3211390090407846</v>
      </c>
    </row>
    <row r="7" spans="1:6" x14ac:dyDescent="0.35">
      <c r="A7">
        <v>0.59305300000000005</v>
      </c>
      <c r="B7">
        <v>0.18023500000000001</v>
      </c>
      <c r="E7" t="s">
        <v>54</v>
      </c>
      <c r="F7">
        <f>D3/D2</f>
        <v>1.0975974985278985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Dept of Transportation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TDB078</dc:creator>
  <cp:lastModifiedBy>THANH N NGUYEN</cp:lastModifiedBy>
  <dcterms:created xsi:type="dcterms:W3CDTF">2015-04-28T17:40:22Z</dcterms:created>
  <dcterms:modified xsi:type="dcterms:W3CDTF">2015-06-01T22:38:42Z</dcterms:modified>
</cp:coreProperties>
</file>