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hesis Doc\"/>
    </mc:Choice>
  </mc:AlternateContent>
  <xr:revisionPtr revIDLastSave="0" documentId="13_ncr:1_{12328E44-BCF3-4664-8B65-F969D71E60D2}" xr6:coauthVersionLast="36" xr6:coauthVersionMax="36" xr10:uidLastSave="{00000000-0000-0000-0000-000000000000}"/>
  <bookViews>
    <workbookView xWindow="240" yWindow="60" windowWidth="20115" windowHeight="8010" firstSheet="2" activeTab="4" xr2:uid="{00000000-000D-0000-FFFF-FFFF00000000}"/>
  </bookViews>
  <sheets>
    <sheet name="Time Table Data" sheetId="1" r:id="rId1"/>
    <sheet name="Platform and Trains" sheetId="2" r:id="rId2"/>
    <sheet name="Trains on M,T,W,Th,F,Sa,Su,D" sheetId="3" r:id="rId3"/>
    <sheet name="C or IC Matrix" sheetId="4" r:id="rId4"/>
    <sheet name="Capacity analysis" sheetId="5" r:id="rId5"/>
    <sheet name="Capacity analysis for node 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96" i="6" l="1"/>
  <c r="R95" i="6"/>
  <c r="R94" i="6" l="1"/>
  <c r="R93" i="6"/>
  <c r="R92" i="6"/>
  <c r="R91" i="6"/>
  <c r="C24" i="5" l="1"/>
  <c r="D24" i="5"/>
  <c r="E24" i="5"/>
  <c r="F24" i="5"/>
  <c r="G24" i="5"/>
  <c r="H24" i="5"/>
  <c r="I24" i="5"/>
  <c r="J24" i="5"/>
  <c r="C25" i="5"/>
  <c r="D25" i="5"/>
  <c r="E25" i="5"/>
  <c r="F25" i="5"/>
  <c r="G25" i="5"/>
  <c r="H25" i="5"/>
  <c r="I25" i="5"/>
  <c r="J25" i="5"/>
  <c r="C26" i="5"/>
  <c r="D26" i="5"/>
  <c r="E26" i="5"/>
  <c r="F26" i="5"/>
  <c r="G26" i="5"/>
  <c r="H26" i="5"/>
  <c r="I26" i="5"/>
  <c r="J26" i="5"/>
  <c r="C27" i="5"/>
  <c r="D27" i="5"/>
  <c r="E27" i="5"/>
  <c r="F27" i="5"/>
  <c r="G27" i="5"/>
  <c r="H27" i="5"/>
  <c r="I27" i="5"/>
  <c r="J27" i="5"/>
  <c r="C28" i="5"/>
  <c r="D28" i="5"/>
  <c r="E28" i="5"/>
  <c r="F28" i="5"/>
  <c r="G28" i="5"/>
  <c r="H28" i="5"/>
  <c r="I28" i="5"/>
  <c r="J28" i="5"/>
  <c r="R106" i="5" l="1"/>
  <c r="R100" i="5"/>
  <c r="Q95" i="5"/>
  <c r="O103" i="5"/>
  <c r="O99" i="5"/>
  <c r="O95" i="5"/>
  <c r="T87" i="5"/>
  <c r="S87" i="5"/>
  <c r="R87" i="5"/>
  <c r="Q87" i="5"/>
  <c r="P87" i="5"/>
  <c r="O87" i="5"/>
  <c r="N87" i="5"/>
  <c r="S86" i="5"/>
  <c r="S85" i="5"/>
  <c r="S84" i="5"/>
  <c r="S83" i="5"/>
  <c r="S82" i="5"/>
  <c r="R86" i="5"/>
  <c r="R85" i="5"/>
  <c r="R84" i="5"/>
  <c r="R83" i="5"/>
  <c r="R82" i="5"/>
  <c r="Q86" i="5"/>
  <c r="Q85" i="5"/>
  <c r="Q84" i="5"/>
  <c r="Q83" i="5"/>
  <c r="Q82" i="5"/>
  <c r="P86" i="5"/>
  <c r="P85" i="5"/>
  <c r="P84" i="5"/>
  <c r="P83" i="5"/>
  <c r="P82" i="5"/>
  <c r="O86" i="5"/>
  <c r="O85" i="5"/>
  <c r="O84" i="5"/>
  <c r="O83" i="5"/>
  <c r="O82" i="5"/>
  <c r="S81" i="5"/>
  <c r="R81" i="5"/>
  <c r="Q81" i="5"/>
  <c r="P81" i="5"/>
  <c r="O81" i="5"/>
  <c r="N86" i="5"/>
  <c r="N85" i="5"/>
  <c r="N84" i="5"/>
  <c r="N83" i="5"/>
  <c r="N82" i="5"/>
  <c r="N81" i="5"/>
  <c r="T75" i="5"/>
  <c r="N75" i="5"/>
  <c r="O75" i="5"/>
  <c r="P75" i="5"/>
  <c r="Q75" i="5"/>
  <c r="R75" i="5"/>
  <c r="S75" i="5"/>
  <c r="O74" i="5"/>
  <c r="P74" i="5"/>
  <c r="Q74" i="5"/>
  <c r="R74" i="5"/>
  <c r="S74" i="5"/>
  <c r="O73" i="5"/>
  <c r="P73" i="5"/>
  <c r="Q73" i="5"/>
  <c r="R73" i="5"/>
  <c r="S73" i="5"/>
  <c r="O72" i="5"/>
  <c r="P72" i="5"/>
  <c r="Q72" i="5"/>
  <c r="R72" i="5"/>
  <c r="S72" i="5"/>
  <c r="O71" i="5"/>
  <c r="P71" i="5"/>
  <c r="Q71" i="5"/>
  <c r="R71" i="5"/>
  <c r="S71" i="5"/>
  <c r="O70" i="5"/>
  <c r="P70" i="5"/>
  <c r="Q70" i="5"/>
  <c r="R70" i="5"/>
  <c r="S70" i="5"/>
  <c r="O69" i="5"/>
  <c r="P69" i="5"/>
  <c r="Q69" i="5"/>
  <c r="R69" i="5"/>
  <c r="S69" i="5"/>
  <c r="N70" i="5"/>
  <c r="N71" i="5"/>
  <c r="N72" i="5"/>
  <c r="N73" i="5"/>
  <c r="N74" i="5"/>
  <c r="N69" i="5"/>
  <c r="O63" i="5"/>
  <c r="P63" i="5"/>
  <c r="Q63" i="5"/>
  <c r="R63" i="5"/>
  <c r="S63" i="5"/>
  <c r="O52" i="5"/>
  <c r="S52" i="5"/>
  <c r="R51" i="5"/>
  <c r="R62" i="5" s="1"/>
  <c r="Q50" i="5"/>
  <c r="Q61" i="5" s="1"/>
  <c r="S48" i="5"/>
  <c r="S59" i="5" s="1"/>
  <c r="R47" i="5"/>
  <c r="R58" i="5" s="1"/>
  <c r="S41" i="5"/>
  <c r="R41" i="5"/>
  <c r="R52" i="5" s="1"/>
  <c r="Q41" i="5"/>
  <c r="Q52" i="5" s="1"/>
  <c r="P41" i="5"/>
  <c r="P52" i="5" s="1"/>
  <c r="O41" i="5"/>
  <c r="N41" i="5"/>
  <c r="N52" i="5" s="1"/>
  <c r="N63" i="5" s="1"/>
  <c r="S40" i="5"/>
  <c r="S51" i="5" s="1"/>
  <c r="S62" i="5" s="1"/>
  <c r="R40" i="5"/>
  <c r="Q40" i="5"/>
  <c r="Q51" i="5" s="1"/>
  <c r="Q62" i="5" s="1"/>
  <c r="P40" i="5"/>
  <c r="P51" i="5" s="1"/>
  <c r="P62" i="5" s="1"/>
  <c r="O40" i="5"/>
  <c r="O51" i="5" s="1"/>
  <c r="O62" i="5" s="1"/>
  <c r="N40" i="5"/>
  <c r="N51" i="5" s="1"/>
  <c r="N62" i="5" s="1"/>
  <c r="S39" i="5"/>
  <c r="S50" i="5" s="1"/>
  <c r="S61" i="5" s="1"/>
  <c r="R39" i="5"/>
  <c r="R50" i="5" s="1"/>
  <c r="R61" i="5" s="1"/>
  <c r="Q39" i="5"/>
  <c r="P39" i="5"/>
  <c r="P50" i="5" s="1"/>
  <c r="P61" i="5" s="1"/>
  <c r="O39" i="5"/>
  <c r="O50" i="5" s="1"/>
  <c r="O61" i="5" s="1"/>
  <c r="N39" i="5"/>
  <c r="N50" i="5" s="1"/>
  <c r="N61" i="5" s="1"/>
  <c r="R38" i="5"/>
  <c r="R49" i="5" s="1"/>
  <c r="R60" i="5" s="1"/>
  <c r="Q38" i="5"/>
  <c r="Q49" i="5" s="1"/>
  <c r="Q60" i="5" s="1"/>
  <c r="O38" i="5"/>
  <c r="O49" i="5" s="1"/>
  <c r="O60" i="5" s="1"/>
  <c r="N38" i="5"/>
  <c r="N49" i="5" s="1"/>
  <c r="N60" i="5" s="1"/>
  <c r="Q37" i="5"/>
  <c r="Q48" i="5" s="1"/>
  <c r="Q59" i="5" s="1"/>
  <c r="N37" i="5"/>
  <c r="N48" i="5" s="1"/>
  <c r="N59" i="5" s="1"/>
  <c r="S38" i="5"/>
  <c r="S49" i="5" s="1"/>
  <c r="S60" i="5" s="1"/>
  <c r="P38" i="5"/>
  <c r="P49" i="5" s="1"/>
  <c r="P60" i="5" s="1"/>
  <c r="S37" i="5"/>
  <c r="R37" i="5"/>
  <c r="R48" i="5" s="1"/>
  <c r="R59" i="5" s="1"/>
  <c r="P37" i="5"/>
  <c r="P48" i="5" s="1"/>
  <c r="P59" i="5" s="1"/>
  <c r="O37" i="5"/>
  <c r="O48" i="5" s="1"/>
  <c r="O59" i="5" s="1"/>
  <c r="S36" i="5"/>
  <c r="S47" i="5" s="1"/>
  <c r="S58" i="5" s="1"/>
  <c r="R36" i="5"/>
  <c r="Q36" i="5"/>
  <c r="Q47" i="5" s="1"/>
  <c r="Q58" i="5" s="1"/>
  <c r="P36" i="5"/>
  <c r="P47" i="5" s="1"/>
  <c r="P58" i="5" s="1"/>
  <c r="O36" i="5"/>
  <c r="O47" i="5" s="1"/>
  <c r="O58" i="5" s="1"/>
  <c r="N36" i="5"/>
  <c r="N47" i="5" s="1"/>
  <c r="N58" i="5" s="1"/>
  <c r="D36" i="5" l="1"/>
  <c r="D65" i="5"/>
  <c r="C65" i="5"/>
  <c r="D64" i="5"/>
  <c r="C64" i="5"/>
  <c r="J59" i="5"/>
  <c r="I59" i="5"/>
  <c r="J58" i="5"/>
  <c r="I58" i="5"/>
  <c r="E43" i="5" l="1"/>
  <c r="F43" i="5" s="1"/>
  <c r="E42" i="5"/>
  <c r="E53" i="5" s="1"/>
  <c r="E64" i="5" s="1"/>
  <c r="C41" i="5"/>
  <c r="D41" i="5" s="1"/>
  <c r="C40" i="5"/>
  <c r="J39" i="5"/>
  <c r="J50" i="5" s="1"/>
  <c r="J61" i="5" s="1"/>
  <c r="I39" i="5"/>
  <c r="I50" i="5" s="1"/>
  <c r="I61" i="5" s="1"/>
  <c r="H39" i="5"/>
  <c r="H50" i="5" s="1"/>
  <c r="H61" i="5" s="1"/>
  <c r="G39" i="5"/>
  <c r="G50" i="5" s="1"/>
  <c r="G61" i="5" s="1"/>
  <c r="F39" i="5"/>
  <c r="F50" i="5" s="1"/>
  <c r="F61" i="5" s="1"/>
  <c r="E39" i="5"/>
  <c r="E50" i="5" s="1"/>
  <c r="E61" i="5" s="1"/>
  <c r="D39" i="5"/>
  <c r="D50" i="5" s="1"/>
  <c r="D61" i="5" s="1"/>
  <c r="J38" i="5"/>
  <c r="J49" i="5" s="1"/>
  <c r="J60" i="5" s="1"/>
  <c r="I38" i="5"/>
  <c r="I49" i="5" s="1"/>
  <c r="I60" i="5" s="1"/>
  <c r="H38" i="5"/>
  <c r="H49" i="5" s="1"/>
  <c r="H60" i="5" s="1"/>
  <c r="G38" i="5"/>
  <c r="G49" i="5" s="1"/>
  <c r="G60" i="5" s="1"/>
  <c r="H37" i="5"/>
  <c r="H48" i="5" s="1"/>
  <c r="H59" i="5" s="1"/>
  <c r="G37" i="5"/>
  <c r="G48" i="5" s="1"/>
  <c r="G59" i="5" s="1"/>
  <c r="H36" i="5"/>
  <c r="H47" i="5" s="1"/>
  <c r="H58" i="5" s="1"/>
  <c r="G36" i="5"/>
  <c r="G47" i="5" s="1"/>
  <c r="G58" i="5" s="1"/>
  <c r="F38" i="5"/>
  <c r="F49" i="5" s="1"/>
  <c r="F60" i="5" s="1"/>
  <c r="E38" i="5"/>
  <c r="E49" i="5" s="1"/>
  <c r="E60" i="5" s="1"/>
  <c r="D38" i="5"/>
  <c r="D49" i="5" s="1"/>
  <c r="D60" i="5" s="1"/>
  <c r="F37" i="5"/>
  <c r="F48" i="5" s="1"/>
  <c r="F59" i="5" s="1"/>
  <c r="E37" i="5"/>
  <c r="E48" i="5" s="1"/>
  <c r="E59" i="5" s="1"/>
  <c r="D37" i="5"/>
  <c r="D48" i="5" s="1"/>
  <c r="D59" i="5" s="1"/>
  <c r="C39" i="5"/>
  <c r="C50" i="5" s="1"/>
  <c r="C61" i="5" s="1"/>
  <c r="C38" i="5"/>
  <c r="C49" i="5" s="1"/>
  <c r="C60" i="5" s="1"/>
  <c r="C37" i="5"/>
  <c r="C48" i="5" s="1"/>
  <c r="C59" i="5" s="1"/>
  <c r="F36" i="5"/>
  <c r="F47" i="5" s="1"/>
  <c r="F58" i="5" s="1"/>
  <c r="E36" i="5"/>
  <c r="E47" i="5" s="1"/>
  <c r="E58" i="5" s="1"/>
  <c r="D47" i="5"/>
  <c r="D58" i="5" s="1"/>
  <c r="C36" i="5"/>
  <c r="C47" i="5" s="1"/>
  <c r="C58" i="5" s="1"/>
  <c r="C51" i="5" l="1"/>
  <c r="C62" i="5" s="1"/>
  <c r="D40" i="5"/>
  <c r="E40" i="5" s="1"/>
  <c r="F40" i="5" s="1"/>
  <c r="G40" i="5" s="1"/>
  <c r="H40" i="5" s="1"/>
  <c r="I40" i="5" s="1"/>
  <c r="J40" i="5" s="1"/>
  <c r="E51" i="5"/>
  <c r="E62" i="5" s="1"/>
  <c r="F42" i="5"/>
  <c r="G42" i="5" s="1"/>
  <c r="H42" i="5" s="1"/>
  <c r="E41" i="5"/>
  <c r="D52" i="5"/>
  <c r="D63" i="5" s="1"/>
  <c r="F54" i="5"/>
  <c r="F65" i="5" s="1"/>
  <c r="G43" i="5"/>
  <c r="C52" i="5"/>
  <c r="C63" i="5" s="1"/>
  <c r="E54" i="5"/>
  <c r="E65" i="5" s="1"/>
  <c r="A32" i="5"/>
  <c r="L30" i="5"/>
  <c r="G53" i="5" l="1"/>
  <c r="G64" i="5" s="1"/>
  <c r="D51" i="5"/>
  <c r="D62" i="5" s="1"/>
  <c r="F53" i="5"/>
  <c r="F64" i="5" s="1"/>
  <c r="H43" i="5"/>
  <c r="G54" i="5"/>
  <c r="G65" i="5" s="1"/>
  <c r="H53" i="5"/>
  <c r="H64" i="5" s="1"/>
  <c r="I42" i="5"/>
  <c r="F51" i="5"/>
  <c r="F62" i="5" s="1"/>
  <c r="F41" i="5"/>
  <c r="E52" i="5"/>
  <c r="E63" i="5" s="1"/>
  <c r="R29" i="5"/>
  <c r="Q29" i="5"/>
  <c r="Q28" i="5"/>
  <c r="P29" i="5"/>
  <c r="P28" i="5"/>
  <c r="P27" i="5"/>
  <c r="O29" i="5"/>
  <c r="O28" i="5"/>
  <c r="O27" i="5"/>
  <c r="O26" i="5"/>
  <c r="N29" i="5"/>
  <c r="N28" i="5"/>
  <c r="N27" i="5"/>
  <c r="N26" i="5"/>
  <c r="N25" i="5"/>
  <c r="J30" i="5"/>
  <c r="I31" i="5"/>
  <c r="H31" i="5"/>
  <c r="H30" i="5"/>
  <c r="G31" i="5"/>
  <c r="G88" i="5" s="1"/>
  <c r="G30" i="5"/>
  <c r="G29" i="5"/>
  <c r="F31" i="5"/>
  <c r="F30" i="5"/>
  <c r="F87" i="5" s="1"/>
  <c r="F29" i="5"/>
  <c r="E31" i="5"/>
  <c r="E30" i="5"/>
  <c r="E29" i="5"/>
  <c r="D31" i="5"/>
  <c r="D30" i="5"/>
  <c r="D29" i="5"/>
  <c r="C31" i="5"/>
  <c r="C30" i="5"/>
  <c r="C29" i="5"/>
  <c r="F85" i="5" l="1"/>
  <c r="C70" i="5"/>
  <c r="C82" i="5"/>
  <c r="D72" i="5"/>
  <c r="D84" i="5"/>
  <c r="D76" i="5"/>
  <c r="D88" i="5"/>
  <c r="E75" i="5"/>
  <c r="E87" i="5"/>
  <c r="C71" i="5"/>
  <c r="C83" i="5"/>
  <c r="C75" i="5"/>
  <c r="C87" i="5"/>
  <c r="D73" i="5"/>
  <c r="D85" i="5"/>
  <c r="E72" i="5"/>
  <c r="E84" i="5"/>
  <c r="E76" i="5"/>
  <c r="E88" i="5"/>
  <c r="F76" i="5"/>
  <c r="F88" i="5"/>
  <c r="H75" i="5"/>
  <c r="H87" i="5"/>
  <c r="C72" i="5"/>
  <c r="C84" i="5"/>
  <c r="C76" i="5"/>
  <c r="C88" i="5"/>
  <c r="D74" i="5"/>
  <c r="D86" i="5"/>
  <c r="E73" i="5"/>
  <c r="E85" i="5"/>
  <c r="C73" i="5"/>
  <c r="C85" i="5"/>
  <c r="D71" i="5"/>
  <c r="D83" i="5"/>
  <c r="D75" i="5"/>
  <c r="D87" i="5"/>
  <c r="E74" i="5"/>
  <c r="E86" i="5"/>
  <c r="G87" i="5"/>
  <c r="C74" i="5"/>
  <c r="C86" i="5"/>
  <c r="F75" i="5"/>
  <c r="G76" i="5"/>
  <c r="G75" i="5"/>
  <c r="F73" i="5"/>
  <c r="I53" i="5"/>
  <c r="I64" i="5" s="1"/>
  <c r="J42" i="5"/>
  <c r="J53" i="5" s="1"/>
  <c r="J64" i="5" s="1"/>
  <c r="J87" i="5" s="1"/>
  <c r="F52" i="5"/>
  <c r="F63" i="5" s="1"/>
  <c r="F86" i="5" s="1"/>
  <c r="G41" i="5"/>
  <c r="G51" i="5"/>
  <c r="G62" i="5" s="1"/>
  <c r="I43" i="5"/>
  <c r="H54" i="5"/>
  <c r="H65" i="5" s="1"/>
  <c r="H88" i="5" s="1"/>
  <c r="S29" i="5"/>
  <c r="S28" i="5"/>
  <c r="R28" i="5"/>
  <c r="S27" i="5"/>
  <c r="R27" i="5"/>
  <c r="Q27" i="5"/>
  <c r="S26" i="5"/>
  <c r="R26" i="5"/>
  <c r="Q26" i="5"/>
  <c r="P26" i="5"/>
  <c r="S25" i="5"/>
  <c r="R25" i="5"/>
  <c r="Q25" i="5"/>
  <c r="P25" i="5"/>
  <c r="O25" i="5"/>
  <c r="S24" i="5"/>
  <c r="R24" i="5"/>
  <c r="Q24" i="5"/>
  <c r="P24" i="5"/>
  <c r="O24" i="5"/>
  <c r="N24" i="5"/>
  <c r="N30" i="5" s="1"/>
  <c r="F74" i="5" l="1"/>
  <c r="H76" i="5"/>
  <c r="J75" i="5"/>
  <c r="G52" i="5"/>
  <c r="H41" i="5"/>
  <c r="J43" i="5"/>
  <c r="J54" i="5" s="1"/>
  <c r="J65" i="5" s="1"/>
  <c r="I54" i="5"/>
  <c r="R30" i="5"/>
  <c r="H51" i="5"/>
  <c r="H62" i="5" s="1"/>
  <c r="P30" i="5"/>
  <c r="O30" i="5"/>
  <c r="S30" i="5"/>
  <c r="Q30" i="5"/>
  <c r="J31" i="5"/>
  <c r="I29" i="5"/>
  <c r="H29" i="5"/>
  <c r="I30" i="5"/>
  <c r="J29" i="5"/>
  <c r="C81" i="5"/>
  <c r="C89" i="5" s="1"/>
  <c r="D69" i="5" l="1"/>
  <c r="D81" i="5"/>
  <c r="E70" i="5"/>
  <c r="E82" i="5"/>
  <c r="I70" i="5"/>
  <c r="I82" i="5"/>
  <c r="F72" i="5"/>
  <c r="F84" i="5"/>
  <c r="E69" i="5"/>
  <c r="E81" i="5"/>
  <c r="I69" i="5"/>
  <c r="I81" i="5"/>
  <c r="F70" i="5"/>
  <c r="F82" i="5"/>
  <c r="J70" i="5"/>
  <c r="J82" i="5"/>
  <c r="H71" i="5"/>
  <c r="H83" i="5"/>
  <c r="G72" i="5"/>
  <c r="G84" i="5"/>
  <c r="G73" i="5"/>
  <c r="G85" i="5"/>
  <c r="J76" i="5"/>
  <c r="J88" i="5"/>
  <c r="F69" i="5"/>
  <c r="F81" i="5"/>
  <c r="J69" i="5"/>
  <c r="J81" i="5"/>
  <c r="G70" i="5"/>
  <c r="G82" i="5"/>
  <c r="E71" i="5"/>
  <c r="E83" i="5"/>
  <c r="I71" i="5"/>
  <c r="I83" i="5"/>
  <c r="H72" i="5"/>
  <c r="H84" i="5"/>
  <c r="H73" i="5"/>
  <c r="H85" i="5"/>
  <c r="I75" i="5"/>
  <c r="I87" i="5"/>
  <c r="H69" i="5"/>
  <c r="H81" i="5"/>
  <c r="G71" i="5"/>
  <c r="G83" i="5"/>
  <c r="J72" i="5"/>
  <c r="J84" i="5"/>
  <c r="G69" i="5"/>
  <c r="G81" i="5"/>
  <c r="D70" i="5"/>
  <c r="D82" i="5"/>
  <c r="H70" i="5"/>
  <c r="H82" i="5"/>
  <c r="F71" i="5"/>
  <c r="F83" i="5"/>
  <c r="J71" i="5"/>
  <c r="J83" i="5"/>
  <c r="I72" i="5"/>
  <c r="I84" i="5"/>
  <c r="G63" i="5"/>
  <c r="G86" i="5" s="1"/>
  <c r="G74" i="5"/>
  <c r="I65" i="5"/>
  <c r="I88" i="5" s="1"/>
  <c r="I76" i="5"/>
  <c r="C32" i="5"/>
  <c r="C69" i="5"/>
  <c r="C77" i="5" s="1"/>
  <c r="I51" i="5"/>
  <c r="I62" i="5" s="1"/>
  <c r="I85" i="5" s="1"/>
  <c r="J51" i="5"/>
  <c r="J62" i="5" s="1"/>
  <c r="J85" i="5" s="1"/>
  <c r="I41" i="5"/>
  <c r="H52" i="5"/>
  <c r="H63" i="5" s="1"/>
  <c r="H86" i="5" s="1"/>
  <c r="G32" i="5"/>
  <c r="T30" i="5"/>
  <c r="H32" i="5"/>
  <c r="F32" i="5"/>
  <c r="J32" i="5"/>
  <c r="D32" i="5"/>
  <c r="E32" i="5"/>
  <c r="I32" i="5"/>
  <c r="D77" i="5" l="1"/>
  <c r="E89" i="5"/>
  <c r="F77" i="5"/>
  <c r="E77" i="5"/>
  <c r="D89" i="5"/>
  <c r="G89" i="5"/>
  <c r="G77" i="5"/>
  <c r="H89" i="5"/>
  <c r="F89" i="5"/>
  <c r="H74" i="5"/>
  <c r="H77" i="5" s="1"/>
  <c r="I73" i="5"/>
  <c r="J73" i="5"/>
  <c r="J41" i="5"/>
  <c r="J52" i="5" s="1"/>
  <c r="I52" i="5"/>
  <c r="K32" i="5"/>
  <c r="D95" i="5" s="1"/>
  <c r="I63" i="5" l="1"/>
  <c r="I86" i="5" s="1"/>
  <c r="I89" i="5" s="1"/>
  <c r="I74" i="5"/>
  <c r="I77" i="5" s="1"/>
  <c r="J63" i="5"/>
  <c r="J86" i="5" s="1"/>
  <c r="J89" i="5" s="1"/>
  <c r="J74" i="5"/>
  <c r="J77" i="5" s="1"/>
  <c r="K89" i="5" l="1"/>
  <c r="F95" i="5" s="1"/>
  <c r="K77" i="5"/>
  <c r="D99" i="5" s="1"/>
  <c r="D103" i="5" s="1"/>
  <c r="G100" i="5" l="1"/>
  <c r="G106" i="5"/>
</calcChain>
</file>

<file path=xl/sharedStrings.xml><?xml version="1.0" encoding="utf-8"?>
<sst xmlns="http://schemas.openxmlformats.org/spreadsheetml/2006/main" count="2116" uniqueCount="737">
  <si>
    <t xml:space="preserve">Train Number </t>
  </si>
  <si>
    <t xml:space="preserve">Train Name </t>
  </si>
  <si>
    <t>From</t>
  </si>
  <si>
    <t>To</t>
  </si>
  <si>
    <t xml:space="preserve">Secunderabad </t>
  </si>
  <si>
    <t>Guntur</t>
  </si>
  <si>
    <t>Kurnool</t>
  </si>
  <si>
    <t>Hazur Sahib Nanded</t>
  </si>
  <si>
    <t>Nizamabad</t>
  </si>
  <si>
    <t>Rajahmundry</t>
  </si>
  <si>
    <t>Secunderabad</t>
  </si>
  <si>
    <t>Adilabad</t>
  </si>
  <si>
    <t>Bhubaneswar</t>
  </si>
  <si>
    <t>Chennai Central</t>
  </si>
  <si>
    <t>Gorakhpur</t>
  </si>
  <si>
    <t>Gudur</t>
  </si>
  <si>
    <t>Guwahati</t>
  </si>
  <si>
    <t>H. Nizamuddin</t>
  </si>
  <si>
    <t xml:space="preserve">Hazur Sahib Nanded </t>
  </si>
  <si>
    <t>Jammu Tawi</t>
  </si>
  <si>
    <t>Kurnool City</t>
  </si>
  <si>
    <t>New Delhi</t>
  </si>
  <si>
    <t>Bidar</t>
  </si>
  <si>
    <t>Pune</t>
  </si>
  <si>
    <t>Dhanapur</t>
  </si>
  <si>
    <t>Porbandar</t>
  </si>
  <si>
    <t>Sirpur Kaghaznagar</t>
  </si>
  <si>
    <t>Tirupati</t>
  </si>
  <si>
    <t>Vijayawada</t>
  </si>
  <si>
    <t>Manmad- Secunderabad Ajantha Express</t>
  </si>
  <si>
    <t>Mumbai CSMT- Secunderabad Devagiri Express</t>
  </si>
  <si>
    <t>Hyderabad- Jaipur Express</t>
  </si>
  <si>
    <t>Tirupati- Adilabad Krishna Express</t>
  </si>
  <si>
    <t>Sai Nagar Shirdi- Vijayawada Express</t>
  </si>
  <si>
    <t>Narsapur- Nagarsol Express</t>
  </si>
  <si>
    <t>Sai Nagar Shirdi- Tirupathi Express</t>
  </si>
  <si>
    <t>Yesvantpur- Secunderabad GaribRath Express</t>
  </si>
  <si>
    <t>Tatanagar/Yesvantpur Express</t>
  </si>
  <si>
    <t xml:space="preserve">Tirupati- Nizamabad Rayalaseema Express </t>
  </si>
  <si>
    <t>Manuguru- Shri Chatrapathi Sahu Maharaj Terminus(kohlapur) Express</t>
  </si>
  <si>
    <t>Howrah- Secunderabad Falaknuma Express</t>
  </si>
  <si>
    <t>Guntur- Vikarabad Palnad Express</t>
  </si>
  <si>
    <t>Secunderabad- Vijayawada Intercity Express</t>
  </si>
  <si>
    <t xml:space="preserve">Visakhapatnam- Secunderabad Janmabhoomi Express </t>
  </si>
  <si>
    <t>Tirupati- Secunderabad Narayanadri Express</t>
  </si>
  <si>
    <t>Bhavnagar- Kakinada Port Express</t>
  </si>
  <si>
    <t>Chennai Central- Hyderabad Express</t>
  </si>
  <si>
    <t>Kochuveli- Hyderabad Sabari Express</t>
  </si>
  <si>
    <t>Guntur- Secunderabad Golconda Express</t>
  </si>
  <si>
    <t>Guntur- Hyderabad Intercity Express</t>
  </si>
  <si>
    <t>Pune- Bhubaneswar Express</t>
  </si>
  <si>
    <t>Secunderabad- kurnool City Tungabhadra Express</t>
  </si>
  <si>
    <t>Tirupati- Secunderabad Seven Hill Express</t>
  </si>
  <si>
    <t>Secunderabad- Kurnool City Hundry Express</t>
  </si>
  <si>
    <t>Ajmer- Hyderabad Express</t>
  </si>
  <si>
    <t>Hazur Sahib Nanded- Sambalpur Nagavali Express</t>
  </si>
  <si>
    <t>Jaipur- Secunderabad Express</t>
  </si>
  <si>
    <t>Hazur Sahib Nanded- Visakhapatnam Express</t>
  </si>
  <si>
    <t>Visakhapatnam- Sai Nagar Shirdi Express</t>
  </si>
  <si>
    <t>Narasapur- Nagarsol Express</t>
  </si>
  <si>
    <t>Narasapur- Hyderabad Express</t>
  </si>
  <si>
    <t>Bhubaneswar- Secunderabad Viskha Express</t>
  </si>
  <si>
    <t>Kakinada Port- Secunderabad Gautami Express</t>
  </si>
  <si>
    <t>Sambalpur- Hazur Sahib Nanded Nagavali Express</t>
  </si>
  <si>
    <t>Visakhapatnam- Hazur Sahib Nanded Express</t>
  </si>
  <si>
    <t>Secunderabad- Guwahati Express</t>
  </si>
  <si>
    <t>Shalimar- Secunderabad Express</t>
  </si>
  <si>
    <t>Sai Nagar Shirdi- Kakinada Port Express</t>
  </si>
  <si>
    <t>Secunderabad- Shalimar AC Express</t>
  </si>
  <si>
    <t>Visakhapatnam- Hyderabad Godavari Express</t>
  </si>
  <si>
    <t>Secunderabad- Kakinada Town AC Express</t>
  </si>
  <si>
    <t>Mumbai CSMT- Bhubaneswar Konark Express</t>
  </si>
  <si>
    <t xml:space="preserve">Howrah- Hyderabad East Coast Express </t>
  </si>
  <si>
    <t>Tirupati- Sai Nagar Shirdi Express</t>
  </si>
  <si>
    <t>Secunderabad- Sai Nagar Shirdi Express</t>
  </si>
  <si>
    <t>Gorakhpur- Yesvantpur Express</t>
  </si>
  <si>
    <t>Secunderabad- Yesvantpur GaribRath Express</t>
  </si>
  <si>
    <t>KSR Bengaluru- H. Nizamuddin Rajdhani Express</t>
  </si>
  <si>
    <t>Secunderabad- Bikaner Express</t>
  </si>
  <si>
    <t>Chennai Central- Hyderabad Charminar Express</t>
  </si>
  <si>
    <t>Gudur- Secunderabad Simhapuri Express</t>
  </si>
  <si>
    <t>Tirupati- Secunderabad Padmavati Express</t>
  </si>
  <si>
    <t>Hyderabad- H. Nizamuddin Dakshin Express</t>
  </si>
  <si>
    <t>Secunderabad- H. Nizamuddin Rajdhani Express</t>
  </si>
  <si>
    <t>Secunderabad- H. Nizamuddin Duronto Express</t>
  </si>
  <si>
    <t>Tirupati- Jammutawi Humsafar Express</t>
  </si>
  <si>
    <t>Hyderabad- New Delhi Telangana Express</t>
  </si>
  <si>
    <t>Porbandar- Secunderabad Express</t>
  </si>
  <si>
    <t>Kakinada Port- Lokmanya Tilak(T) Express</t>
  </si>
  <si>
    <t>Visakhapatnam- Lokmanya Tilak(T) Express</t>
  </si>
  <si>
    <t>Secunderabad- Dhanapur(Patna) Express</t>
  </si>
  <si>
    <t>Secunderabad- Nagpur Express</t>
  </si>
  <si>
    <t>Vijayawada- Secunderabad Satavahana Express</t>
  </si>
  <si>
    <t>Yesvantpur- Delhi Sarai Rohilla Duronto Express</t>
  </si>
  <si>
    <t>Daily</t>
  </si>
  <si>
    <t xml:space="preserve">Daily </t>
  </si>
  <si>
    <t>Wednesday</t>
  </si>
  <si>
    <t>Except Monday and Saturday</t>
  </si>
  <si>
    <t>Monday and Saturday</t>
  </si>
  <si>
    <t>Friday</t>
  </si>
  <si>
    <t xml:space="preserve">Thursday </t>
  </si>
  <si>
    <t>Monday</t>
  </si>
  <si>
    <t>Jaipur- Hyderabad Express</t>
  </si>
  <si>
    <t>Sai Nagar Shirdi- SecunderabadExpress</t>
  </si>
  <si>
    <t>Nagarsol- Narasapur Express(Via Guntur)</t>
  </si>
  <si>
    <t>Sai Nagar Shirdi- Vishakapatnam Express</t>
  </si>
  <si>
    <t xml:space="preserve">Nagarsol- Narasapur Express </t>
  </si>
  <si>
    <t>Yesvantpur- Gorakhpur Express</t>
  </si>
  <si>
    <t>Arrival</t>
  </si>
  <si>
    <t xml:space="preserve">Departure </t>
  </si>
  <si>
    <t>Ends Here</t>
  </si>
  <si>
    <t>Tirupati- Secunderabad Express</t>
  </si>
  <si>
    <t>Sunday</t>
  </si>
  <si>
    <t>Shri Chatrapathi Sahu Maharaj Terminus(kohlapur)- Manuguru Express</t>
  </si>
  <si>
    <t>Vasco Da Gama- Hyderabad Link Express</t>
  </si>
  <si>
    <t>Except Sunday</t>
  </si>
  <si>
    <t>Vijayawada- Secunderabad Intercity Express</t>
  </si>
  <si>
    <t>Friday, Sunday</t>
  </si>
  <si>
    <t>Thursday</t>
  </si>
  <si>
    <t>Kakinada Port- Bhavnagar Express</t>
  </si>
  <si>
    <t>Tuesday</t>
  </si>
  <si>
    <t>Bhubaneswar- Pune Express</t>
  </si>
  <si>
    <t>Wednesday, Saturday</t>
  </si>
  <si>
    <t>kurnool City- Secunderabad Tungabhadra Express</t>
  </si>
  <si>
    <t>Friday, Monday</t>
  </si>
  <si>
    <t>Kurnool City- Secunderabad Hundry Express</t>
  </si>
  <si>
    <t>Monday, Tuesday, Saturday</t>
  </si>
  <si>
    <t>Saturday</t>
  </si>
  <si>
    <t>Wednesday, Thursday, Sunday</t>
  </si>
  <si>
    <t>Adilabad- Tirupati Krishna Express</t>
  </si>
  <si>
    <t>Nizamabad- Tirupati Rayalseema Express</t>
  </si>
  <si>
    <t>Guwahati- Secunderabad Express</t>
  </si>
  <si>
    <t>Kakinada Port- Sai Nagar Shirdi Express</t>
  </si>
  <si>
    <t xml:space="preserve">Monday, Wednesday, Saturday </t>
  </si>
  <si>
    <t>Shalimar- Secunderabad AC Express</t>
  </si>
  <si>
    <t>Visakhapatnam- Secunderabad GaribRath Express</t>
  </si>
  <si>
    <t>Kakinada Town- Secunderabad AC Express</t>
  </si>
  <si>
    <t>Bhubaneswar- Mumbai CSMT Konark Express</t>
  </si>
  <si>
    <t>Secunderabad- Manmad Ajantha Express</t>
  </si>
  <si>
    <t>Secunderabad- Mumbai CSMT Devagiri Express</t>
  </si>
  <si>
    <t xml:space="preserve">Sunday, Friday </t>
  </si>
  <si>
    <t xml:space="preserve">Except Sunday, Friday </t>
  </si>
  <si>
    <t xml:space="preserve">Tuesday </t>
  </si>
  <si>
    <t>Vijayawada- Sai Nagar Shirdi Express</t>
  </si>
  <si>
    <t>Sunday, Wednesday, Friday</t>
  </si>
  <si>
    <t>H. Nizamuddin- KSR Bengaluru Rajdhani Express</t>
  </si>
  <si>
    <t xml:space="preserve">Hyderabad- Howrah East Coast Express </t>
  </si>
  <si>
    <t>Secunderabad- Howrah Falaknuma Express</t>
  </si>
  <si>
    <t xml:space="preserve">Sunday </t>
  </si>
  <si>
    <t>Secunderabad- Bhubaneswar Viskha Express</t>
  </si>
  <si>
    <t>Secunderabad- Shalimar Express</t>
  </si>
  <si>
    <t>Hyderabad- Chennai Central Express</t>
  </si>
  <si>
    <t xml:space="preserve">Tuesday, Wednesday </t>
  </si>
  <si>
    <t>Hyderabad- Chennai Central Charminar Express</t>
  </si>
  <si>
    <t>Tuesday, Saturday</t>
  </si>
  <si>
    <t>Secunderabad- Gorakhpur Express</t>
  </si>
  <si>
    <t>Secunderabad- Gudur Simhapuri Express</t>
  </si>
  <si>
    <t>Secunderabad- Tirupati Padmavati Express</t>
  </si>
  <si>
    <t xml:space="preserve">Except Wednesday, Saturday </t>
  </si>
  <si>
    <t>Hyderabad- Kochuveli Sabari Express</t>
  </si>
  <si>
    <t>Vikarabad- Guntur Palnad Express</t>
  </si>
  <si>
    <t xml:space="preserve">Secunderabad- Visakhapatnam Janmabhoomi Express </t>
  </si>
  <si>
    <t xml:space="preserve">Saturday </t>
  </si>
  <si>
    <t>Hyderabad- Narasapur Express</t>
  </si>
  <si>
    <t>Lokmanya Tilak(T)- Kakinada Port Express</t>
  </si>
  <si>
    <t xml:space="preserve">Except Sunday </t>
  </si>
  <si>
    <t>Secunderabad- Guntur Golconda Express</t>
  </si>
  <si>
    <t>Secunderabad- Guntur Intercity Express</t>
  </si>
  <si>
    <t xml:space="preserve">Monday, Wednesday, Friday </t>
  </si>
  <si>
    <t xml:space="preserve">Sunday, Thursday </t>
  </si>
  <si>
    <t>Secunderabad- Jaipur Express</t>
  </si>
  <si>
    <t>Secunderabad- Kakinada Port Gautami Express</t>
  </si>
  <si>
    <t>Secunderabad- Tirupati Seven Hill Express</t>
  </si>
  <si>
    <t xml:space="preserve">Tuesday, Friday </t>
  </si>
  <si>
    <t>Secunderabad- Lokmanya Tilak(T) Duronto Express</t>
  </si>
  <si>
    <t>Except Saturday</t>
  </si>
  <si>
    <t>Secunderabad- Rajkot Express</t>
  </si>
  <si>
    <t>Secunderabad- Pune Shatabdi Express</t>
  </si>
  <si>
    <t xml:space="preserve">Except Tuesday </t>
  </si>
  <si>
    <t>Hyderabad- Ajmer Express</t>
  </si>
  <si>
    <t xml:space="preserve">Monday, Wednesday </t>
  </si>
  <si>
    <t>Secunderabad- Porbandar Express</t>
  </si>
  <si>
    <t>Balharshah- Secunderabad  Bhagyanagar Express</t>
  </si>
  <si>
    <t>Secunderabad- Satavahana Express</t>
  </si>
  <si>
    <t>Hyderabad- Visakhapatnam Godavari Express</t>
  </si>
  <si>
    <t>Starts Here</t>
  </si>
  <si>
    <t xml:space="preserve">Visakhapatnam- SecunderabadAC Express </t>
  </si>
  <si>
    <t>14.30.</t>
  </si>
  <si>
    <t>10.35.</t>
  </si>
  <si>
    <t>10.45.</t>
  </si>
  <si>
    <t>11.00.</t>
  </si>
  <si>
    <t>00.05.</t>
  </si>
  <si>
    <t>00.10.</t>
  </si>
  <si>
    <t>08.50.</t>
  </si>
  <si>
    <t>07.30.</t>
  </si>
  <si>
    <t>11.30.</t>
  </si>
  <si>
    <t>11.40.</t>
  </si>
  <si>
    <t>07.45.</t>
  </si>
  <si>
    <t>10.15.</t>
  </si>
  <si>
    <t>10.20.</t>
  </si>
  <si>
    <t>11.35.</t>
  </si>
  <si>
    <t>10.25.</t>
  </si>
  <si>
    <t>22.05.</t>
  </si>
  <si>
    <t>22.10.</t>
  </si>
  <si>
    <t>10.30.</t>
  </si>
  <si>
    <t>10.00.</t>
  </si>
  <si>
    <t>11.55.</t>
  </si>
  <si>
    <t>20.40.</t>
  </si>
  <si>
    <t>21.10.</t>
  </si>
  <si>
    <t>23.00.</t>
  </si>
  <si>
    <t xml:space="preserve">23.20. </t>
  </si>
  <si>
    <t>23.20.</t>
  </si>
  <si>
    <t>23.55.</t>
  </si>
  <si>
    <t>22.50.</t>
  </si>
  <si>
    <t>18.45.</t>
  </si>
  <si>
    <t>21.20.</t>
  </si>
  <si>
    <t>22.00.</t>
  </si>
  <si>
    <t>14.35.</t>
  </si>
  <si>
    <t>15.00.</t>
  </si>
  <si>
    <t>12.15.</t>
  </si>
  <si>
    <t>12.20.</t>
  </si>
  <si>
    <t>13.45.</t>
  </si>
  <si>
    <t>21.50.</t>
  </si>
  <si>
    <t>17.40.</t>
  </si>
  <si>
    <t>17.50.</t>
  </si>
  <si>
    <t>20.15.</t>
  </si>
  <si>
    <t>20.25.</t>
  </si>
  <si>
    <t>19.55.</t>
  </si>
  <si>
    <t>21.30.</t>
  </si>
  <si>
    <t>17.10.</t>
  </si>
  <si>
    <t>17.25.</t>
  </si>
  <si>
    <t>12.50.</t>
  </si>
  <si>
    <t>13.05.</t>
  </si>
  <si>
    <t>14.25.</t>
  </si>
  <si>
    <t>16.25.</t>
  </si>
  <si>
    <t>16.40.</t>
  </si>
  <si>
    <t>18.30.</t>
  </si>
  <si>
    <t>22.20.</t>
  </si>
  <si>
    <t>22.30.</t>
  </si>
  <si>
    <t>17.15.</t>
  </si>
  <si>
    <t>18.10.</t>
  </si>
  <si>
    <t>12.25.</t>
  </si>
  <si>
    <t>20.10.</t>
  </si>
  <si>
    <t>20.30.</t>
  </si>
  <si>
    <t>21.00.</t>
  </si>
  <si>
    <t>15.10.</t>
  </si>
  <si>
    <t>15.20.</t>
  </si>
  <si>
    <t>18.25.</t>
  </si>
  <si>
    <t>18.40.</t>
  </si>
  <si>
    <t>15.55.</t>
  </si>
  <si>
    <t>16.50.</t>
  </si>
  <si>
    <t>21.40.</t>
  </si>
  <si>
    <t>18.50.</t>
  </si>
  <si>
    <t>18.55.</t>
  </si>
  <si>
    <t>22.55.</t>
  </si>
  <si>
    <t>18.05.</t>
  </si>
  <si>
    <t>15.05.</t>
  </si>
  <si>
    <t>13.00.</t>
  </si>
  <si>
    <t>12.45.</t>
  </si>
  <si>
    <t>13.10.</t>
  </si>
  <si>
    <t>15.40.</t>
  </si>
  <si>
    <t>15.45.</t>
  </si>
  <si>
    <t>21.15.</t>
  </si>
  <si>
    <t>20.45.</t>
  </si>
  <si>
    <t>16.55.</t>
  </si>
  <si>
    <t>23.05.</t>
  </si>
  <si>
    <t>14.45.</t>
  </si>
  <si>
    <t>20.50.</t>
  </si>
  <si>
    <t>20.55.</t>
  </si>
  <si>
    <t>17.45.</t>
  </si>
  <si>
    <t>21.55.</t>
  </si>
  <si>
    <t>23.10.</t>
  </si>
  <si>
    <t>16.15.</t>
  </si>
  <si>
    <t>17.35.</t>
  </si>
  <si>
    <t>01.50.</t>
  </si>
  <si>
    <t>04.00.</t>
  </si>
  <si>
    <t>04.05.</t>
  </si>
  <si>
    <t>04.55.</t>
  </si>
  <si>
    <t>05.00.</t>
  </si>
  <si>
    <t>05.15.</t>
  </si>
  <si>
    <t>05.20.</t>
  </si>
  <si>
    <t>05.40.</t>
  </si>
  <si>
    <t>05.45.</t>
  </si>
  <si>
    <t>05.50.</t>
  </si>
  <si>
    <t>06.10.</t>
  </si>
  <si>
    <t>06.25.</t>
  </si>
  <si>
    <t>06.35.</t>
  </si>
  <si>
    <t>06.45.</t>
  </si>
  <si>
    <t>06.55.</t>
  </si>
  <si>
    <t>07.00.</t>
  </si>
  <si>
    <t>07.05.</t>
  </si>
  <si>
    <t>07.15.</t>
  </si>
  <si>
    <t>07.40.</t>
  </si>
  <si>
    <t>07.55.</t>
  </si>
  <si>
    <t>08.10.</t>
  </si>
  <si>
    <t>08.55.</t>
  </si>
  <si>
    <t>09.00.</t>
  </si>
  <si>
    <t>09.05.</t>
  </si>
  <si>
    <t>02.00.</t>
  </si>
  <si>
    <t>05.30.</t>
  </si>
  <si>
    <t>06.05.</t>
  </si>
  <si>
    <t>06.50.</t>
  </si>
  <si>
    <t>07.20.</t>
  </si>
  <si>
    <t>07.35.</t>
  </si>
  <si>
    <t>08.00.</t>
  </si>
  <si>
    <t>09.10.</t>
  </si>
  <si>
    <t xml:space="preserve">09.20. </t>
  </si>
  <si>
    <t>09.15.</t>
  </si>
  <si>
    <t>07.10.</t>
  </si>
  <si>
    <t>08.20.</t>
  </si>
  <si>
    <t>Falaknuma</t>
  </si>
  <si>
    <t>Lingampalli</t>
  </si>
  <si>
    <t xml:space="preserve">Except Thursday </t>
  </si>
  <si>
    <t>Umdanagar</t>
  </si>
  <si>
    <t>Falaknuma- Secunderabad- Hyderabad</t>
  </si>
  <si>
    <t>Hyderabad</t>
  </si>
  <si>
    <t xml:space="preserve">Hyderabad- Secunderabad- Falaknuma </t>
  </si>
  <si>
    <t>04.57.</t>
  </si>
  <si>
    <t>06.00.</t>
  </si>
  <si>
    <t>06.02.</t>
  </si>
  <si>
    <t>06.27.</t>
  </si>
  <si>
    <t>07.25.</t>
  </si>
  <si>
    <t>08.02.</t>
  </si>
  <si>
    <t>08.22.</t>
  </si>
  <si>
    <t>09.02.</t>
  </si>
  <si>
    <t>09.42.</t>
  </si>
  <si>
    <t>09.44.</t>
  </si>
  <si>
    <t>10.33.</t>
  </si>
  <si>
    <t>11.05.</t>
  </si>
  <si>
    <t>11.07.</t>
  </si>
  <si>
    <t>11.32.</t>
  </si>
  <si>
    <t>11.57.</t>
  </si>
  <si>
    <t>12.05.</t>
  </si>
  <si>
    <t>12.07.</t>
  </si>
  <si>
    <t>12.40.</t>
  </si>
  <si>
    <t>12.42.</t>
  </si>
  <si>
    <t>13.32.</t>
  </si>
  <si>
    <t>13.34.</t>
  </si>
  <si>
    <t>13.55.</t>
  </si>
  <si>
    <t>13.57.</t>
  </si>
  <si>
    <t>15.12.</t>
  </si>
  <si>
    <t>15.47.</t>
  </si>
  <si>
    <t>16.44.</t>
  </si>
  <si>
    <t>16.46.</t>
  </si>
  <si>
    <t>17.42.</t>
  </si>
  <si>
    <t>18.08.</t>
  </si>
  <si>
    <t>18.17.</t>
  </si>
  <si>
    <t>18.35.</t>
  </si>
  <si>
    <t>19.20.</t>
  </si>
  <si>
    <t>19.24.</t>
  </si>
  <si>
    <t>19.40.</t>
  </si>
  <si>
    <t>19.42.</t>
  </si>
  <si>
    <t>20.17.</t>
  </si>
  <si>
    <t>21.22.</t>
  </si>
  <si>
    <t>21.45.</t>
  </si>
  <si>
    <t>22.15.</t>
  </si>
  <si>
    <t>22.17.</t>
  </si>
  <si>
    <t>04.10.</t>
  </si>
  <si>
    <t>05.10.</t>
  </si>
  <si>
    <t>05.12.</t>
  </si>
  <si>
    <t>06.40.</t>
  </si>
  <si>
    <t>06.42.</t>
  </si>
  <si>
    <t>07.17.</t>
  </si>
  <si>
    <t>07.57.</t>
  </si>
  <si>
    <t>08.30.</t>
  </si>
  <si>
    <t>08.32.</t>
  </si>
  <si>
    <t>09.17.</t>
  </si>
  <si>
    <t>09.48.</t>
  </si>
  <si>
    <t>09.50.</t>
  </si>
  <si>
    <t>10.10.</t>
  </si>
  <si>
    <t>10.12.</t>
  </si>
  <si>
    <t>10.50.</t>
  </si>
  <si>
    <t>10.52.</t>
  </si>
  <si>
    <t>12.18.</t>
  </si>
  <si>
    <t>12.47.</t>
  </si>
  <si>
    <t>13.25.</t>
  </si>
  <si>
    <t>13.27.</t>
  </si>
  <si>
    <t>14.05.</t>
  </si>
  <si>
    <t>14.07.</t>
  </si>
  <si>
    <t>15.22.</t>
  </si>
  <si>
    <t>15.34.</t>
  </si>
  <si>
    <t>15.36.</t>
  </si>
  <si>
    <t>16.30.</t>
  </si>
  <si>
    <t>16.32.</t>
  </si>
  <si>
    <t>16.45.</t>
  </si>
  <si>
    <t>16.47.</t>
  </si>
  <si>
    <t>17.08.</t>
  </si>
  <si>
    <t>17.53.</t>
  </si>
  <si>
    <t>17.55.</t>
  </si>
  <si>
    <t>18.20.</t>
  </si>
  <si>
    <t>18.22.</t>
  </si>
  <si>
    <t>18.57.</t>
  </si>
  <si>
    <t>19.25.</t>
  </si>
  <si>
    <t>19.27.</t>
  </si>
  <si>
    <t>20.03.</t>
  </si>
  <si>
    <t>20.05.</t>
  </si>
  <si>
    <t>20.23.</t>
  </si>
  <si>
    <t>21.05.</t>
  </si>
  <si>
    <t>21.07.</t>
  </si>
  <si>
    <t>21.35.</t>
  </si>
  <si>
    <t>21.37.</t>
  </si>
  <si>
    <t>21.57.</t>
  </si>
  <si>
    <t>22.32.</t>
  </si>
  <si>
    <t>04.50.</t>
  </si>
  <si>
    <t>09.12.</t>
  </si>
  <si>
    <t>14.26.</t>
  </si>
  <si>
    <t>14.28.</t>
  </si>
  <si>
    <t>14.50.</t>
  </si>
  <si>
    <t>14.52.</t>
  </si>
  <si>
    <t>20.42.</t>
  </si>
  <si>
    <t>23.15.</t>
  </si>
  <si>
    <t>23.35.</t>
  </si>
  <si>
    <t>04.30.</t>
  </si>
  <si>
    <t>06.20.</t>
  </si>
  <si>
    <t>06.22.</t>
  </si>
  <si>
    <t>10.40.</t>
  </si>
  <si>
    <t>10.42.</t>
  </si>
  <si>
    <t>13.16.</t>
  </si>
  <si>
    <t>13.18.</t>
  </si>
  <si>
    <t>Medchal</t>
  </si>
  <si>
    <t>Manoharabad</t>
  </si>
  <si>
    <t>Bolaram</t>
  </si>
  <si>
    <t>Except Friday</t>
  </si>
  <si>
    <t>09.45.</t>
  </si>
  <si>
    <t>12.35.</t>
  </si>
  <si>
    <t>14.40.</t>
  </si>
  <si>
    <t>Ajmer Junction</t>
  </si>
  <si>
    <t>Umdanagar- Falaknuma- Secunderabad</t>
  </si>
  <si>
    <t>Lokamanya Tilak(T)</t>
  </si>
  <si>
    <t xml:space="preserve">Kakinada Port </t>
  </si>
  <si>
    <t>Saturday, Tuesday</t>
  </si>
  <si>
    <t xml:space="preserve">Falaknuma- Lingampalli </t>
  </si>
  <si>
    <t>Narasapur</t>
  </si>
  <si>
    <t>Yesvantpur Junction</t>
  </si>
  <si>
    <t>Tuesday, Friday, Sunday</t>
  </si>
  <si>
    <t>Lingampalli- Falaknuma</t>
  </si>
  <si>
    <t>Chennai Cental</t>
  </si>
  <si>
    <t>Tirupati Main</t>
  </si>
  <si>
    <t>Tatanagar Junction</t>
  </si>
  <si>
    <t>Gudur Junction</t>
  </si>
  <si>
    <t>Visakhapatnam</t>
  </si>
  <si>
    <t>Tirupathi Main</t>
  </si>
  <si>
    <t xml:space="preserve">Except Thursday, Friday </t>
  </si>
  <si>
    <t>Kohlapur</t>
  </si>
  <si>
    <t>Manuguru</t>
  </si>
  <si>
    <t xml:space="preserve"> Falaknuma- Lingampalli </t>
  </si>
  <si>
    <t>Kakinada Port</t>
  </si>
  <si>
    <t>Gorakhpur Junction</t>
  </si>
  <si>
    <t>Kakinada Town Junction</t>
  </si>
  <si>
    <t>Vasco Da Gama</t>
  </si>
  <si>
    <t xml:space="preserve"> Falaknuma- Secunderabad</t>
  </si>
  <si>
    <t xml:space="preserve">Monday, Friday </t>
  </si>
  <si>
    <t>Jaipur Junction</t>
  </si>
  <si>
    <t>KSR Bengaluru</t>
  </si>
  <si>
    <t>Visakhapatnam Junction</t>
  </si>
  <si>
    <t>Mumbai CSMT</t>
  </si>
  <si>
    <t>Repalle</t>
  </si>
  <si>
    <t xml:space="preserve"> Repalle- Secunderabad Express</t>
  </si>
  <si>
    <t>Manmad Junction</t>
  </si>
  <si>
    <t>Delhi Sarai Rohilla</t>
  </si>
  <si>
    <t>Sai Nagar Shirdi</t>
  </si>
  <si>
    <t>Vijayawada Junction</t>
  </si>
  <si>
    <t>Sambalpur Junction</t>
  </si>
  <si>
    <t>Wednesday,Thursday, Sunday</t>
  </si>
  <si>
    <t>Tuesday, Sunday</t>
  </si>
  <si>
    <t>Howrah Junction</t>
  </si>
  <si>
    <t>Bolarum- Hyderabad</t>
  </si>
  <si>
    <t>Manoharabad- Secunderabad</t>
  </si>
  <si>
    <t>Bhavnagar Terminus</t>
  </si>
  <si>
    <t xml:space="preserve">Porbandar </t>
  </si>
  <si>
    <t>Secunderbad</t>
  </si>
  <si>
    <t>Vikarabad Juction</t>
  </si>
  <si>
    <t>Balharshah Junction</t>
  </si>
  <si>
    <t>ThiruvananthaPuram Central</t>
  </si>
  <si>
    <t>TiruvananthaPuram Central</t>
  </si>
  <si>
    <t>Medchal-  Secunderabad</t>
  </si>
  <si>
    <t>Lokmanya Tilak(T)</t>
  </si>
  <si>
    <t>Kolkata Shalimar</t>
  </si>
  <si>
    <t>Vikarabad Junction</t>
  </si>
  <si>
    <t>Lingampalli- Falaknum</t>
  </si>
  <si>
    <t>Bolarum- Secunderabad</t>
  </si>
  <si>
    <t>Nizamabad Junction</t>
  </si>
  <si>
    <t>Sirpurkaghaznagar- Secunderabad Express</t>
  </si>
  <si>
    <t>Ksr Bengaluru City Junction</t>
  </si>
  <si>
    <t xml:space="preserve"> Tuesday, Wednesday, Saturday, Sunday</t>
  </si>
  <si>
    <t xml:space="preserve">Nagarsol </t>
  </si>
  <si>
    <t xml:space="preserve">Medchal- Secunderabad </t>
  </si>
  <si>
    <t>Pune Junction</t>
  </si>
  <si>
    <t>Secunderabad- Medchal</t>
  </si>
  <si>
    <t>Secunderabad- Umdanagar</t>
  </si>
  <si>
    <t xml:space="preserve"> Secunderabad- Falaknuma </t>
  </si>
  <si>
    <t xml:space="preserve"> Secunderabad- Hyderabad</t>
  </si>
  <si>
    <t xml:space="preserve">Kolkata Shalimar </t>
  </si>
  <si>
    <t xml:space="preserve">Secunderabad- Falaknuma </t>
  </si>
  <si>
    <t xml:space="preserve"> Secunderabad- Manoharabad</t>
  </si>
  <si>
    <t xml:space="preserve">Guwahati </t>
  </si>
  <si>
    <t>Secunderabad- Sirpur Kagazhnagar Express</t>
  </si>
  <si>
    <t xml:space="preserve"> Secunderabad- Medchal</t>
  </si>
  <si>
    <t xml:space="preserve"> Secunderabad- Bolaram</t>
  </si>
  <si>
    <t>Secunderabad- Manoharabad</t>
  </si>
  <si>
    <t>Rajkot Junction</t>
  </si>
  <si>
    <t>Secunderabad- Bidar Express</t>
  </si>
  <si>
    <t>Kakinada Town</t>
  </si>
  <si>
    <t>Nagpur Junction</t>
  </si>
  <si>
    <t>Bikaner Junction</t>
  </si>
  <si>
    <t>6 or 7</t>
  </si>
  <si>
    <t>8 or 9</t>
  </si>
  <si>
    <t>5 or 9</t>
  </si>
  <si>
    <t>6 or 10</t>
  </si>
  <si>
    <t>5 or 6</t>
  </si>
  <si>
    <t>2 or 3</t>
  </si>
  <si>
    <t>9 or 10</t>
  </si>
  <si>
    <t>9 or 3</t>
  </si>
  <si>
    <t>1 or 3</t>
  </si>
  <si>
    <t>3 or 5</t>
  </si>
  <si>
    <t xml:space="preserve">6 or 7 </t>
  </si>
  <si>
    <t>Secunderabad- Huballi Express</t>
  </si>
  <si>
    <t>Secunderabad- Vikarabad Passenger</t>
  </si>
  <si>
    <t>Manuguru- Secunderabad Kakatiya Express</t>
  </si>
  <si>
    <t>09.25.</t>
  </si>
  <si>
    <t xml:space="preserve">Warangal- Hyderabad Passenger </t>
  </si>
  <si>
    <t xml:space="preserve">Warangal </t>
  </si>
  <si>
    <t>08.45.</t>
  </si>
  <si>
    <t>08.46.</t>
  </si>
  <si>
    <t>Repalle- Secunderabad Passenger</t>
  </si>
  <si>
    <t>17.29.</t>
  </si>
  <si>
    <t>17.30.</t>
  </si>
  <si>
    <t>New Delhi- Hyderabad Telangana Express</t>
  </si>
  <si>
    <t xml:space="preserve">New Delhi </t>
  </si>
  <si>
    <t>19.00.</t>
  </si>
  <si>
    <t>19.05.</t>
  </si>
  <si>
    <t>Danapur- Secunderabad Express</t>
  </si>
  <si>
    <t xml:space="preserve">Danapur </t>
  </si>
  <si>
    <t xml:space="preserve">Machilipatnam </t>
  </si>
  <si>
    <t>04.35.</t>
  </si>
  <si>
    <t>Manuguru- Secunderbad Express</t>
  </si>
  <si>
    <t>04.45.</t>
  </si>
  <si>
    <t xml:space="preserve">Falaknuma- Gulbarga Passenger </t>
  </si>
  <si>
    <t>Gulbarga</t>
  </si>
  <si>
    <t>H. Nizamuddin- Hyderabad Dakshin Express</t>
  </si>
  <si>
    <t xml:space="preserve">Hazur Sahib Nanded- Hyderabad Passenger </t>
  </si>
  <si>
    <t>Hyderabad- Sirpur Kaghaznagar Express</t>
  </si>
  <si>
    <t>05.18.</t>
  </si>
  <si>
    <t>Vijayapura - Bolaram Passenger</t>
  </si>
  <si>
    <t xml:space="preserve">Vijayapura </t>
  </si>
  <si>
    <t>08.05.</t>
  </si>
  <si>
    <t>Hubballi- Secunderabad Express</t>
  </si>
  <si>
    <t>Hubballi Junction</t>
  </si>
  <si>
    <t>11.45.</t>
  </si>
  <si>
    <t>Vikarabad- Kacheguda Passenger</t>
  </si>
  <si>
    <t>Kacheguda</t>
  </si>
  <si>
    <t>13.15.</t>
  </si>
  <si>
    <t>13.20.</t>
  </si>
  <si>
    <t xml:space="preserve">Secunderabad- Manuguru Kakatiya Fast Passenger </t>
  </si>
  <si>
    <t>Solapur- Falaknuma Passenger</t>
  </si>
  <si>
    <t xml:space="preserve">Solapur </t>
  </si>
  <si>
    <t xml:space="preserve">Hyderabad- Kazipet Passenger </t>
  </si>
  <si>
    <t>Kazipet</t>
  </si>
  <si>
    <t>19.09.</t>
  </si>
  <si>
    <t>19.10.</t>
  </si>
  <si>
    <t>Secunderabad - Visakhapatnam Garibrath Express</t>
  </si>
  <si>
    <t>Lokmanya Tilak(T)- Visakhapatnam Express</t>
  </si>
  <si>
    <t>Secunderabad- Manuguru Express</t>
  </si>
  <si>
    <t>23.45.</t>
  </si>
  <si>
    <t xml:space="preserve">Nagpur- Secunderabad Express </t>
  </si>
  <si>
    <t xml:space="preserve">Nagpur </t>
  </si>
  <si>
    <t xml:space="preserve">Bikaner- Secunderabad Express </t>
  </si>
  <si>
    <t xml:space="preserve">Rajkot </t>
  </si>
  <si>
    <t>Lokmanya Tilak (T)- Secunderabad Duronto Express</t>
  </si>
  <si>
    <t>Pune- Secunderabad Shatabdi Express</t>
  </si>
  <si>
    <t>14.20.</t>
  </si>
  <si>
    <t xml:space="preserve">Secunderabad- Tandur </t>
  </si>
  <si>
    <t xml:space="preserve">Tandur </t>
  </si>
  <si>
    <t>18.00.</t>
  </si>
  <si>
    <t>Visakhapatnam- Secunderabad Duronto Express</t>
  </si>
  <si>
    <t>06.15.</t>
  </si>
  <si>
    <t xml:space="preserve">Tandur- Secunderabad Passenger </t>
  </si>
  <si>
    <t>H. Nizamuddin- Secunderabad Rajdhani Express</t>
  </si>
  <si>
    <t>14.00.</t>
  </si>
  <si>
    <t>Secunderabad - Visakhapatnam Duronto Express</t>
  </si>
  <si>
    <t>Monday, Wednesday, Saturday</t>
  </si>
  <si>
    <t xml:space="preserve">Rajkot- Secunderabad Express </t>
  </si>
  <si>
    <t xml:space="preserve">Tuesday, Thursday, Friday </t>
  </si>
  <si>
    <t>H. Nizamuddin- Secunderabad Duronto Express</t>
  </si>
  <si>
    <t>Wednesday, Friday, Sunday</t>
  </si>
  <si>
    <t>08.25.</t>
  </si>
  <si>
    <t>Secunderabad- Tirupathi Express</t>
  </si>
  <si>
    <t>Gorakhpur- Secunderabad Express</t>
  </si>
  <si>
    <t>Secunderabad- Visakhapatnam A/C express</t>
  </si>
  <si>
    <t>9, 10</t>
  </si>
  <si>
    <t>S.No.</t>
  </si>
  <si>
    <t>Time Table Data- Secunderabad Station</t>
  </si>
  <si>
    <t>3 or 4</t>
  </si>
  <si>
    <t>9 or 8</t>
  </si>
  <si>
    <t xml:space="preserve"> 9 or 8 </t>
  </si>
  <si>
    <t xml:space="preserve">9 or 8 </t>
  </si>
  <si>
    <t>6 or 5</t>
  </si>
  <si>
    <t>8 or 10</t>
  </si>
  <si>
    <t>5 or 10</t>
  </si>
  <si>
    <t>6 or 9</t>
  </si>
  <si>
    <t>5 or 3</t>
  </si>
  <si>
    <t>2 or 5</t>
  </si>
  <si>
    <t xml:space="preserve"> 8 or 6</t>
  </si>
  <si>
    <t xml:space="preserve">6 or 5 </t>
  </si>
  <si>
    <t>PF 01</t>
  </si>
  <si>
    <t>PF 02</t>
  </si>
  <si>
    <t>PF 03</t>
  </si>
  <si>
    <t>PF 04</t>
  </si>
  <si>
    <t>PF 05</t>
  </si>
  <si>
    <t xml:space="preserve">PF 06 </t>
  </si>
  <si>
    <t>PF 07</t>
  </si>
  <si>
    <t>PF 08</t>
  </si>
  <si>
    <t>PF 09</t>
  </si>
  <si>
    <t>PF 10</t>
  </si>
  <si>
    <t>S.NO.</t>
  </si>
  <si>
    <t>\</t>
  </si>
  <si>
    <t>Frequency</t>
  </si>
  <si>
    <t>Platform No.</t>
  </si>
  <si>
    <t xml:space="preserve">Days of operation 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</si>
  <si>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</si>
  <si>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</si>
  <si>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</si>
  <si>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</si>
  <si>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</si>
  <si>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</si>
  <si>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</si>
  <si>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</si>
  <si>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</si>
  <si>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</si>
  <si>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</si>
  <si>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No Stopping</t>
  </si>
  <si>
    <t xml:space="preserve">Deatils of Train Dealt on Various Platforms at Secunderabad Station </t>
  </si>
  <si>
    <t>9 or 5</t>
  </si>
  <si>
    <t>-</t>
  </si>
  <si>
    <t xml:space="preserve">Only Monday's </t>
  </si>
  <si>
    <t>Only Tuesday's</t>
  </si>
  <si>
    <t>Only Wednesday's</t>
  </si>
  <si>
    <t xml:space="preserve">No. of Trains at each platform on a weekly basis in a 24 Hr Time Period </t>
  </si>
  <si>
    <t>Only Thursday's</t>
  </si>
  <si>
    <t>Only Friday's</t>
  </si>
  <si>
    <t>Only Saturday's</t>
  </si>
  <si>
    <t>Only Sunday's</t>
  </si>
  <si>
    <t>Daily(M, T, W, Th, F, Sa, Su)</t>
  </si>
  <si>
    <t>10 or 6</t>
  </si>
  <si>
    <t>1-A</t>
  </si>
  <si>
    <t>1-B</t>
  </si>
  <si>
    <t>1-C</t>
  </si>
  <si>
    <t>1-D</t>
  </si>
  <si>
    <t>A-2</t>
  </si>
  <si>
    <t>B-2</t>
  </si>
  <si>
    <t>C-2</t>
  </si>
  <si>
    <t>D-2</t>
  </si>
  <si>
    <t>1-I</t>
  </si>
  <si>
    <t>1-J</t>
  </si>
  <si>
    <t>1-K</t>
  </si>
  <si>
    <t>I-2</t>
  </si>
  <si>
    <t>J-2</t>
  </si>
  <si>
    <t>K-2</t>
  </si>
  <si>
    <t>S</t>
  </si>
  <si>
    <t>.</t>
  </si>
  <si>
    <t>Z</t>
  </si>
  <si>
    <t>X</t>
  </si>
  <si>
    <t>“.” compatible routes</t>
  </si>
  <si>
    <t>Machilipatnam- Bidar SF Express</t>
  </si>
  <si>
    <t>Hubbali</t>
  </si>
  <si>
    <t>Lingampalli- Tirupati Narayanadri Express</t>
  </si>
  <si>
    <t>“A” comparison of a route with itself</t>
  </si>
  <si>
    <t>“X” intersection of routes</t>
  </si>
  <si>
    <t>“Z” converging routes</t>
  </si>
  <si>
    <t>“S” diverging routes</t>
  </si>
  <si>
    <t>“D” consecutive routes</t>
  </si>
  <si>
    <t>“U” frontal collision routes</t>
  </si>
  <si>
    <t>Track length from previous signal location of the conflict point to the release point (Di)</t>
  </si>
  <si>
    <t>Approx</t>
  </si>
  <si>
    <t>Length of a 8 Coach Multi modal Transport System Train (in m)</t>
  </si>
  <si>
    <t>Length of a 18 Coach passenger Train (in m)</t>
  </si>
  <si>
    <t>Uniform Speed(Vi) m/s</t>
  </si>
  <si>
    <t xml:space="preserve">Length of a 24 Coach Intercity, Express, Superfast Train (in m) </t>
  </si>
  <si>
    <t>Tij</t>
  </si>
  <si>
    <t>NiNj</t>
  </si>
  <si>
    <t>Tij/60</t>
  </si>
  <si>
    <t>NiNjTij</t>
  </si>
  <si>
    <t>Rij</t>
  </si>
  <si>
    <t>(Tij)2</t>
  </si>
  <si>
    <t xml:space="preserve">Rij </t>
  </si>
  <si>
    <t>N</t>
  </si>
  <si>
    <t>Time (T) Min</t>
  </si>
  <si>
    <t>ƩNiNj</t>
  </si>
  <si>
    <t>Length of Platform A (in m)</t>
  </si>
  <si>
    <t>Length of Platform B (In m)</t>
  </si>
  <si>
    <t>Length of Platform C (in m)</t>
  </si>
  <si>
    <t>Length of Platform D (in m)</t>
  </si>
  <si>
    <t>Cross over length from 101B-114B (in m)</t>
  </si>
  <si>
    <t>Cross over length from 101B-113B (in m)</t>
  </si>
  <si>
    <t>Cross over length from 101B-112B (in m)</t>
  </si>
  <si>
    <t>Cross over length from 112B-116   (in m)</t>
  </si>
  <si>
    <t>Cross over length from 112B-104A (in m)</t>
  </si>
  <si>
    <t>Cross over length from 113B-104A (in m)</t>
  </si>
  <si>
    <t>Cross over length from 114B-104A (in m)</t>
  </si>
  <si>
    <t>ƩNiNjTij</t>
  </si>
  <si>
    <t>ƩRij</t>
  </si>
  <si>
    <t>N*N</t>
  </si>
  <si>
    <t>B  =</t>
  </si>
  <si>
    <t>n̅  =</t>
  </si>
  <si>
    <t>t̅  =</t>
  </si>
  <si>
    <t xml:space="preserve">n̅  </t>
  </si>
  <si>
    <r>
      <t>N</t>
    </r>
    <r>
      <rPr>
        <sz val="11"/>
        <color theme="1"/>
        <rFont val="Calibri"/>
        <family val="2"/>
        <scheme val="minor"/>
      </rPr>
      <t xml:space="preserve">  t̅</t>
    </r>
  </si>
  <si>
    <t>n̅</t>
  </si>
  <si>
    <t>Ur  =</t>
  </si>
  <si>
    <t>T</t>
  </si>
  <si>
    <t>Ut  =</t>
  </si>
  <si>
    <t>Platform C,I deals with 18 coach train</t>
  </si>
  <si>
    <t xml:space="preserve">Platform D,K deals with 8 coach train </t>
  </si>
  <si>
    <t>Platform A,B,J deals with  24 coach trains</t>
  </si>
  <si>
    <t>Length of Platform I (in m)</t>
  </si>
  <si>
    <t>Length of Platform J (in m)</t>
  </si>
  <si>
    <t>Length of Platform K (in m)</t>
  </si>
  <si>
    <t>Cross over length from 101A-147 (in m)</t>
  </si>
  <si>
    <t>Distance from Track 1- Track 2 (in m)</t>
  </si>
  <si>
    <t>Cross over length from 101A-149 (in m)</t>
  </si>
  <si>
    <t>Cross over length from 101A-152B (in m)</t>
  </si>
  <si>
    <t xml:space="preserve">   B   </t>
  </si>
  <si>
    <t xml:space="preserve">  B  </t>
  </si>
  <si>
    <t>Regular Utilization Coefficient</t>
  </si>
  <si>
    <t xml:space="preserve">Global Utilization Coefficient </t>
  </si>
  <si>
    <t>Nm</t>
  </si>
  <si>
    <r>
      <t>ƩRij</t>
    </r>
    <r>
      <rPr>
        <sz val="11"/>
        <color theme="1"/>
        <rFont val="Calibri"/>
        <family val="2"/>
        <scheme val="minor"/>
      </rPr>
      <t xml:space="preserve">  =</t>
    </r>
  </si>
  <si>
    <t xml:space="preserve">Average Delay per Train </t>
  </si>
  <si>
    <t xml:space="preserve">Node-1 </t>
  </si>
  <si>
    <t>Node-2</t>
  </si>
  <si>
    <t>X Axis</t>
  </si>
  <si>
    <t xml:space="preserve">Y Axis </t>
  </si>
  <si>
    <t>Y Axis</t>
  </si>
  <si>
    <t xml:space="preserve">          n̅</t>
  </si>
  <si>
    <r>
      <t xml:space="preserve">    B + </t>
    </r>
    <r>
      <rPr>
        <u/>
        <sz val="11"/>
        <color theme="1"/>
        <rFont val="Calibri"/>
        <family val="2"/>
        <scheme val="minor"/>
      </rPr>
      <t>ƩRij</t>
    </r>
  </si>
  <si>
    <t xml:space="preserve">         n̅</t>
  </si>
  <si>
    <r>
      <t xml:space="preserve">   B +  </t>
    </r>
    <r>
      <rPr>
        <u/>
        <sz val="11"/>
        <color theme="1"/>
        <rFont val="Calibri"/>
        <family val="2"/>
        <scheme val="minor"/>
      </rPr>
      <t>ƩRij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</si>
</sst>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3" fillId="0" borderId="1" applyNumberFormat="0" applyFill="0" applyAlignment="0" applyProtection="0"/>
    <xf numFmtId="0" fontId="1" fillId="2" borderId="2" applyNumberFormat="0" applyFont="0" applyAlignment="0" applyProtection="0"/>
    <xf numFmtId="0" fontId="5" fillId="3" borderId="3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1" applyAlignment="1">
      <alignment horizontal="center" vertical="center"/>
    </xf>
    <xf numFmtId="0" fontId="0" fillId="2" borderId="2" xfId="2" applyFont="1" applyAlignment="1">
      <alignment horizontal="center" vertical="center"/>
    </xf>
    <xf numFmtId="0" fontId="0" fillId="2" borderId="2" xfId="2" applyFont="1" applyAlignment="1">
      <alignment horizontal="center"/>
    </xf>
    <xf numFmtId="0" fontId="1" fillId="2" borderId="2" xfId="2" applyFont="1" applyAlignment="1">
      <alignment horizontal="center" vertical="center"/>
    </xf>
    <xf numFmtId="0" fontId="2" fillId="2" borderId="2" xfId="2" applyFont="1" applyAlignment="1">
      <alignment horizontal="center" vertical="center"/>
    </xf>
    <xf numFmtId="0" fontId="0" fillId="2" borderId="2" xfId="2" applyFont="1" applyAlignment="1">
      <alignment horizontal="center" vertical="center" wrapText="1"/>
    </xf>
    <xf numFmtId="0" fontId="0" fillId="2" borderId="2" xfId="2" applyFont="1" applyAlignment="1">
      <alignment horizontal="center" wrapText="1"/>
    </xf>
    <xf numFmtId="0" fontId="3" fillId="0" borderId="1" xfId="1" applyAlignment="1">
      <alignment horizontal="center"/>
    </xf>
    <xf numFmtId="0" fontId="0" fillId="2" borderId="2" xfId="2" applyFont="1"/>
    <xf numFmtId="0" fontId="4" fillId="2" borderId="2" xfId="2" applyFont="1" applyAlignment="1">
      <alignment horizontal="center" vertical="center"/>
    </xf>
    <xf numFmtId="0" fontId="4" fillId="2" borderId="2" xfId="2" applyFont="1" applyAlignment="1">
      <alignment horizontal="center" vertical="center"/>
    </xf>
    <xf numFmtId="0" fontId="0" fillId="0" borderId="0" xfId="0" applyAlignment="1"/>
    <xf numFmtId="0" fontId="0" fillId="2" borderId="2" xfId="2" applyFont="1" applyAlignment="1">
      <alignment vertical="center"/>
    </xf>
    <xf numFmtId="0" fontId="5" fillId="3" borderId="3" xfId="3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vertical="center"/>
    </xf>
    <xf numFmtId="0" fontId="5" fillId="3" borderId="3" xfId="3" applyAlignment="1">
      <alignment horizontal="center" vertical="center"/>
    </xf>
    <xf numFmtId="0" fontId="5" fillId="3" borderId="3" xfId="3" applyAlignment="1">
      <alignment horizontal="center" vertical="center"/>
    </xf>
    <xf numFmtId="0" fontId="5" fillId="3" borderId="3" xfId="3" applyAlignment="1">
      <alignment horizontal="center"/>
    </xf>
    <xf numFmtId="0" fontId="5" fillId="3" borderId="3" xfId="3" applyAlignment="1">
      <alignment horizontal="center" vertical="center"/>
    </xf>
    <xf numFmtId="0" fontId="5" fillId="3" borderId="3" xfId="3"/>
    <xf numFmtId="0" fontId="1" fillId="4" borderId="3" xfId="4" applyBorder="1" applyAlignment="1">
      <alignment horizontal="center" vertical="center"/>
    </xf>
    <xf numFmtId="0" fontId="1" fillId="4" borderId="0" xfId="4" applyAlignment="1">
      <alignment horizontal="center" vertical="center"/>
    </xf>
    <xf numFmtId="0" fontId="5" fillId="3" borderId="3" xfId="3" applyAlignment="1">
      <alignment horizontal="center"/>
    </xf>
    <xf numFmtId="0" fontId="0" fillId="4" borderId="0" xfId="4" applyFont="1" applyAlignment="1">
      <alignment horizontal="center" vertical="center"/>
    </xf>
    <xf numFmtId="0" fontId="1" fillId="4" borderId="0" xfId="4" applyAlignment="1">
      <alignment horizontal="left"/>
    </xf>
    <xf numFmtId="0" fontId="1" fillId="4" borderId="0" xfId="4" applyAlignment="1">
      <alignment horizontal="center"/>
    </xf>
    <xf numFmtId="0" fontId="6" fillId="4" borderId="0" xfId="4" applyFont="1" applyAlignment="1">
      <alignment horizontal="center" vertical="center"/>
    </xf>
    <xf numFmtId="0" fontId="1" fillId="7" borderId="0" xfId="7" applyAlignment="1">
      <alignment horizontal="center" vertical="center"/>
    </xf>
    <xf numFmtId="0" fontId="1" fillId="5" borderId="0" xfId="5" applyAlignment="1">
      <alignment horizontal="center" vertical="center"/>
    </xf>
    <xf numFmtId="0" fontId="1" fillId="5" borderId="0" xfId="5"/>
    <xf numFmtId="0" fontId="1" fillId="6" borderId="0" xfId="6" applyAlignment="1">
      <alignment horizontal="center" vertical="center"/>
    </xf>
    <xf numFmtId="0" fontId="1" fillId="6" borderId="0" xfId="6"/>
    <xf numFmtId="0" fontId="6" fillId="6" borderId="0" xfId="6" applyFont="1" applyAlignment="1">
      <alignment horizontal="center" vertical="center"/>
    </xf>
    <xf numFmtId="0" fontId="6" fillId="7" borderId="0" xfId="7" applyFont="1" applyAlignment="1">
      <alignment horizontal="center" vertical="center"/>
    </xf>
    <xf numFmtId="0" fontId="6" fillId="5" borderId="0" xfId="5" applyFont="1" applyAlignment="1">
      <alignment horizontal="center" vertical="center"/>
    </xf>
    <xf numFmtId="0" fontId="1" fillId="8" borderId="0" xfId="8" applyAlignment="1">
      <alignment horizontal="center" vertical="center"/>
    </xf>
    <xf numFmtId="0" fontId="1" fillId="8" borderId="0" xfId="8"/>
    <xf numFmtId="0" fontId="6" fillId="8" borderId="0" xfId="8" applyFont="1" applyAlignment="1">
      <alignment horizontal="center" vertical="center"/>
    </xf>
    <xf numFmtId="0" fontId="0" fillId="8" borderId="0" xfId="8" applyFont="1" applyAlignment="1">
      <alignment horizontal="left"/>
    </xf>
    <xf numFmtId="0" fontId="1" fillId="9" borderId="0" xfId="9"/>
    <xf numFmtId="0" fontId="1" fillId="9" borderId="0" xfId="9" applyAlignment="1">
      <alignment horizontal="center" vertical="center"/>
    </xf>
    <xf numFmtId="0" fontId="6" fillId="9" borderId="0" xfId="9" applyFont="1" applyAlignment="1">
      <alignment horizontal="center" vertical="center"/>
    </xf>
    <xf numFmtId="0" fontId="0" fillId="0" borderId="0" xfId="0" applyAlignment="1">
      <alignment horizontal="center"/>
    </xf>
    <xf numFmtId="0" fontId="6" fillId="4" borderId="0" xfId="4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1" xfId="1" applyAlignment="1">
      <alignment horizontal="center" vertical="center"/>
    </xf>
    <xf numFmtId="0" fontId="3" fillId="0" borderId="1" xfId="1" applyFont="1" applyAlignment="1">
      <alignment horizontal="center" vertical="center"/>
    </xf>
    <xf numFmtId="0" fontId="4" fillId="2" borderId="2" xfId="2" applyFont="1" applyAlignment="1">
      <alignment horizontal="center" vertical="center"/>
    </xf>
    <xf numFmtId="0" fontId="4" fillId="2" borderId="2" xfId="2" applyFont="1" applyAlignment="1">
      <alignment horizontal="center"/>
    </xf>
    <xf numFmtId="0" fontId="3" fillId="0" borderId="1" xfId="1" applyAlignment="1">
      <alignment horizontal="center"/>
    </xf>
    <xf numFmtId="0" fontId="0" fillId="0" borderId="0" xfId="0" applyAlignment="1">
      <alignment horizontal="center"/>
    </xf>
    <xf numFmtId="0" fontId="5" fillId="3" borderId="3" xfId="3" applyAlignment="1">
      <alignment horizontal="center"/>
    </xf>
    <xf numFmtId="0" fontId="5" fillId="3" borderId="8" xfId="3" applyBorder="1" applyAlignment="1">
      <alignment horizontal="center"/>
    </xf>
    <xf numFmtId="0" fontId="5" fillId="3" borderId="9" xfId="3" applyBorder="1" applyAlignment="1">
      <alignment horizontal="center"/>
    </xf>
    <xf numFmtId="0" fontId="5" fillId="3" borderId="10" xfId="3" applyBorder="1" applyAlignment="1">
      <alignment horizontal="center"/>
    </xf>
    <xf numFmtId="0" fontId="5" fillId="3" borderId="8" xfId="3" applyBorder="1" applyAlignment="1">
      <alignment horizontal="center" vertical="center"/>
    </xf>
    <xf numFmtId="0" fontId="5" fillId="3" borderId="9" xfId="3" applyBorder="1" applyAlignment="1">
      <alignment horizontal="center" vertical="center"/>
    </xf>
    <xf numFmtId="0" fontId="5" fillId="3" borderId="10" xfId="3" applyBorder="1" applyAlignment="1">
      <alignment horizontal="center" vertical="center"/>
    </xf>
    <xf numFmtId="0" fontId="5" fillId="3" borderId="5" xfId="3" applyBorder="1" applyAlignment="1">
      <alignment horizontal="center" vertical="center"/>
    </xf>
    <xf numFmtId="0" fontId="5" fillId="3" borderId="6" xfId="3" applyBorder="1" applyAlignment="1">
      <alignment horizontal="center" vertical="center"/>
    </xf>
    <xf numFmtId="0" fontId="5" fillId="3" borderId="7" xfId="3" applyBorder="1" applyAlignment="1">
      <alignment horizontal="center" vertical="center"/>
    </xf>
  </cellXfs>
  <cellStyles count="10">
    <cellStyle name="40% - Accent1" xfId="4" builtinId="31"/>
    <cellStyle name="40% - Accent2" xfId="5" builtinId="35"/>
    <cellStyle name="40% - Accent3" xfId="6" builtinId="39"/>
    <cellStyle name="40% - Accent4" xfId="7" builtinId="43"/>
    <cellStyle name="40% - Accent5" xfId="9" builtinId="47"/>
    <cellStyle name="40% - Accent6" xfId="8" builtinId="51"/>
    <cellStyle name="Calculation" xfId="3" builtinId="22"/>
    <cellStyle name="Heading 3" xfId="1" builtinId="1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'Capacity analysis for node 1'!$F$91:$F$96</c:f>
              <c:numCache>
                <c:formatCode>General</c:formatCode>
                <c:ptCount val="6"/>
                <c:pt idx="0">
                  <c:v>54</c:v>
                </c:pt>
                <c:pt idx="1">
                  <c:v>86</c:v>
                </c:pt>
                <c:pt idx="2">
                  <c:v>118</c:v>
                </c:pt>
                <c:pt idx="3">
                  <c:v>150</c:v>
                </c:pt>
                <c:pt idx="4">
                  <c:v>182</c:v>
                </c:pt>
                <c:pt idx="5">
                  <c:v>214</c:v>
                </c:pt>
              </c:numCache>
            </c:numRef>
          </c:xVal>
          <c:yVal>
            <c:numRef>
              <c:f>'Capacity analysis for node 1'!$D$91:$D$96</c:f>
              <c:numCache>
                <c:formatCode>General</c:formatCode>
                <c:ptCount val="6"/>
                <c:pt idx="0">
                  <c:v>0.18523899999999999</c:v>
                </c:pt>
                <c:pt idx="1">
                  <c:v>0.26862599999999998</c:v>
                </c:pt>
                <c:pt idx="2">
                  <c:v>0.35585099999999997</c:v>
                </c:pt>
                <c:pt idx="3">
                  <c:v>0.44445800000000002</c:v>
                </c:pt>
                <c:pt idx="4">
                  <c:v>0.53371800000000003</c:v>
                </c:pt>
                <c:pt idx="5">
                  <c:v>0.62333799999999995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8E-474C-9ACF-F3FB6A5B6918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'Capacity analysis for node 1'!$F$91:$F$96</c:f>
              <c:numCache>
                <c:formatCode>General</c:formatCode>
                <c:ptCount val="6"/>
                <c:pt idx="0">
                  <c:v>54</c:v>
                </c:pt>
                <c:pt idx="1">
                  <c:v>86</c:v>
                </c:pt>
                <c:pt idx="2">
                  <c:v>118</c:v>
                </c:pt>
                <c:pt idx="3">
                  <c:v>150</c:v>
                </c:pt>
                <c:pt idx="4">
                  <c:v>182</c:v>
                </c:pt>
                <c:pt idx="5">
                  <c:v>214</c:v>
                </c:pt>
              </c:numCache>
            </c:numRef>
          </c:xVal>
          <c:yVal>
            <c:numRef>
              <c:f>'Capacity analysis for node 1'!$I$91:$I$96</c:f>
              <c:numCache>
                <c:formatCode>General</c:formatCode>
                <c:ptCount val="6"/>
                <c:pt idx="0">
                  <c:v>0.204764</c:v>
                </c:pt>
                <c:pt idx="1">
                  <c:v>0.31254199999999999</c:v>
                </c:pt>
                <c:pt idx="2">
                  <c:v>0.43467499999999998</c:v>
                </c:pt>
                <c:pt idx="3">
                  <c:v>0.56870799999999999</c:v>
                </c:pt>
                <c:pt idx="4">
                  <c:v>0.71390900000000002</c:v>
                </c:pt>
                <c:pt idx="5">
                  <c:v>0.86998699999999995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8E-474C-9ACF-F3FB6A5B6918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'Capacity analysis for node 1'!$L$91:$L$93</c:f>
              <c:numCache>
                <c:formatCode>General</c:formatCode>
                <c:ptCount val="3"/>
                <c:pt idx="0">
                  <c:v>0</c:v>
                </c:pt>
                <c:pt idx="1">
                  <c:v>189</c:v>
                </c:pt>
                <c:pt idx="2">
                  <c:v>189</c:v>
                </c:pt>
              </c:numCache>
            </c:numRef>
          </c:xVal>
          <c:yVal>
            <c:numRef>
              <c:f>'Capacity analysis for node 1'!$K$91:$K$93</c:f>
              <c:numCache>
                <c:formatCode>General</c:formatCode>
                <c:ptCount val="3"/>
                <c:pt idx="0">
                  <c:v>0.75</c:v>
                </c:pt>
                <c:pt idx="1">
                  <c:v>0.75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BC-44A7-823E-6F1A0AB61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87792"/>
        <c:axId val="357983824"/>
      </c:scatterChart>
      <c:valAx>
        <c:axId val="36088779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movements (N)</a:t>
                </a:r>
              </a:p>
            </c:rich>
          </c:tx>
          <c:layout>
            <c:manualLayout>
              <c:xMode val="edge"/>
              <c:yMode val="edge"/>
              <c:x val="0.465603018372703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83824"/>
        <c:crosses val="autoZero"/>
        <c:crossBetween val="midCat"/>
        <c:majorUnit val="10"/>
        <c:minorUnit val="5"/>
      </c:valAx>
      <c:valAx>
        <c:axId val="35798382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Utilization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87792"/>
        <c:crosses val="autoZero"/>
        <c:crossBetween val="midCat"/>
        <c:majorUnit val="0.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'Capacity analysis for node 1'!$T$91:$T$96</c:f>
              <c:numCache>
                <c:formatCode>General</c:formatCode>
                <c:ptCount val="6"/>
                <c:pt idx="0">
                  <c:v>54</c:v>
                </c:pt>
                <c:pt idx="1">
                  <c:v>86</c:v>
                </c:pt>
                <c:pt idx="2">
                  <c:v>118</c:v>
                </c:pt>
                <c:pt idx="3">
                  <c:v>150</c:v>
                </c:pt>
                <c:pt idx="4">
                  <c:v>182</c:v>
                </c:pt>
                <c:pt idx="5">
                  <c:v>214</c:v>
                </c:pt>
              </c:numCache>
            </c:numRef>
          </c:xVal>
          <c:yVal>
            <c:numRef>
              <c:f>'Capacity analysis for node 1'!$R$91:$R$96</c:f>
              <c:numCache>
                <c:formatCode>General</c:formatCode>
                <c:ptCount val="6"/>
                <c:pt idx="0">
                  <c:v>0.520675</c:v>
                </c:pt>
                <c:pt idx="1">
                  <c:v>0.73534046511627904</c:v>
                </c:pt>
                <c:pt idx="2">
                  <c:v>0.96191186440677967</c:v>
                </c:pt>
                <c:pt idx="3">
                  <c:v>1.1927880000000002</c:v>
                </c:pt>
                <c:pt idx="4">
                  <c:v>1.4256824175824176</c:v>
                </c:pt>
                <c:pt idx="5">
                  <c:v>1.6596948598130841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A6-41AF-8556-C097B895EE2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'Capacity analysis for node 1'!$W$91:$W$93</c:f>
              <c:numCache>
                <c:formatCode>General</c:formatCode>
                <c:ptCount val="3"/>
                <c:pt idx="0">
                  <c:v>0</c:v>
                </c:pt>
                <c:pt idx="1">
                  <c:v>189</c:v>
                </c:pt>
                <c:pt idx="2">
                  <c:v>189</c:v>
                </c:pt>
              </c:numCache>
            </c:numRef>
          </c:xVal>
          <c:yVal>
            <c:numRef>
              <c:f>'Capacity analysis for node 1'!$V$91:$V$93</c:f>
              <c:numCache>
                <c:formatCode>General</c:formatCode>
                <c:ptCount val="3"/>
                <c:pt idx="0">
                  <c:v>1.48</c:v>
                </c:pt>
                <c:pt idx="1">
                  <c:v>1.48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E-41EF-AC51-4990046E6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89016"/>
        <c:axId val="476186064"/>
      </c:scatterChart>
      <c:valAx>
        <c:axId val="47618901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movements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86064"/>
        <c:crosses val="autoZero"/>
        <c:crossBetween val="midCat"/>
        <c:majorUnit val="10"/>
      </c:valAx>
      <c:valAx>
        <c:axId val="47618606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Delay per Train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890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emf"/><Relationship Id="rId7" Type="http://schemas.openxmlformats.org/officeDocument/2006/relationships/image" Target="../media/image6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chart" Target="../charts/chart1.xml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11</xdr:col>
      <xdr:colOff>28575</xdr:colOff>
      <xdr:row>86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E4EDB8-7516-4D36-9EE0-4CDE7863F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6715125" cy="1640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23</xdr:col>
      <xdr:colOff>9525</xdr:colOff>
      <xdr:row>86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16780C-C7CE-455A-B641-BDC9E88E4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0"/>
          <a:ext cx="6715125" cy="1640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0</xdr:row>
      <xdr:rowOff>0</xdr:rowOff>
    </xdr:from>
    <xdr:to>
      <xdr:col>35</xdr:col>
      <xdr:colOff>9525</xdr:colOff>
      <xdr:row>86</xdr:row>
      <xdr:rowOff>19050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5C293D-94E5-4AF6-ADD3-A0DFC899A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0"/>
          <a:ext cx="6715125" cy="1640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0</xdr:row>
      <xdr:rowOff>0</xdr:rowOff>
    </xdr:from>
    <xdr:to>
      <xdr:col>47</xdr:col>
      <xdr:colOff>9525</xdr:colOff>
      <xdr:row>86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A85D68-7F11-460C-B990-4C33304CC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5600" y="0"/>
          <a:ext cx="6715125" cy="1640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9525</xdr:colOff>
      <xdr:row>0</xdr:row>
      <xdr:rowOff>0</xdr:rowOff>
    </xdr:from>
    <xdr:to>
      <xdr:col>71</xdr:col>
      <xdr:colOff>19050</xdr:colOff>
      <xdr:row>86</xdr:row>
      <xdr:rowOff>19050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55C5278-83C2-46B6-92AD-D77F1B239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85525" y="0"/>
          <a:ext cx="6715125" cy="1640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495300</xdr:colOff>
      <xdr:row>96</xdr:row>
      <xdr:rowOff>109537</xdr:rowOff>
    </xdr:from>
    <xdr:to>
      <xdr:col>9</xdr:col>
      <xdr:colOff>190500</xdr:colOff>
      <xdr:row>110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972AB-EF59-4270-A6D6-5A3327DA7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48</xdr:col>
      <xdr:colOff>0</xdr:colOff>
      <xdr:row>0</xdr:row>
      <xdr:rowOff>0</xdr:rowOff>
    </xdr:from>
    <xdr:to>
      <xdr:col>59</xdr:col>
      <xdr:colOff>9525</xdr:colOff>
      <xdr:row>86</xdr:row>
      <xdr:rowOff>19050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46B5D77-CB4E-4AC9-8468-6D8765ACA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0800" y="0"/>
          <a:ext cx="6715125" cy="1640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9525</xdr:colOff>
      <xdr:row>96</xdr:row>
      <xdr:rowOff>185737</xdr:rowOff>
    </xdr:from>
    <xdr:to>
      <xdr:col>23</xdr:col>
      <xdr:colOff>314325</xdr:colOff>
      <xdr:row>111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B89DDB-5057-442E-8FCB-5AB9D0DBD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47199@" TargetMode="External"/><Relationship Id="rId3" Type="http://schemas.openxmlformats.org/officeDocument/2006/relationships/hyperlink" Target="mailto:47160@" TargetMode="External"/><Relationship Id="rId7" Type="http://schemas.openxmlformats.org/officeDocument/2006/relationships/hyperlink" Target="mailto:47184@" TargetMode="External"/><Relationship Id="rId2" Type="http://schemas.openxmlformats.org/officeDocument/2006/relationships/hyperlink" Target="mailto:47198@" TargetMode="External"/><Relationship Id="rId1" Type="http://schemas.openxmlformats.org/officeDocument/2006/relationships/hyperlink" Target="mailto:47158@" TargetMode="External"/><Relationship Id="rId6" Type="http://schemas.openxmlformats.org/officeDocument/2006/relationships/hyperlink" Target="mailto:47182@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47179@" TargetMode="External"/><Relationship Id="rId10" Type="http://schemas.openxmlformats.org/officeDocument/2006/relationships/hyperlink" Target="mailto:47209@" TargetMode="External"/><Relationship Id="rId4" Type="http://schemas.openxmlformats.org/officeDocument/2006/relationships/hyperlink" Target="mailto:47161@" TargetMode="External"/><Relationship Id="rId9" Type="http://schemas.openxmlformats.org/officeDocument/2006/relationships/hyperlink" Target="mailto:47208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9"/>
  <sheetViews>
    <sheetView workbookViewId="0">
      <selection sqref="A1:J1"/>
    </sheetView>
  </sheetViews>
  <sheetFormatPr defaultRowHeight="15" x14ac:dyDescent="0.25"/>
  <cols>
    <col min="1" max="1" width="7.7109375" customWidth="1"/>
    <col min="2" max="2" width="12.85546875" customWidth="1"/>
    <col min="3" max="3" width="45.5703125" customWidth="1"/>
    <col min="4" max="4" width="25.140625" customWidth="1"/>
    <col min="5" max="5" width="25.7109375" customWidth="1"/>
    <col min="6" max="6" width="10" customWidth="1"/>
    <col min="7" max="7" width="23.5703125" customWidth="1"/>
    <col min="8" max="8" width="12.28515625" customWidth="1"/>
    <col min="9" max="9" width="12.85546875" customWidth="1"/>
    <col min="10" max="10" width="13.140625" customWidth="1"/>
  </cols>
  <sheetData>
    <row r="1" spans="1:10" ht="15.75" thickBot="1" x14ac:dyDescent="0.3">
      <c r="A1" s="50" t="s">
        <v>591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ht="15.75" thickBot="1" x14ac:dyDescent="0.3">
      <c r="A2" s="4" t="s">
        <v>590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616</v>
      </c>
      <c r="G2" s="4" t="s">
        <v>618</v>
      </c>
      <c r="H2" s="4" t="s">
        <v>108</v>
      </c>
      <c r="I2" s="4" t="s">
        <v>109</v>
      </c>
      <c r="J2" s="4" t="s">
        <v>617</v>
      </c>
    </row>
    <row r="3" spans="1:10" x14ac:dyDescent="0.25">
      <c r="A3" s="5">
        <v>1</v>
      </c>
      <c r="B3" s="5">
        <v>12719</v>
      </c>
      <c r="C3" s="5" t="s">
        <v>54</v>
      </c>
      <c r="D3" s="5" t="s">
        <v>426</v>
      </c>
      <c r="E3" s="5" t="s">
        <v>315</v>
      </c>
      <c r="F3" s="5">
        <v>2</v>
      </c>
      <c r="G3" s="5" t="s">
        <v>117</v>
      </c>
      <c r="H3" s="5" t="s">
        <v>191</v>
      </c>
      <c r="I3" s="5" t="s">
        <v>192</v>
      </c>
      <c r="J3" s="6">
        <v>10</v>
      </c>
    </row>
    <row r="4" spans="1:10" x14ac:dyDescent="0.25">
      <c r="A4" s="5">
        <v>2</v>
      </c>
      <c r="B4" s="5">
        <v>77642</v>
      </c>
      <c r="C4" s="5" t="s">
        <v>427</v>
      </c>
      <c r="D4" s="5" t="s">
        <v>313</v>
      </c>
      <c r="E4" s="5" t="s">
        <v>10</v>
      </c>
      <c r="F4" s="5">
        <v>6</v>
      </c>
      <c r="G4" s="5" t="s">
        <v>422</v>
      </c>
      <c r="H4" s="5" t="s">
        <v>192</v>
      </c>
      <c r="I4" s="5" t="s">
        <v>110</v>
      </c>
      <c r="J4" s="6" t="s">
        <v>615</v>
      </c>
    </row>
    <row r="5" spans="1:10" x14ac:dyDescent="0.25">
      <c r="A5" s="5">
        <v>3</v>
      </c>
      <c r="B5" s="5">
        <v>17222</v>
      </c>
      <c r="C5" s="5" t="s">
        <v>164</v>
      </c>
      <c r="D5" s="5" t="s">
        <v>428</v>
      </c>
      <c r="E5" s="5" t="s">
        <v>429</v>
      </c>
      <c r="F5" s="5">
        <v>2</v>
      </c>
      <c r="G5" s="5" t="s">
        <v>124</v>
      </c>
      <c r="H5" s="5" t="s">
        <v>274</v>
      </c>
      <c r="I5" s="5" t="s">
        <v>298</v>
      </c>
      <c r="J5" s="6">
        <v>1</v>
      </c>
    </row>
    <row r="6" spans="1:10" x14ac:dyDescent="0.25">
      <c r="A6" s="5">
        <v>4</v>
      </c>
      <c r="B6" s="5">
        <v>12514</v>
      </c>
      <c r="C6" s="5" t="s">
        <v>131</v>
      </c>
      <c r="D6" s="5" t="s">
        <v>16</v>
      </c>
      <c r="E6" s="5" t="s">
        <v>4</v>
      </c>
      <c r="F6" s="5">
        <v>1</v>
      </c>
      <c r="G6" s="5" t="s">
        <v>127</v>
      </c>
      <c r="H6" s="5" t="s">
        <v>275</v>
      </c>
      <c r="I6" s="5" t="s">
        <v>110</v>
      </c>
      <c r="J6" s="6">
        <v>3</v>
      </c>
    </row>
    <row r="7" spans="1:10" x14ac:dyDescent="0.25">
      <c r="A7" s="5">
        <v>5</v>
      </c>
      <c r="B7" s="5">
        <v>12722</v>
      </c>
      <c r="C7" s="5" t="s">
        <v>539</v>
      </c>
      <c r="D7" s="5" t="s">
        <v>17</v>
      </c>
      <c r="E7" s="5" t="s">
        <v>315</v>
      </c>
      <c r="F7" s="5">
        <v>7</v>
      </c>
      <c r="G7" s="5" t="s">
        <v>94</v>
      </c>
      <c r="H7" s="5" t="s">
        <v>276</v>
      </c>
      <c r="I7" s="5" t="s">
        <v>357</v>
      </c>
      <c r="J7" s="6">
        <v>3</v>
      </c>
    </row>
    <row r="8" spans="1:10" x14ac:dyDescent="0.25">
      <c r="A8" s="5">
        <v>6</v>
      </c>
      <c r="B8" s="5">
        <v>12769</v>
      </c>
      <c r="C8" s="5" t="s">
        <v>52</v>
      </c>
      <c r="D8" s="5" t="s">
        <v>437</v>
      </c>
      <c r="E8" s="5" t="s">
        <v>4</v>
      </c>
      <c r="F8" s="5">
        <v>2</v>
      </c>
      <c r="G8" s="5" t="s">
        <v>430</v>
      </c>
      <c r="H8" s="5" t="s">
        <v>276</v>
      </c>
      <c r="I8" s="5" t="s">
        <v>110</v>
      </c>
      <c r="J8" s="6">
        <v>8</v>
      </c>
    </row>
    <row r="9" spans="1:10" x14ac:dyDescent="0.25">
      <c r="A9" s="5">
        <v>7</v>
      </c>
      <c r="B9" s="5">
        <v>12749</v>
      </c>
      <c r="C9" s="5" t="s">
        <v>663</v>
      </c>
      <c r="D9" s="5" t="s">
        <v>533</v>
      </c>
      <c r="E9" s="5" t="s">
        <v>22</v>
      </c>
      <c r="F9" s="5">
        <v>7</v>
      </c>
      <c r="G9" s="5" t="s">
        <v>94</v>
      </c>
      <c r="H9" s="5" t="s">
        <v>534</v>
      </c>
      <c r="I9" s="5" t="s">
        <v>110</v>
      </c>
      <c r="J9" s="6" t="s">
        <v>632</v>
      </c>
    </row>
    <row r="10" spans="1:10" x14ac:dyDescent="0.25">
      <c r="A10" s="5">
        <v>8</v>
      </c>
      <c r="B10" s="5">
        <v>17025</v>
      </c>
      <c r="C10" s="5" t="s">
        <v>535</v>
      </c>
      <c r="D10" s="5" t="s">
        <v>444</v>
      </c>
      <c r="E10" s="5" t="s">
        <v>10</v>
      </c>
      <c r="F10" s="5">
        <v>7</v>
      </c>
      <c r="G10" s="5" t="s">
        <v>94</v>
      </c>
      <c r="H10" s="5" t="s">
        <v>536</v>
      </c>
      <c r="I10" s="5" t="s">
        <v>110</v>
      </c>
      <c r="J10" s="6">
        <v>3</v>
      </c>
    </row>
    <row r="11" spans="1:10" x14ac:dyDescent="0.25">
      <c r="A11" s="5">
        <v>9</v>
      </c>
      <c r="B11" s="5">
        <v>47149</v>
      </c>
      <c r="C11" s="5" t="s">
        <v>431</v>
      </c>
      <c r="D11" s="5" t="s">
        <v>310</v>
      </c>
      <c r="E11" s="5" t="s">
        <v>311</v>
      </c>
      <c r="F11" s="5">
        <v>7</v>
      </c>
      <c r="G11" s="5" t="s">
        <v>94</v>
      </c>
      <c r="H11" s="6" t="s">
        <v>277</v>
      </c>
      <c r="I11" s="5" t="s">
        <v>317</v>
      </c>
      <c r="J11" s="6">
        <v>7</v>
      </c>
    </row>
    <row r="12" spans="1:10" x14ac:dyDescent="0.25">
      <c r="A12" s="5">
        <v>10</v>
      </c>
      <c r="B12" s="5">
        <v>17255</v>
      </c>
      <c r="C12" s="5" t="s">
        <v>60</v>
      </c>
      <c r="D12" s="5" t="s">
        <v>432</v>
      </c>
      <c r="E12" s="5" t="s">
        <v>315</v>
      </c>
      <c r="F12" s="5">
        <v>7</v>
      </c>
      <c r="G12" s="5" t="s">
        <v>94</v>
      </c>
      <c r="H12" s="5" t="s">
        <v>277</v>
      </c>
      <c r="I12" s="5" t="s">
        <v>278</v>
      </c>
      <c r="J12" s="6">
        <v>10</v>
      </c>
    </row>
    <row r="13" spans="1:10" x14ac:dyDescent="0.25">
      <c r="A13" s="5">
        <v>11</v>
      </c>
      <c r="B13" s="5">
        <v>12736</v>
      </c>
      <c r="C13" s="5" t="s">
        <v>36</v>
      </c>
      <c r="D13" s="5" t="s">
        <v>433</v>
      </c>
      <c r="E13" s="5" t="s">
        <v>4</v>
      </c>
      <c r="F13" s="5">
        <v>3</v>
      </c>
      <c r="G13" s="5" t="s">
        <v>434</v>
      </c>
      <c r="H13" s="5" t="s">
        <v>278</v>
      </c>
      <c r="I13" s="5" t="s">
        <v>110</v>
      </c>
      <c r="J13" s="6">
        <v>4</v>
      </c>
    </row>
    <row r="14" spans="1:10" x14ac:dyDescent="0.25">
      <c r="A14" s="5">
        <v>12</v>
      </c>
      <c r="B14" s="5">
        <v>47171</v>
      </c>
      <c r="C14" s="5" t="s">
        <v>435</v>
      </c>
      <c r="D14" s="5" t="s">
        <v>311</v>
      </c>
      <c r="E14" s="5" t="s">
        <v>310</v>
      </c>
      <c r="F14" s="5">
        <v>7</v>
      </c>
      <c r="G14" s="5" t="s">
        <v>94</v>
      </c>
      <c r="H14" s="5" t="s">
        <v>358</v>
      </c>
      <c r="I14" s="5" t="s">
        <v>359</v>
      </c>
      <c r="J14" s="6">
        <v>7</v>
      </c>
    </row>
    <row r="15" spans="1:10" x14ac:dyDescent="0.25">
      <c r="A15" s="5">
        <v>13</v>
      </c>
      <c r="B15" s="5">
        <v>12603</v>
      </c>
      <c r="C15" s="5" t="s">
        <v>46</v>
      </c>
      <c r="D15" s="5" t="s">
        <v>436</v>
      </c>
      <c r="E15" s="5" t="s">
        <v>315</v>
      </c>
      <c r="F15" s="5">
        <v>7</v>
      </c>
      <c r="G15" s="5" t="s">
        <v>94</v>
      </c>
      <c r="H15" s="5" t="s">
        <v>279</v>
      </c>
      <c r="I15" s="5" t="s">
        <v>280</v>
      </c>
      <c r="J15" s="6" t="s">
        <v>506</v>
      </c>
    </row>
    <row r="16" spans="1:10" x14ac:dyDescent="0.25">
      <c r="A16" s="5">
        <v>14</v>
      </c>
      <c r="B16" s="5">
        <v>12793</v>
      </c>
      <c r="C16" s="5" t="s">
        <v>38</v>
      </c>
      <c r="D16" s="5" t="s">
        <v>437</v>
      </c>
      <c r="E16" s="5" t="s">
        <v>8</v>
      </c>
      <c r="F16" s="5">
        <v>7</v>
      </c>
      <c r="G16" s="5" t="s">
        <v>94</v>
      </c>
      <c r="H16" s="5" t="s">
        <v>279</v>
      </c>
      <c r="I16" s="5" t="s">
        <v>299</v>
      </c>
      <c r="J16" s="6" t="s">
        <v>511</v>
      </c>
    </row>
    <row r="17" spans="1:10" x14ac:dyDescent="0.25">
      <c r="A17" s="5">
        <v>15</v>
      </c>
      <c r="B17" s="5">
        <v>17011</v>
      </c>
      <c r="C17" s="5" t="s">
        <v>541</v>
      </c>
      <c r="D17" s="5" t="s">
        <v>315</v>
      </c>
      <c r="E17" s="5" t="s">
        <v>26</v>
      </c>
      <c r="F17" s="5">
        <v>7</v>
      </c>
      <c r="G17" s="5" t="s">
        <v>94</v>
      </c>
      <c r="H17" s="5" t="s">
        <v>542</v>
      </c>
      <c r="I17" s="5" t="s">
        <v>280</v>
      </c>
      <c r="J17" s="6" t="s">
        <v>592</v>
      </c>
    </row>
    <row r="18" spans="1:10" x14ac:dyDescent="0.25">
      <c r="A18" s="5">
        <v>16</v>
      </c>
      <c r="B18" s="5">
        <v>18112</v>
      </c>
      <c r="C18" s="5" t="s">
        <v>37</v>
      </c>
      <c r="D18" s="5" t="s">
        <v>433</v>
      </c>
      <c r="E18" s="5" t="s">
        <v>438</v>
      </c>
      <c r="F18" s="5">
        <v>1</v>
      </c>
      <c r="G18" s="5" t="s">
        <v>101</v>
      </c>
      <c r="H18" s="5" t="s">
        <v>280</v>
      </c>
      <c r="I18" s="5" t="s">
        <v>281</v>
      </c>
      <c r="J18" s="6">
        <v>2</v>
      </c>
    </row>
    <row r="19" spans="1:10" x14ac:dyDescent="0.25">
      <c r="A19" s="5">
        <v>17</v>
      </c>
      <c r="B19" s="5">
        <v>12709</v>
      </c>
      <c r="C19" s="5" t="s">
        <v>80</v>
      </c>
      <c r="D19" s="5" t="s">
        <v>439</v>
      </c>
      <c r="E19" s="5" t="s">
        <v>4</v>
      </c>
      <c r="F19" s="5">
        <v>7</v>
      </c>
      <c r="G19" s="5" t="s">
        <v>94</v>
      </c>
      <c r="H19" s="5" t="s">
        <v>281</v>
      </c>
      <c r="I19" s="5" t="s">
        <v>110</v>
      </c>
      <c r="J19" s="6" t="s">
        <v>507</v>
      </c>
    </row>
    <row r="20" spans="1:10" x14ac:dyDescent="0.25">
      <c r="A20" s="5">
        <v>18</v>
      </c>
      <c r="B20" s="5">
        <v>12727</v>
      </c>
      <c r="C20" s="5" t="s">
        <v>69</v>
      </c>
      <c r="D20" s="5" t="s">
        <v>440</v>
      </c>
      <c r="E20" s="5" t="s">
        <v>315</v>
      </c>
      <c r="F20" s="5">
        <v>7</v>
      </c>
      <c r="G20" s="5" t="s">
        <v>94</v>
      </c>
      <c r="H20" s="5" t="s">
        <v>282</v>
      </c>
      <c r="I20" s="5" t="s">
        <v>283</v>
      </c>
      <c r="J20" s="6">
        <v>9</v>
      </c>
    </row>
    <row r="21" spans="1:10" x14ac:dyDescent="0.25">
      <c r="A21" s="5">
        <v>19</v>
      </c>
      <c r="B21" s="5">
        <v>57660</v>
      </c>
      <c r="C21" s="5" t="s">
        <v>537</v>
      </c>
      <c r="D21" s="5" t="s">
        <v>310</v>
      </c>
      <c r="E21" s="5" t="s">
        <v>538</v>
      </c>
      <c r="F21" s="5">
        <v>7</v>
      </c>
      <c r="G21" s="5" t="s">
        <v>94</v>
      </c>
      <c r="H21" s="5" t="s">
        <v>282</v>
      </c>
      <c r="I21" s="5" t="s">
        <v>283</v>
      </c>
      <c r="J21" s="6">
        <v>10</v>
      </c>
    </row>
    <row r="22" spans="1:10" x14ac:dyDescent="0.25">
      <c r="A22" s="5">
        <v>20</v>
      </c>
      <c r="B22" s="5">
        <v>17406</v>
      </c>
      <c r="C22" s="5" t="s">
        <v>129</v>
      </c>
      <c r="D22" s="5" t="s">
        <v>11</v>
      </c>
      <c r="E22" s="5" t="s">
        <v>441</v>
      </c>
      <c r="F22" s="5">
        <v>7</v>
      </c>
      <c r="G22" s="5" t="s">
        <v>94</v>
      </c>
      <c r="H22" s="5" t="s">
        <v>282</v>
      </c>
      <c r="I22" s="5" t="s">
        <v>300</v>
      </c>
      <c r="J22" s="6">
        <v>6</v>
      </c>
    </row>
    <row r="23" spans="1:10" x14ac:dyDescent="0.25">
      <c r="A23" s="5">
        <v>21</v>
      </c>
      <c r="B23" s="5">
        <v>12763</v>
      </c>
      <c r="C23" s="5" t="s">
        <v>81</v>
      </c>
      <c r="D23" s="5" t="s">
        <v>27</v>
      </c>
      <c r="E23" s="5" t="s">
        <v>4</v>
      </c>
      <c r="F23" s="5">
        <v>5</v>
      </c>
      <c r="G23" s="5" t="s">
        <v>442</v>
      </c>
      <c r="H23" s="5" t="s">
        <v>283</v>
      </c>
      <c r="I23" s="5" t="s">
        <v>110</v>
      </c>
      <c r="J23" s="6">
        <v>1</v>
      </c>
    </row>
    <row r="24" spans="1:10" x14ac:dyDescent="0.25">
      <c r="A24" s="5">
        <v>22</v>
      </c>
      <c r="B24" s="5">
        <v>47150</v>
      </c>
      <c r="C24" s="5" t="s">
        <v>431</v>
      </c>
      <c r="D24" s="5" t="s">
        <v>310</v>
      </c>
      <c r="E24" s="5" t="s">
        <v>311</v>
      </c>
      <c r="F24" s="5">
        <v>7</v>
      </c>
      <c r="G24" s="5" t="s">
        <v>94</v>
      </c>
      <c r="H24" s="5" t="s">
        <v>318</v>
      </c>
      <c r="I24" s="5" t="s">
        <v>319</v>
      </c>
      <c r="J24" s="6">
        <v>7</v>
      </c>
    </row>
    <row r="25" spans="1:10" x14ac:dyDescent="0.25">
      <c r="A25" s="5">
        <v>23</v>
      </c>
      <c r="B25" s="5">
        <v>11304</v>
      </c>
      <c r="C25" s="5" t="s">
        <v>113</v>
      </c>
      <c r="D25" s="5" t="s">
        <v>443</v>
      </c>
      <c r="E25" s="5" t="s">
        <v>444</v>
      </c>
      <c r="F25" s="5">
        <v>7</v>
      </c>
      <c r="G25" s="5" t="s">
        <v>94</v>
      </c>
      <c r="H25" s="5" t="s">
        <v>284</v>
      </c>
      <c r="I25" s="5" t="s">
        <v>285</v>
      </c>
      <c r="J25" s="6">
        <v>2</v>
      </c>
    </row>
    <row r="26" spans="1:10" x14ac:dyDescent="0.25">
      <c r="A26" s="5">
        <v>24</v>
      </c>
      <c r="B26" s="5">
        <v>22203</v>
      </c>
      <c r="C26" s="5" t="s">
        <v>574</v>
      </c>
      <c r="D26" s="5" t="s">
        <v>454</v>
      </c>
      <c r="E26" s="5" t="s">
        <v>10</v>
      </c>
      <c r="F26" s="5">
        <v>3</v>
      </c>
      <c r="G26" s="5" t="s">
        <v>168</v>
      </c>
      <c r="H26" s="5" t="s">
        <v>575</v>
      </c>
      <c r="I26" s="5" t="s">
        <v>110</v>
      </c>
      <c r="J26" s="6">
        <v>3</v>
      </c>
    </row>
    <row r="27" spans="1:10" x14ac:dyDescent="0.25">
      <c r="A27" s="5">
        <v>25</v>
      </c>
      <c r="B27" s="5">
        <v>47206</v>
      </c>
      <c r="C27" s="5" t="s">
        <v>316</v>
      </c>
      <c r="D27" s="5" t="s">
        <v>315</v>
      </c>
      <c r="E27" s="5" t="s">
        <v>310</v>
      </c>
      <c r="F27" s="5">
        <v>7</v>
      </c>
      <c r="G27" s="5" t="s">
        <v>94</v>
      </c>
      <c r="H27" s="5" t="s">
        <v>413</v>
      </c>
      <c r="I27" s="6" t="s">
        <v>414</v>
      </c>
      <c r="J27" s="6">
        <v>4</v>
      </c>
    </row>
    <row r="28" spans="1:10" x14ac:dyDescent="0.25">
      <c r="A28" s="5">
        <v>26</v>
      </c>
      <c r="B28" s="5">
        <v>47151</v>
      </c>
      <c r="C28" s="5" t="s">
        <v>445</v>
      </c>
      <c r="D28" s="5" t="s">
        <v>310</v>
      </c>
      <c r="E28" s="5" t="s">
        <v>311</v>
      </c>
      <c r="F28" s="5">
        <v>7</v>
      </c>
      <c r="G28" s="5" t="s">
        <v>94</v>
      </c>
      <c r="H28" s="5" t="s">
        <v>285</v>
      </c>
      <c r="I28" s="5" t="s">
        <v>320</v>
      </c>
      <c r="J28" s="6">
        <v>7</v>
      </c>
    </row>
    <row r="29" spans="1:10" x14ac:dyDescent="0.25">
      <c r="A29" s="5">
        <v>27</v>
      </c>
      <c r="B29" s="5">
        <v>12733</v>
      </c>
      <c r="C29" s="5" t="s">
        <v>44</v>
      </c>
      <c r="D29" s="5" t="s">
        <v>441</v>
      </c>
      <c r="E29" s="5" t="s">
        <v>4</v>
      </c>
      <c r="F29" s="5">
        <v>7</v>
      </c>
      <c r="G29" s="5" t="s">
        <v>94</v>
      </c>
      <c r="H29" s="5" t="s">
        <v>285</v>
      </c>
      <c r="I29" s="5" t="s">
        <v>110</v>
      </c>
      <c r="J29" s="6">
        <v>8</v>
      </c>
    </row>
    <row r="30" spans="1:10" x14ac:dyDescent="0.25">
      <c r="A30" s="5">
        <v>28</v>
      </c>
      <c r="B30" s="5">
        <v>12737</v>
      </c>
      <c r="C30" s="5" t="s">
        <v>62</v>
      </c>
      <c r="D30" s="5" t="s">
        <v>446</v>
      </c>
      <c r="E30" s="5" t="s">
        <v>4</v>
      </c>
      <c r="F30" s="5">
        <v>7</v>
      </c>
      <c r="G30" s="5" t="s">
        <v>94</v>
      </c>
      <c r="H30" s="5" t="s">
        <v>286</v>
      </c>
      <c r="I30" s="5" t="s">
        <v>110</v>
      </c>
      <c r="J30" s="6">
        <v>6</v>
      </c>
    </row>
    <row r="31" spans="1:10" x14ac:dyDescent="0.25">
      <c r="A31" s="5">
        <v>29</v>
      </c>
      <c r="B31" s="5">
        <v>47173</v>
      </c>
      <c r="C31" s="5" t="s">
        <v>435</v>
      </c>
      <c r="D31" s="5" t="s">
        <v>311</v>
      </c>
      <c r="E31" s="5" t="s">
        <v>310</v>
      </c>
      <c r="F31" s="5">
        <v>7</v>
      </c>
      <c r="G31" s="5" t="s">
        <v>94</v>
      </c>
      <c r="H31" s="5" t="s">
        <v>360</v>
      </c>
      <c r="I31" s="5" t="s">
        <v>361</v>
      </c>
      <c r="J31" s="6">
        <v>4</v>
      </c>
    </row>
    <row r="32" spans="1:10" x14ac:dyDescent="0.25">
      <c r="A32" s="5">
        <v>30</v>
      </c>
      <c r="B32" s="5">
        <v>12723</v>
      </c>
      <c r="C32" s="5" t="s">
        <v>86</v>
      </c>
      <c r="D32" s="5" t="s">
        <v>315</v>
      </c>
      <c r="E32" s="5" t="s">
        <v>21</v>
      </c>
      <c r="F32" s="5">
        <v>7</v>
      </c>
      <c r="G32" s="5" t="s">
        <v>94</v>
      </c>
      <c r="H32" s="5" t="s">
        <v>287</v>
      </c>
      <c r="I32" s="5" t="s">
        <v>301</v>
      </c>
      <c r="J32" s="6">
        <v>1</v>
      </c>
    </row>
    <row r="33" spans="1:10" x14ac:dyDescent="0.25">
      <c r="A33" s="5">
        <v>31</v>
      </c>
      <c r="B33" s="5">
        <v>12592</v>
      </c>
      <c r="C33" s="5" t="s">
        <v>107</v>
      </c>
      <c r="D33" s="5" t="s">
        <v>433</v>
      </c>
      <c r="E33" s="5" t="s">
        <v>447</v>
      </c>
      <c r="F33" s="5">
        <v>1</v>
      </c>
      <c r="G33" s="5" t="s">
        <v>142</v>
      </c>
      <c r="H33" s="5" t="s">
        <v>288</v>
      </c>
      <c r="I33" s="5" t="s">
        <v>302</v>
      </c>
      <c r="J33" s="6">
        <v>6</v>
      </c>
    </row>
    <row r="34" spans="1:10" x14ac:dyDescent="0.25">
      <c r="A34" s="5">
        <v>32</v>
      </c>
      <c r="B34" s="5">
        <v>22705</v>
      </c>
      <c r="C34" s="5" t="s">
        <v>85</v>
      </c>
      <c r="D34" s="5" t="s">
        <v>437</v>
      </c>
      <c r="E34" s="5" t="s">
        <v>19</v>
      </c>
      <c r="F34" s="5">
        <v>1</v>
      </c>
      <c r="G34" s="5" t="s">
        <v>96</v>
      </c>
      <c r="H34" s="5" t="s">
        <v>288</v>
      </c>
      <c r="I34" s="5" t="s">
        <v>302</v>
      </c>
      <c r="J34" s="6">
        <v>4</v>
      </c>
    </row>
    <row r="35" spans="1:10" x14ac:dyDescent="0.25">
      <c r="A35" s="5">
        <v>33</v>
      </c>
      <c r="B35" s="5">
        <v>12775</v>
      </c>
      <c r="C35" s="5" t="s">
        <v>136</v>
      </c>
      <c r="D35" s="5" t="s">
        <v>448</v>
      </c>
      <c r="E35" s="5" t="s">
        <v>4</v>
      </c>
      <c r="F35" s="5">
        <v>3</v>
      </c>
      <c r="G35" s="5" t="s">
        <v>168</v>
      </c>
      <c r="H35" s="5" t="s">
        <v>288</v>
      </c>
      <c r="I35" s="5" t="s">
        <v>110</v>
      </c>
      <c r="J35" s="6">
        <v>5</v>
      </c>
    </row>
    <row r="36" spans="1:10" x14ac:dyDescent="0.25">
      <c r="A36" s="5">
        <v>34</v>
      </c>
      <c r="B36" s="5">
        <v>17022</v>
      </c>
      <c r="C36" s="5" t="s">
        <v>114</v>
      </c>
      <c r="D36" s="5" t="s">
        <v>449</v>
      </c>
      <c r="E36" s="5" t="s">
        <v>315</v>
      </c>
      <c r="F36" s="5">
        <v>1</v>
      </c>
      <c r="G36" s="5" t="s">
        <v>127</v>
      </c>
      <c r="H36" s="5" t="s">
        <v>289</v>
      </c>
      <c r="I36" s="5" t="s">
        <v>290</v>
      </c>
      <c r="J36" s="6" t="s">
        <v>643</v>
      </c>
    </row>
    <row r="37" spans="1:10" x14ac:dyDescent="0.25">
      <c r="A37" s="5">
        <v>35</v>
      </c>
      <c r="B37" s="5">
        <v>77605</v>
      </c>
      <c r="C37" s="5" t="s">
        <v>450</v>
      </c>
      <c r="D37" s="5" t="s">
        <v>310</v>
      </c>
      <c r="E37" s="5" t="s">
        <v>10</v>
      </c>
      <c r="F37" s="5">
        <v>6</v>
      </c>
      <c r="G37" s="5" t="s">
        <v>312</v>
      </c>
      <c r="H37" s="5" t="s">
        <v>290</v>
      </c>
      <c r="I37" s="5" t="s">
        <v>308</v>
      </c>
      <c r="J37" s="6">
        <v>10</v>
      </c>
    </row>
    <row r="38" spans="1:10" x14ac:dyDescent="0.25">
      <c r="A38" s="5">
        <v>36</v>
      </c>
      <c r="B38" s="5">
        <v>12731</v>
      </c>
      <c r="C38" s="5" t="s">
        <v>111</v>
      </c>
      <c r="D38" s="5" t="s">
        <v>441</v>
      </c>
      <c r="E38" s="5" t="s">
        <v>4</v>
      </c>
      <c r="F38" s="5">
        <v>2</v>
      </c>
      <c r="G38" s="5" t="s">
        <v>451</v>
      </c>
      <c r="H38" s="5" t="s">
        <v>290</v>
      </c>
      <c r="I38" s="5" t="s">
        <v>110</v>
      </c>
      <c r="J38" s="6">
        <v>5</v>
      </c>
    </row>
    <row r="39" spans="1:10" x14ac:dyDescent="0.25">
      <c r="A39" s="5">
        <v>37</v>
      </c>
      <c r="B39" s="5">
        <v>57564</v>
      </c>
      <c r="C39" s="5" t="s">
        <v>540</v>
      </c>
      <c r="D39" s="5" t="s">
        <v>7</v>
      </c>
      <c r="E39" s="5" t="s">
        <v>315</v>
      </c>
      <c r="F39" s="5">
        <v>7</v>
      </c>
      <c r="G39" s="5" t="s">
        <v>94</v>
      </c>
      <c r="H39" s="5" t="s">
        <v>308</v>
      </c>
      <c r="I39" s="5" t="s">
        <v>291</v>
      </c>
      <c r="J39" s="6">
        <v>3</v>
      </c>
    </row>
    <row r="40" spans="1:10" x14ac:dyDescent="0.25">
      <c r="A40" s="5">
        <v>38</v>
      </c>
      <c r="B40" s="5">
        <v>47213</v>
      </c>
      <c r="C40" s="5" t="s">
        <v>435</v>
      </c>
      <c r="D40" s="5" t="s">
        <v>311</v>
      </c>
      <c r="E40" s="5" t="s">
        <v>310</v>
      </c>
      <c r="F40" s="5">
        <v>7</v>
      </c>
      <c r="G40" s="5" t="s">
        <v>94</v>
      </c>
      <c r="H40" s="5" t="s">
        <v>291</v>
      </c>
      <c r="I40" s="5" t="s">
        <v>362</v>
      </c>
      <c r="J40" s="6">
        <v>10</v>
      </c>
    </row>
    <row r="41" spans="1:10" x14ac:dyDescent="0.25">
      <c r="A41" s="5">
        <v>39</v>
      </c>
      <c r="B41" s="5">
        <v>12759</v>
      </c>
      <c r="C41" s="5" t="s">
        <v>79</v>
      </c>
      <c r="D41" s="5" t="s">
        <v>436</v>
      </c>
      <c r="E41" s="5" t="s">
        <v>315</v>
      </c>
      <c r="F41" s="5">
        <v>7</v>
      </c>
      <c r="G41" s="5" t="s">
        <v>94</v>
      </c>
      <c r="H41" s="5" t="s">
        <v>291</v>
      </c>
      <c r="I41" s="5" t="s">
        <v>302</v>
      </c>
      <c r="J41" s="6">
        <v>7</v>
      </c>
    </row>
    <row r="42" spans="1:10" x14ac:dyDescent="0.25">
      <c r="A42" s="5">
        <v>40</v>
      </c>
      <c r="B42" s="5">
        <v>47153</v>
      </c>
      <c r="C42" s="5" t="s">
        <v>431</v>
      </c>
      <c r="D42" s="5" t="s">
        <v>310</v>
      </c>
      <c r="E42" s="5" t="s">
        <v>311</v>
      </c>
      <c r="F42" s="5">
        <v>7</v>
      </c>
      <c r="G42" s="5" t="s">
        <v>94</v>
      </c>
      <c r="H42" s="5" t="s">
        <v>302</v>
      </c>
      <c r="I42" s="5" t="s">
        <v>321</v>
      </c>
      <c r="J42" s="6">
        <v>10</v>
      </c>
    </row>
    <row r="43" spans="1:10" x14ac:dyDescent="0.25">
      <c r="A43" s="5">
        <v>41</v>
      </c>
      <c r="B43" s="5">
        <v>17019</v>
      </c>
      <c r="C43" s="5" t="s">
        <v>102</v>
      </c>
      <c r="D43" s="5" t="s">
        <v>452</v>
      </c>
      <c r="E43" s="5" t="s">
        <v>315</v>
      </c>
      <c r="F43" s="5">
        <v>1</v>
      </c>
      <c r="G43" s="5" t="s">
        <v>127</v>
      </c>
      <c r="H43" s="5" t="s">
        <v>194</v>
      </c>
      <c r="I43" s="5" t="s">
        <v>303</v>
      </c>
      <c r="J43" s="6">
        <v>3</v>
      </c>
    </row>
    <row r="44" spans="1:10" x14ac:dyDescent="0.25">
      <c r="A44" s="5">
        <v>42</v>
      </c>
      <c r="B44" s="5">
        <v>22691</v>
      </c>
      <c r="C44" s="5" t="s">
        <v>77</v>
      </c>
      <c r="D44" s="5" t="s">
        <v>453</v>
      </c>
      <c r="E44" s="5" t="s">
        <v>17</v>
      </c>
      <c r="F44" s="5">
        <v>7</v>
      </c>
      <c r="G44" s="5" t="s">
        <v>94</v>
      </c>
      <c r="H44" s="5" t="s">
        <v>194</v>
      </c>
      <c r="I44" s="5" t="s">
        <v>303</v>
      </c>
      <c r="J44" s="6">
        <v>10</v>
      </c>
    </row>
    <row r="45" spans="1:10" x14ac:dyDescent="0.25">
      <c r="A45" s="5">
        <v>43</v>
      </c>
      <c r="B45" s="5">
        <v>17015</v>
      </c>
      <c r="C45" s="5" t="s">
        <v>61</v>
      </c>
      <c r="D45" s="5" t="s">
        <v>12</v>
      </c>
      <c r="E45" s="5" t="s">
        <v>4</v>
      </c>
      <c r="F45" s="5">
        <v>7</v>
      </c>
      <c r="G45" s="5" t="s">
        <v>94</v>
      </c>
      <c r="H45" s="5" t="s">
        <v>194</v>
      </c>
      <c r="I45" s="5" t="s">
        <v>110</v>
      </c>
      <c r="J45" s="6">
        <v>2</v>
      </c>
    </row>
    <row r="46" spans="1:10" x14ac:dyDescent="0.25">
      <c r="A46" s="5">
        <v>44</v>
      </c>
      <c r="B46" s="5">
        <v>19713</v>
      </c>
      <c r="C46" s="5" t="s">
        <v>56</v>
      </c>
      <c r="D46" s="5" t="s">
        <v>452</v>
      </c>
      <c r="E46" s="5" t="s">
        <v>10</v>
      </c>
      <c r="F46" s="5">
        <v>1</v>
      </c>
      <c r="G46" s="5" t="s">
        <v>101</v>
      </c>
      <c r="H46" s="5" t="s">
        <v>194</v>
      </c>
      <c r="I46" s="5" t="s">
        <v>110</v>
      </c>
      <c r="J46" s="6">
        <v>8</v>
      </c>
    </row>
    <row r="47" spans="1:10" x14ac:dyDescent="0.25">
      <c r="A47" s="5">
        <v>45</v>
      </c>
      <c r="B47" s="5">
        <v>12783</v>
      </c>
      <c r="C47" s="5" t="s">
        <v>186</v>
      </c>
      <c r="D47" s="5" t="s">
        <v>454</v>
      </c>
      <c r="E47" s="5" t="s">
        <v>4</v>
      </c>
      <c r="F47" s="5">
        <v>1</v>
      </c>
      <c r="G47" s="5" t="s">
        <v>101</v>
      </c>
      <c r="H47" s="5" t="s">
        <v>292</v>
      </c>
      <c r="I47" s="5" t="s">
        <v>110</v>
      </c>
      <c r="J47" s="6">
        <v>6</v>
      </c>
    </row>
    <row r="48" spans="1:10" x14ac:dyDescent="0.25">
      <c r="A48" s="5">
        <v>46</v>
      </c>
      <c r="B48" s="5">
        <v>11019</v>
      </c>
      <c r="C48" s="5" t="s">
        <v>71</v>
      </c>
      <c r="D48" s="5" t="s">
        <v>455</v>
      </c>
      <c r="E48" s="5" t="s">
        <v>12</v>
      </c>
      <c r="F48" s="5">
        <v>7</v>
      </c>
      <c r="G48" s="5" t="s">
        <v>94</v>
      </c>
      <c r="H48" s="5" t="s">
        <v>197</v>
      </c>
      <c r="I48" s="5" t="s">
        <v>304</v>
      </c>
      <c r="J48" s="6">
        <v>5</v>
      </c>
    </row>
    <row r="49" spans="1:10" x14ac:dyDescent="0.25">
      <c r="A49" s="5">
        <v>47</v>
      </c>
      <c r="B49" s="5">
        <v>47174</v>
      </c>
      <c r="C49" s="5" t="s">
        <v>435</v>
      </c>
      <c r="D49" s="5" t="s">
        <v>311</v>
      </c>
      <c r="E49" s="5" t="s">
        <v>310</v>
      </c>
      <c r="F49" s="5">
        <v>7</v>
      </c>
      <c r="G49" s="5" t="s">
        <v>94</v>
      </c>
      <c r="H49" s="5" t="s">
        <v>293</v>
      </c>
      <c r="I49" s="5" t="s">
        <v>363</v>
      </c>
      <c r="J49" s="6">
        <v>4</v>
      </c>
    </row>
    <row r="50" spans="1:10" x14ac:dyDescent="0.25">
      <c r="A50" s="5">
        <v>48</v>
      </c>
      <c r="B50" s="5">
        <v>17626</v>
      </c>
      <c r="C50" s="5" t="s">
        <v>457</v>
      </c>
      <c r="D50" s="5" t="s">
        <v>456</v>
      </c>
      <c r="E50" s="5" t="s">
        <v>4</v>
      </c>
      <c r="F50" s="5">
        <v>7</v>
      </c>
      <c r="G50" s="5" t="s">
        <v>94</v>
      </c>
      <c r="H50" s="5" t="s">
        <v>293</v>
      </c>
      <c r="I50" s="5" t="s">
        <v>110</v>
      </c>
      <c r="J50" s="6">
        <v>3</v>
      </c>
    </row>
    <row r="51" spans="1:10" x14ac:dyDescent="0.25">
      <c r="A51" s="5">
        <v>49</v>
      </c>
      <c r="B51" s="5">
        <v>47152</v>
      </c>
      <c r="C51" s="5" t="s">
        <v>445</v>
      </c>
      <c r="D51" s="5" t="s">
        <v>310</v>
      </c>
      <c r="E51" s="5" t="s">
        <v>311</v>
      </c>
      <c r="F51" s="5">
        <v>7</v>
      </c>
      <c r="G51" s="5" t="s">
        <v>94</v>
      </c>
      <c r="H51" s="5" t="s">
        <v>304</v>
      </c>
      <c r="I51" s="5" t="s">
        <v>322</v>
      </c>
      <c r="J51" s="6">
        <v>10</v>
      </c>
    </row>
    <row r="52" spans="1:10" x14ac:dyDescent="0.25">
      <c r="A52" s="5">
        <v>50</v>
      </c>
      <c r="B52" s="5">
        <v>57129</v>
      </c>
      <c r="C52" s="5" t="s">
        <v>543</v>
      </c>
      <c r="D52" s="5" t="s">
        <v>544</v>
      </c>
      <c r="E52" s="5" t="s">
        <v>421</v>
      </c>
      <c r="F52" s="5">
        <v>7</v>
      </c>
      <c r="G52" s="5" t="s">
        <v>94</v>
      </c>
      <c r="H52" s="5" t="s">
        <v>304</v>
      </c>
      <c r="I52" s="5" t="s">
        <v>545</v>
      </c>
      <c r="J52" s="6">
        <v>5</v>
      </c>
    </row>
    <row r="53" spans="1:10" x14ac:dyDescent="0.25">
      <c r="A53" s="5">
        <v>51</v>
      </c>
      <c r="B53" s="5">
        <v>12739</v>
      </c>
      <c r="C53" s="5" t="s">
        <v>135</v>
      </c>
      <c r="D53" s="5" t="s">
        <v>454</v>
      </c>
      <c r="E53" s="5" t="s">
        <v>4</v>
      </c>
      <c r="F53" s="5">
        <v>7</v>
      </c>
      <c r="G53" s="5" t="s">
        <v>94</v>
      </c>
      <c r="H53" s="5" t="s">
        <v>294</v>
      </c>
      <c r="I53" s="5" t="s">
        <v>110</v>
      </c>
      <c r="J53" s="6">
        <v>9</v>
      </c>
    </row>
    <row r="54" spans="1:10" x14ac:dyDescent="0.25">
      <c r="A54" s="5">
        <v>52</v>
      </c>
      <c r="B54" s="5">
        <v>47154</v>
      </c>
      <c r="C54" s="5" t="s">
        <v>431</v>
      </c>
      <c r="D54" s="5" t="s">
        <v>310</v>
      </c>
      <c r="E54" s="5" t="s">
        <v>311</v>
      </c>
      <c r="F54" s="5">
        <v>7</v>
      </c>
      <c r="G54" s="5" t="s">
        <v>94</v>
      </c>
      <c r="H54" s="5" t="s">
        <v>309</v>
      </c>
      <c r="I54" s="5" t="s">
        <v>323</v>
      </c>
      <c r="J54" s="6">
        <v>10</v>
      </c>
    </row>
    <row r="55" spans="1:10" x14ac:dyDescent="0.25">
      <c r="A55" s="5">
        <v>53</v>
      </c>
      <c r="B55" s="5">
        <v>12772</v>
      </c>
      <c r="C55" s="5" t="s">
        <v>564</v>
      </c>
      <c r="D55" s="5" t="s">
        <v>565</v>
      </c>
      <c r="E55" s="5" t="s">
        <v>10</v>
      </c>
      <c r="F55" s="5">
        <v>3</v>
      </c>
      <c r="G55" s="5" t="s">
        <v>584</v>
      </c>
      <c r="H55" s="5" t="s">
        <v>585</v>
      </c>
      <c r="I55" s="5" t="s">
        <v>110</v>
      </c>
      <c r="J55" s="6">
        <v>5</v>
      </c>
    </row>
    <row r="56" spans="1:10" x14ac:dyDescent="0.25">
      <c r="A56" s="5">
        <v>54</v>
      </c>
      <c r="B56" s="5">
        <v>47175</v>
      </c>
      <c r="C56" s="5" t="s">
        <v>435</v>
      </c>
      <c r="D56" s="5" t="s">
        <v>311</v>
      </c>
      <c r="E56" s="5" t="s">
        <v>310</v>
      </c>
      <c r="F56" s="5">
        <v>7</v>
      </c>
      <c r="G56" s="5" t="s">
        <v>94</v>
      </c>
      <c r="H56" s="5" t="s">
        <v>364</v>
      </c>
      <c r="I56" s="5" t="s">
        <v>365</v>
      </c>
      <c r="J56" s="6">
        <v>4</v>
      </c>
    </row>
    <row r="57" spans="1:10" x14ac:dyDescent="0.25">
      <c r="A57" s="5">
        <v>55</v>
      </c>
      <c r="B57" s="5">
        <v>67265</v>
      </c>
      <c r="C57" s="5" t="s">
        <v>520</v>
      </c>
      <c r="D57" s="5" t="s">
        <v>521</v>
      </c>
      <c r="E57" s="5" t="s">
        <v>315</v>
      </c>
      <c r="F57" s="5">
        <v>7</v>
      </c>
      <c r="G57" s="5" t="s">
        <v>94</v>
      </c>
      <c r="H57" s="5" t="s">
        <v>522</v>
      </c>
      <c r="I57" s="5" t="s">
        <v>523</v>
      </c>
      <c r="J57" s="6">
        <v>3</v>
      </c>
    </row>
    <row r="58" spans="1:10" x14ac:dyDescent="0.25">
      <c r="A58" s="5">
        <v>56</v>
      </c>
      <c r="B58" s="5">
        <v>17063</v>
      </c>
      <c r="C58" s="5" t="s">
        <v>29</v>
      </c>
      <c r="D58" s="5" t="s">
        <v>458</v>
      </c>
      <c r="E58" s="5" t="s">
        <v>10</v>
      </c>
      <c r="F58" s="5">
        <v>7</v>
      </c>
      <c r="G58" s="5" t="s">
        <v>94</v>
      </c>
      <c r="H58" s="5" t="s">
        <v>193</v>
      </c>
      <c r="I58" s="5" t="s">
        <v>110</v>
      </c>
      <c r="J58" s="6">
        <v>8</v>
      </c>
    </row>
    <row r="59" spans="1:10" x14ac:dyDescent="0.25">
      <c r="A59" s="5">
        <v>57</v>
      </c>
      <c r="B59" s="5">
        <v>12772</v>
      </c>
      <c r="C59" s="5" t="s">
        <v>564</v>
      </c>
      <c r="D59" s="5" t="s">
        <v>565</v>
      </c>
      <c r="E59" s="5" t="s">
        <v>4</v>
      </c>
      <c r="F59" s="5">
        <v>7</v>
      </c>
      <c r="G59" s="5" t="s">
        <v>94</v>
      </c>
      <c r="H59" s="5" t="s">
        <v>193</v>
      </c>
      <c r="I59" s="5" t="s">
        <v>110</v>
      </c>
      <c r="J59" s="6">
        <v>3</v>
      </c>
    </row>
    <row r="60" spans="1:10" x14ac:dyDescent="0.25">
      <c r="A60" s="5">
        <v>58</v>
      </c>
      <c r="B60" s="5">
        <v>17038</v>
      </c>
      <c r="C60" s="5" t="s">
        <v>566</v>
      </c>
      <c r="D60" s="5" t="s">
        <v>567</v>
      </c>
      <c r="E60" s="5" t="s">
        <v>4</v>
      </c>
      <c r="F60" s="5">
        <v>7</v>
      </c>
      <c r="G60" s="5" t="s">
        <v>94</v>
      </c>
      <c r="H60" s="6" t="s">
        <v>193</v>
      </c>
      <c r="I60" s="5" t="s">
        <v>110</v>
      </c>
      <c r="J60" s="6">
        <v>8</v>
      </c>
    </row>
    <row r="61" spans="1:10" x14ac:dyDescent="0.25">
      <c r="A61" s="5">
        <v>59</v>
      </c>
      <c r="B61" s="5">
        <v>12213</v>
      </c>
      <c r="C61" s="5" t="s">
        <v>93</v>
      </c>
      <c r="D61" s="5" t="s">
        <v>433</v>
      </c>
      <c r="E61" s="5" t="s">
        <v>459</v>
      </c>
      <c r="F61" s="5">
        <v>1</v>
      </c>
      <c r="G61" s="5" t="s">
        <v>112</v>
      </c>
      <c r="H61" s="5" t="s">
        <v>295</v>
      </c>
      <c r="I61" s="5" t="s">
        <v>305</v>
      </c>
      <c r="J61" s="6">
        <v>3</v>
      </c>
    </row>
    <row r="62" spans="1:10" x14ac:dyDescent="0.25">
      <c r="A62" s="5">
        <v>60</v>
      </c>
      <c r="B62" s="5">
        <v>47211</v>
      </c>
      <c r="C62" s="5" t="s">
        <v>445</v>
      </c>
      <c r="D62" s="5" t="s">
        <v>310</v>
      </c>
      <c r="E62" s="5" t="s">
        <v>311</v>
      </c>
      <c r="F62" s="5">
        <v>7</v>
      </c>
      <c r="G62" s="5" t="s">
        <v>94</v>
      </c>
      <c r="H62" s="5" t="s">
        <v>296</v>
      </c>
      <c r="I62" s="5" t="s">
        <v>324</v>
      </c>
      <c r="J62" s="6">
        <v>10</v>
      </c>
    </row>
    <row r="63" spans="1:10" x14ac:dyDescent="0.25">
      <c r="A63" s="5">
        <v>61</v>
      </c>
      <c r="B63" s="5">
        <v>17205</v>
      </c>
      <c r="C63" s="5" t="s">
        <v>67</v>
      </c>
      <c r="D63" s="5" t="s">
        <v>460</v>
      </c>
      <c r="E63" s="5" t="s">
        <v>429</v>
      </c>
      <c r="F63" s="5">
        <v>3</v>
      </c>
      <c r="G63" s="5" t="s">
        <v>168</v>
      </c>
      <c r="H63" s="5" t="s">
        <v>296</v>
      </c>
      <c r="I63" s="5" t="s">
        <v>306</v>
      </c>
      <c r="J63" s="6" t="s">
        <v>508</v>
      </c>
    </row>
    <row r="64" spans="1:10" x14ac:dyDescent="0.25">
      <c r="A64" s="5">
        <v>62</v>
      </c>
      <c r="B64" s="5">
        <v>17207</v>
      </c>
      <c r="C64" s="5" t="s">
        <v>33</v>
      </c>
      <c r="D64" s="5" t="s">
        <v>460</v>
      </c>
      <c r="E64" s="5" t="s">
        <v>461</v>
      </c>
      <c r="F64" s="5">
        <v>1</v>
      </c>
      <c r="G64" s="5" t="s">
        <v>118</v>
      </c>
      <c r="H64" s="5" t="s">
        <v>296</v>
      </c>
      <c r="I64" s="5" t="s">
        <v>306</v>
      </c>
      <c r="J64" s="6">
        <v>1</v>
      </c>
    </row>
    <row r="65" spans="1:10" x14ac:dyDescent="0.25">
      <c r="A65" s="5">
        <v>63</v>
      </c>
      <c r="B65" s="5">
        <v>18504</v>
      </c>
      <c r="C65" s="5" t="s">
        <v>105</v>
      </c>
      <c r="D65" s="5" t="s">
        <v>460</v>
      </c>
      <c r="E65" s="5" t="s">
        <v>454</v>
      </c>
      <c r="F65" s="5">
        <v>1</v>
      </c>
      <c r="G65" s="5" t="s">
        <v>127</v>
      </c>
      <c r="H65" s="5" t="s">
        <v>296</v>
      </c>
      <c r="I65" s="5" t="s">
        <v>306</v>
      </c>
      <c r="J65" s="6" t="s">
        <v>593</v>
      </c>
    </row>
    <row r="66" spans="1:10" x14ac:dyDescent="0.25">
      <c r="A66" s="5">
        <v>64</v>
      </c>
      <c r="B66" s="5">
        <v>20809</v>
      </c>
      <c r="C66" s="5" t="s">
        <v>63</v>
      </c>
      <c r="D66" s="5" t="s">
        <v>462</v>
      </c>
      <c r="E66" s="5" t="s">
        <v>18</v>
      </c>
      <c r="F66" s="5">
        <v>3</v>
      </c>
      <c r="G66" s="5" t="s">
        <v>126</v>
      </c>
      <c r="H66" s="5" t="s">
        <v>296</v>
      </c>
      <c r="I66" s="5" t="s">
        <v>306</v>
      </c>
      <c r="J66" s="6">
        <v>10</v>
      </c>
    </row>
    <row r="67" spans="1:10" x14ac:dyDescent="0.25">
      <c r="A67" s="5">
        <v>65</v>
      </c>
      <c r="B67" s="5">
        <v>20811</v>
      </c>
      <c r="C67" s="5" t="s">
        <v>64</v>
      </c>
      <c r="D67" s="5" t="s">
        <v>454</v>
      </c>
      <c r="E67" s="5" t="s">
        <v>18</v>
      </c>
      <c r="F67" s="5">
        <v>3</v>
      </c>
      <c r="G67" s="5" t="s">
        <v>463</v>
      </c>
      <c r="H67" s="5" t="s">
        <v>296</v>
      </c>
      <c r="I67" s="5" t="s">
        <v>306</v>
      </c>
      <c r="J67" s="6" t="s">
        <v>509</v>
      </c>
    </row>
    <row r="68" spans="1:10" x14ac:dyDescent="0.25">
      <c r="A68" s="5">
        <v>66</v>
      </c>
      <c r="B68" s="5">
        <v>17001</v>
      </c>
      <c r="C68" s="5" t="s">
        <v>103</v>
      </c>
      <c r="D68" s="5" t="s">
        <v>460</v>
      </c>
      <c r="E68" s="5" t="s">
        <v>4</v>
      </c>
      <c r="F68" s="5">
        <v>2</v>
      </c>
      <c r="G68" s="5" t="s">
        <v>464</v>
      </c>
      <c r="H68" s="5" t="s">
        <v>296</v>
      </c>
      <c r="I68" s="5" t="s">
        <v>110</v>
      </c>
      <c r="J68" s="6">
        <v>5</v>
      </c>
    </row>
    <row r="69" spans="1:10" x14ac:dyDescent="0.25">
      <c r="A69" s="5">
        <v>67</v>
      </c>
      <c r="B69" s="5">
        <v>17418</v>
      </c>
      <c r="C69" s="5" t="s">
        <v>35</v>
      </c>
      <c r="D69" s="5" t="s">
        <v>460</v>
      </c>
      <c r="E69" s="5" t="s">
        <v>441</v>
      </c>
      <c r="F69" s="5">
        <v>1</v>
      </c>
      <c r="G69" s="5" t="s">
        <v>118</v>
      </c>
      <c r="H69" s="5" t="s">
        <v>297</v>
      </c>
      <c r="I69" s="5" t="s">
        <v>307</v>
      </c>
      <c r="J69" s="6" t="s">
        <v>594</v>
      </c>
    </row>
    <row r="70" spans="1:10" x14ac:dyDescent="0.25">
      <c r="A70" s="5">
        <v>68</v>
      </c>
      <c r="B70" s="5">
        <v>12703</v>
      </c>
      <c r="C70" s="5" t="s">
        <v>40</v>
      </c>
      <c r="D70" s="5" t="s">
        <v>465</v>
      </c>
      <c r="E70" s="5" t="s">
        <v>4</v>
      </c>
      <c r="F70" s="5">
        <v>7</v>
      </c>
      <c r="G70" s="5" t="s">
        <v>94</v>
      </c>
      <c r="H70" s="5" t="s">
        <v>297</v>
      </c>
      <c r="I70" s="5" t="s">
        <v>110</v>
      </c>
      <c r="J70" s="6">
        <v>2</v>
      </c>
    </row>
    <row r="71" spans="1:10" x14ac:dyDescent="0.25">
      <c r="A71" s="5">
        <v>69</v>
      </c>
      <c r="B71" s="5">
        <v>47197</v>
      </c>
      <c r="C71" s="5" t="s">
        <v>314</v>
      </c>
      <c r="D71" s="5" t="s">
        <v>310</v>
      </c>
      <c r="E71" s="5" t="s">
        <v>315</v>
      </c>
      <c r="F71" s="5">
        <v>7</v>
      </c>
      <c r="G71" s="5" t="s">
        <v>94</v>
      </c>
      <c r="H71" s="5" t="s">
        <v>305</v>
      </c>
      <c r="I71" s="6" t="s">
        <v>404</v>
      </c>
      <c r="J71" s="6">
        <v>10</v>
      </c>
    </row>
    <row r="72" spans="1:10" x14ac:dyDescent="0.25">
      <c r="A72" s="5">
        <v>70</v>
      </c>
      <c r="B72" s="5">
        <v>67249</v>
      </c>
      <c r="C72" s="5" t="s">
        <v>576</v>
      </c>
      <c r="D72" s="5" t="s">
        <v>572</v>
      </c>
      <c r="E72" s="5" t="s">
        <v>4</v>
      </c>
      <c r="F72" s="5">
        <v>6</v>
      </c>
      <c r="G72" s="5" t="s">
        <v>165</v>
      </c>
      <c r="H72" s="5" t="s">
        <v>305</v>
      </c>
      <c r="I72" s="5" t="s">
        <v>110</v>
      </c>
      <c r="J72" s="6">
        <v>1</v>
      </c>
    </row>
    <row r="73" spans="1:10" x14ac:dyDescent="0.25">
      <c r="A73" s="5">
        <v>71</v>
      </c>
      <c r="B73" s="5">
        <v>47176</v>
      </c>
      <c r="C73" s="5" t="s">
        <v>435</v>
      </c>
      <c r="D73" s="5" t="s">
        <v>311</v>
      </c>
      <c r="E73" s="5" t="s">
        <v>310</v>
      </c>
      <c r="F73" s="5">
        <v>7</v>
      </c>
      <c r="G73" s="5" t="s">
        <v>94</v>
      </c>
      <c r="H73" s="5" t="s">
        <v>307</v>
      </c>
      <c r="I73" s="5" t="s">
        <v>366</v>
      </c>
      <c r="J73" s="6">
        <v>4</v>
      </c>
    </row>
    <row r="74" spans="1:10" x14ac:dyDescent="0.25">
      <c r="A74" s="5">
        <v>72</v>
      </c>
      <c r="B74" s="5">
        <v>57626</v>
      </c>
      <c r="C74" s="5" t="s">
        <v>518</v>
      </c>
      <c r="D74" s="5" t="s">
        <v>444</v>
      </c>
      <c r="E74" s="5" t="s">
        <v>4</v>
      </c>
      <c r="F74" s="5">
        <v>7</v>
      </c>
      <c r="G74" s="5" t="s">
        <v>94</v>
      </c>
      <c r="H74" s="5" t="s">
        <v>519</v>
      </c>
      <c r="I74" s="5" t="s">
        <v>110</v>
      </c>
      <c r="J74" s="6">
        <v>3</v>
      </c>
    </row>
    <row r="75" spans="1:10" x14ac:dyDescent="0.25">
      <c r="A75" s="5">
        <v>73</v>
      </c>
      <c r="B75" s="5">
        <v>47155</v>
      </c>
      <c r="C75" s="5" t="s">
        <v>431</v>
      </c>
      <c r="D75" s="5" t="s">
        <v>310</v>
      </c>
      <c r="E75" s="5" t="s">
        <v>311</v>
      </c>
      <c r="F75" s="5">
        <v>7</v>
      </c>
      <c r="G75" s="5" t="s">
        <v>94</v>
      </c>
      <c r="H75" s="5" t="s">
        <v>325</v>
      </c>
      <c r="I75" s="5" t="s">
        <v>326</v>
      </c>
      <c r="J75" s="6">
        <v>10</v>
      </c>
    </row>
    <row r="76" spans="1:10" x14ac:dyDescent="0.25">
      <c r="A76" s="5">
        <v>74</v>
      </c>
      <c r="B76" s="5">
        <v>57131</v>
      </c>
      <c r="C76" s="5" t="s">
        <v>466</v>
      </c>
      <c r="D76" s="5" t="s">
        <v>421</v>
      </c>
      <c r="E76" s="5" t="s">
        <v>315</v>
      </c>
      <c r="F76" s="5">
        <v>7</v>
      </c>
      <c r="G76" s="5" t="s">
        <v>94</v>
      </c>
      <c r="H76" s="5" t="s">
        <v>423</v>
      </c>
      <c r="I76" s="6" t="s">
        <v>368</v>
      </c>
      <c r="J76" s="6">
        <v>6</v>
      </c>
    </row>
    <row r="77" spans="1:10" x14ac:dyDescent="0.25">
      <c r="A77" s="5">
        <v>75</v>
      </c>
      <c r="B77" s="5">
        <v>47177</v>
      </c>
      <c r="C77" s="5" t="s">
        <v>435</v>
      </c>
      <c r="D77" s="5" t="s">
        <v>311</v>
      </c>
      <c r="E77" s="5" t="s">
        <v>310</v>
      </c>
      <c r="F77" s="5">
        <v>7</v>
      </c>
      <c r="G77" s="5" t="s">
        <v>94</v>
      </c>
      <c r="H77" s="5" t="s">
        <v>367</v>
      </c>
      <c r="I77" s="5" t="s">
        <v>368</v>
      </c>
      <c r="J77" s="6">
        <v>4</v>
      </c>
    </row>
    <row r="78" spans="1:10" x14ac:dyDescent="0.25">
      <c r="A78" s="5">
        <v>76</v>
      </c>
      <c r="B78" s="5">
        <v>77606</v>
      </c>
      <c r="C78" s="5" t="s">
        <v>467</v>
      </c>
      <c r="D78" s="5" t="s">
        <v>420</v>
      </c>
      <c r="E78" s="5" t="s">
        <v>10</v>
      </c>
      <c r="F78" s="5">
        <v>6</v>
      </c>
      <c r="G78" s="5" t="s">
        <v>422</v>
      </c>
      <c r="H78" s="5" t="s">
        <v>205</v>
      </c>
      <c r="I78" s="6" t="s">
        <v>110</v>
      </c>
      <c r="J78" s="6">
        <v>9</v>
      </c>
    </row>
    <row r="79" spans="1:10" x14ac:dyDescent="0.25">
      <c r="A79" s="5">
        <v>77</v>
      </c>
      <c r="B79" s="5">
        <v>47178</v>
      </c>
      <c r="C79" s="5" t="s">
        <v>435</v>
      </c>
      <c r="D79" s="5" t="s">
        <v>311</v>
      </c>
      <c r="E79" s="5" t="s">
        <v>310</v>
      </c>
      <c r="F79" s="5">
        <v>7</v>
      </c>
      <c r="G79" s="5" t="s">
        <v>94</v>
      </c>
      <c r="H79" s="5" t="s">
        <v>369</v>
      </c>
      <c r="I79" s="6" t="s">
        <v>370</v>
      </c>
      <c r="J79" s="6">
        <v>4</v>
      </c>
    </row>
    <row r="80" spans="1:10" x14ac:dyDescent="0.25">
      <c r="A80" s="5">
        <v>78</v>
      </c>
      <c r="B80" s="5">
        <v>18646</v>
      </c>
      <c r="C80" s="5" t="s">
        <v>146</v>
      </c>
      <c r="D80" s="5" t="s">
        <v>315</v>
      </c>
      <c r="E80" s="5" t="s">
        <v>465</v>
      </c>
      <c r="F80" s="5">
        <v>7</v>
      </c>
      <c r="G80" s="5" t="s">
        <v>94</v>
      </c>
      <c r="H80" s="5" t="s">
        <v>198</v>
      </c>
      <c r="I80" s="5" t="s">
        <v>199</v>
      </c>
      <c r="J80" s="6">
        <v>1</v>
      </c>
    </row>
    <row r="81" spans="1:10" x14ac:dyDescent="0.25">
      <c r="A81" s="5">
        <v>79</v>
      </c>
      <c r="B81" s="5">
        <v>17203</v>
      </c>
      <c r="C81" s="5" t="s">
        <v>45</v>
      </c>
      <c r="D81" s="5" t="s">
        <v>468</v>
      </c>
      <c r="E81" s="5" t="s">
        <v>429</v>
      </c>
      <c r="F81" s="5">
        <v>1</v>
      </c>
      <c r="G81" s="5" t="s">
        <v>112</v>
      </c>
      <c r="H81" s="5" t="s">
        <v>198</v>
      </c>
      <c r="I81" s="5" t="s">
        <v>201</v>
      </c>
      <c r="J81" s="6">
        <v>1</v>
      </c>
    </row>
    <row r="82" spans="1:10" x14ac:dyDescent="0.25">
      <c r="A82" s="5">
        <v>80</v>
      </c>
      <c r="B82" s="5">
        <v>47165</v>
      </c>
      <c r="C82" s="5" t="s">
        <v>445</v>
      </c>
      <c r="D82" s="5" t="s">
        <v>310</v>
      </c>
      <c r="E82" s="5" t="s">
        <v>311</v>
      </c>
      <c r="F82" s="5">
        <v>7</v>
      </c>
      <c r="G82" s="5" t="s">
        <v>94</v>
      </c>
      <c r="H82" s="5" t="s">
        <v>204</v>
      </c>
      <c r="I82" s="5" t="s">
        <v>327</v>
      </c>
      <c r="J82" s="6">
        <v>7</v>
      </c>
    </row>
    <row r="83" spans="1:10" x14ac:dyDescent="0.25">
      <c r="A83" s="5">
        <v>81</v>
      </c>
      <c r="B83" s="5">
        <v>19202</v>
      </c>
      <c r="C83" s="5" t="s">
        <v>87</v>
      </c>
      <c r="D83" s="5" t="s">
        <v>469</v>
      </c>
      <c r="E83" s="5" t="s">
        <v>470</v>
      </c>
      <c r="F83" s="5">
        <v>1</v>
      </c>
      <c r="G83" s="5" t="s">
        <v>96</v>
      </c>
      <c r="H83" s="5" t="s">
        <v>204</v>
      </c>
      <c r="I83" s="5" t="s">
        <v>110</v>
      </c>
      <c r="J83" s="6">
        <v>9</v>
      </c>
    </row>
    <row r="84" spans="1:10" x14ac:dyDescent="0.25">
      <c r="A84" s="5">
        <v>82</v>
      </c>
      <c r="B84" s="5">
        <v>17017</v>
      </c>
      <c r="C84" s="5" t="s">
        <v>581</v>
      </c>
      <c r="D84" s="5" t="s">
        <v>567</v>
      </c>
      <c r="E84" s="5" t="s">
        <v>10</v>
      </c>
      <c r="F84" s="5">
        <v>3</v>
      </c>
      <c r="G84" s="5" t="s">
        <v>582</v>
      </c>
      <c r="H84" s="5" t="s">
        <v>204</v>
      </c>
      <c r="I84" s="5" t="s">
        <v>110</v>
      </c>
      <c r="J84" s="6">
        <v>8</v>
      </c>
    </row>
    <row r="85" spans="1:10" x14ac:dyDescent="0.25">
      <c r="A85" s="5">
        <v>83</v>
      </c>
      <c r="B85" s="5">
        <v>12747</v>
      </c>
      <c r="C85" s="5" t="s">
        <v>41</v>
      </c>
      <c r="D85" s="5" t="s">
        <v>5</v>
      </c>
      <c r="E85" s="5" t="s">
        <v>471</v>
      </c>
      <c r="F85" s="5">
        <v>7</v>
      </c>
      <c r="G85" s="5" t="s">
        <v>94</v>
      </c>
      <c r="H85" s="5" t="s">
        <v>188</v>
      </c>
      <c r="I85" s="5" t="s">
        <v>189</v>
      </c>
      <c r="J85" s="6">
        <v>6</v>
      </c>
    </row>
    <row r="86" spans="1:10" x14ac:dyDescent="0.25">
      <c r="A86" s="5">
        <v>84</v>
      </c>
      <c r="B86" s="7">
        <v>47208</v>
      </c>
      <c r="C86" s="5" t="s">
        <v>316</v>
      </c>
      <c r="D86" s="5" t="s">
        <v>315</v>
      </c>
      <c r="E86" s="5" t="s">
        <v>310</v>
      </c>
      <c r="F86" s="5">
        <v>7</v>
      </c>
      <c r="G86" s="5" t="s">
        <v>94</v>
      </c>
      <c r="H86" s="5" t="s">
        <v>415</v>
      </c>
      <c r="I86" s="6" t="s">
        <v>416</v>
      </c>
      <c r="J86" s="6">
        <v>4</v>
      </c>
    </row>
    <row r="87" spans="1:10" x14ac:dyDescent="0.25">
      <c r="A87" s="5">
        <v>85</v>
      </c>
      <c r="B87" s="5">
        <v>17234</v>
      </c>
      <c r="C87" s="5" t="s">
        <v>182</v>
      </c>
      <c r="D87" s="5" t="s">
        <v>472</v>
      </c>
      <c r="E87" s="5" t="s">
        <v>10</v>
      </c>
      <c r="F87" s="5">
        <v>7</v>
      </c>
      <c r="G87" s="5" t="s">
        <v>94</v>
      </c>
      <c r="H87" s="5" t="s">
        <v>189</v>
      </c>
      <c r="I87" s="5" t="s">
        <v>110</v>
      </c>
      <c r="J87" s="6">
        <v>3</v>
      </c>
    </row>
    <row r="88" spans="1:10" x14ac:dyDescent="0.25">
      <c r="A88" s="5">
        <v>86</v>
      </c>
      <c r="B88" s="5">
        <v>47212</v>
      </c>
      <c r="C88" s="5" t="s">
        <v>435</v>
      </c>
      <c r="D88" s="5" t="s">
        <v>311</v>
      </c>
      <c r="E88" s="5" t="s">
        <v>310</v>
      </c>
      <c r="F88" s="5">
        <v>7</v>
      </c>
      <c r="G88" s="5" t="s">
        <v>94</v>
      </c>
      <c r="H88" s="5" t="s">
        <v>371</v>
      </c>
      <c r="I88" s="5" t="s">
        <v>372</v>
      </c>
      <c r="J88" s="6">
        <v>4</v>
      </c>
    </row>
    <row r="89" spans="1:10" x14ac:dyDescent="0.25">
      <c r="A89" s="5">
        <v>87</v>
      </c>
      <c r="B89" s="5">
        <v>17028</v>
      </c>
      <c r="C89" s="5" t="s">
        <v>125</v>
      </c>
      <c r="D89" s="5" t="s">
        <v>6</v>
      </c>
      <c r="E89" s="5" t="s">
        <v>4</v>
      </c>
      <c r="F89" s="5">
        <v>7</v>
      </c>
      <c r="G89" s="5" t="s">
        <v>94</v>
      </c>
      <c r="H89" s="5" t="s">
        <v>190</v>
      </c>
      <c r="I89" s="5" t="s">
        <v>110</v>
      </c>
      <c r="J89" s="6">
        <v>8</v>
      </c>
    </row>
    <row r="90" spans="1:10" x14ac:dyDescent="0.25">
      <c r="A90" s="5">
        <v>88</v>
      </c>
      <c r="B90" s="5">
        <v>47156</v>
      </c>
      <c r="C90" s="5" t="s">
        <v>445</v>
      </c>
      <c r="D90" s="5" t="s">
        <v>310</v>
      </c>
      <c r="E90" s="5" t="s">
        <v>311</v>
      </c>
      <c r="F90" s="5">
        <v>7</v>
      </c>
      <c r="G90" s="5" t="s">
        <v>94</v>
      </c>
      <c r="H90" s="5" t="s">
        <v>328</v>
      </c>
      <c r="I90" s="5" t="s">
        <v>329</v>
      </c>
      <c r="J90" s="6">
        <v>7</v>
      </c>
    </row>
    <row r="91" spans="1:10" x14ac:dyDescent="0.25">
      <c r="A91" s="5">
        <v>89</v>
      </c>
      <c r="B91" s="5">
        <v>12219</v>
      </c>
      <c r="C91" s="5" t="s">
        <v>568</v>
      </c>
      <c r="D91" s="5" t="s">
        <v>428</v>
      </c>
      <c r="E91" s="5" t="s">
        <v>4</v>
      </c>
      <c r="F91" s="5">
        <v>7</v>
      </c>
      <c r="G91" s="5" t="s">
        <v>94</v>
      </c>
      <c r="H91" s="5" t="s">
        <v>328</v>
      </c>
      <c r="I91" s="5" t="s">
        <v>110</v>
      </c>
      <c r="J91" s="6">
        <v>5</v>
      </c>
    </row>
    <row r="92" spans="1:10" x14ac:dyDescent="0.25">
      <c r="A92" s="5">
        <v>90</v>
      </c>
      <c r="B92" s="5">
        <v>47157</v>
      </c>
      <c r="C92" s="5" t="s">
        <v>431</v>
      </c>
      <c r="D92" s="5" t="s">
        <v>310</v>
      </c>
      <c r="E92" s="5" t="s">
        <v>311</v>
      </c>
      <c r="F92" s="5">
        <v>7</v>
      </c>
      <c r="G92" s="5" t="s">
        <v>94</v>
      </c>
      <c r="H92" s="5" t="s">
        <v>195</v>
      </c>
      <c r="I92" s="5" t="s">
        <v>330</v>
      </c>
      <c r="J92" s="6">
        <v>7</v>
      </c>
    </row>
    <row r="93" spans="1:10" x14ac:dyDescent="0.25">
      <c r="A93" s="5">
        <v>91</v>
      </c>
      <c r="B93" s="8">
        <v>47179</v>
      </c>
      <c r="C93" s="5" t="s">
        <v>435</v>
      </c>
      <c r="D93" s="5" t="s">
        <v>311</v>
      </c>
      <c r="E93" s="5" t="s">
        <v>310</v>
      </c>
      <c r="F93" s="5">
        <v>7</v>
      </c>
      <c r="G93" s="5" t="s">
        <v>94</v>
      </c>
      <c r="H93" s="5" t="s">
        <v>195</v>
      </c>
      <c r="I93" s="5" t="s">
        <v>330</v>
      </c>
      <c r="J93" s="6">
        <v>4</v>
      </c>
    </row>
    <row r="94" spans="1:10" x14ac:dyDescent="0.25">
      <c r="A94" s="5">
        <v>92</v>
      </c>
      <c r="B94" s="5">
        <v>11020</v>
      </c>
      <c r="C94" s="5" t="s">
        <v>137</v>
      </c>
      <c r="D94" s="5" t="s">
        <v>12</v>
      </c>
      <c r="E94" s="5" t="s">
        <v>455</v>
      </c>
      <c r="F94" s="5">
        <v>7</v>
      </c>
      <c r="G94" s="5" t="s">
        <v>94</v>
      </c>
      <c r="H94" s="5" t="s">
        <v>195</v>
      </c>
      <c r="I94" s="5" t="s">
        <v>196</v>
      </c>
      <c r="J94" s="6">
        <v>10</v>
      </c>
    </row>
    <row r="95" spans="1:10" x14ac:dyDescent="0.25">
      <c r="A95" s="5">
        <v>93</v>
      </c>
      <c r="B95" s="5">
        <v>17230</v>
      </c>
      <c r="C95" s="5" t="s">
        <v>159</v>
      </c>
      <c r="D95" s="5" t="s">
        <v>315</v>
      </c>
      <c r="E95" s="5" t="s">
        <v>474</v>
      </c>
      <c r="F95" s="5">
        <v>7</v>
      </c>
      <c r="G95" s="5" t="s">
        <v>94</v>
      </c>
      <c r="H95" s="5" t="s">
        <v>200</v>
      </c>
      <c r="I95" s="5" t="s">
        <v>196</v>
      </c>
      <c r="J95" s="6">
        <v>1</v>
      </c>
    </row>
    <row r="96" spans="1:10" x14ac:dyDescent="0.25">
      <c r="A96" s="5">
        <v>94</v>
      </c>
      <c r="B96" s="5">
        <v>17319</v>
      </c>
      <c r="C96" s="5" t="s">
        <v>546</v>
      </c>
      <c r="D96" s="5" t="s">
        <v>547</v>
      </c>
      <c r="E96" s="5" t="s">
        <v>10</v>
      </c>
      <c r="F96" s="5">
        <v>7</v>
      </c>
      <c r="G96" s="5" t="s">
        <v>94</v>
      </c>
      <c r="H96" s="5" t="s">
        <v>548</v>
      </c>
      <c r="I96" s="5" t="s">
        <v>110</v>
      </c>
      <c r="J96" s="6" t="s">
        <v>510</v>
      </c>
    </row>
    <row r="97" spans="1:10" x14ac:dyDescent="0.25">
      <c r="A97" s="5">
        <v>95</v>
      </c>
      <c r="B97" s="7">
        <v>47198</v>
      </c>
      <c r="C97" s="5" t="s">
        <v>445</v>
      </c>
      <c r="D97" s="5" t="s">
        <v>310</v>
      </c>
      <c r="E97" s="5" t="s">
        <v>311</v>
      </c>
      <c r="F97" s="5">
        <v>7</v>
      </c>
      <c r="G97" s="5" t="s">
        <v>94</v>
      </c>
      <c r="H97" s="5" t="s">
        <v>206</v>
      </c>
      <c r="I97" s="5" t="s">
        <v>331</v>
      </c>
      <c r="J97" s="6">
        <v>7</v>
      </c>
    </row>
    <row r="98" spans="1:10" x14ac:dyDescent="0.25">
      <c r="A98" s="5">
        <v>96</v>
      </c>
      <c r="B98" s="5">
        <v>12713</v>
      </c>
      <c r="C98" s="5" t="s">
        <v>92</v>
      </c>
      <c r="D98" s="5" t="s">
        <v>28</v>
      </c>
      <c r="E98" s="5" t="s">
        <v>4</v>
      </c>
      <c r="F98" s="5">
        <v>7</v>
      </c>
      <c r="G98" s="5" t="s">
        <v>94</v>
      </c>
      <c r="H98" s="5" t="s">
        <v>206</v>
      </c>
      <c r="I98" s="5" t="s">
        <v>110</v>
      </c>
      <c r="J98" s="6">
        <v>8</v>
      </c>
    </row>
    <row r="99" spans="1:10" x14ac:dyDescent="0.25">
      <c r="A99" s="5">
        <v>97</v>
      </c>
      <c r="B99" s="5">
        <v>47214</v>
      </c>
      <c r="C99" s="5" t="s">
        <v>445</v>
      </c>
      <c r="D99" s="5" t="s">
        <v>310</v>
      </c>
      <c r="E99" s="5" t="s">
        <v>311</v>
      </c>
      <c r="F99" s="5">
        <v>7</v>
      </c>
      <c r="G99" s="5" t="s">
        <v>94</v>
      </c>
      <c r="H99" s="5" t="s">
        <v>332</v>
      </c>
      <c r="I99" s="5" t="s">
        <v>333</v>
      </c>
      <c r="J99" s="6">
        <v>10</v>
      </c>
    </row>
    <row r="100" spans="1:10" x14ac:dyDescent="0.25">
      <c r="A100" s="5">
        <v>98</v>
      </c>
      <c r="B100" s="5">
        <v>17229</v>
      </c>
      <c r="C100" s="5" t="s">
        <v>47</v>
      </c>
      <c r="D100" s="5" t="s">
        <v>473</v>
      </c>
      <c r="E100" s="5" t="s">
        <v>315</v>
      </c>
      <c r="F100" s="5">
        <v>7</v>
      </c>
      <c r="G100" s="5" t="s">
        <v>94</v>
      </c>
      <c r="H100" s="5" t="s">
        <v>219</v>
      </c>
      <c r="I100" s="5" t="s">
        <v>220</v>
      </c>
      <c r="J100" s="6" t="s">
        <v>593</v>
      </c>
    </row>
    <row r="101" spans="1:10" x14ac:dyDescent="0.25">
      <c r="A101" s="5">
        <v>99</v>
      </c>
      <c r="B101" s="5">
        <v>47189</v>
      </c>
      <c r="C101" s="5" t="s">
        <v>435</v>
      </c>
      <c r="D101" s="5" t="s">
        <v>311</v>
      </c>
      <c r="E101" s="5" t="s">
        <v>310</v>
      </c>
      <c r="F101" s="5">
        <v>7</v>
      </c>
      <c r="G101" s="5" t="s">
        <v>94</v>
      </c>
      <c r="H101" s="5" t="s">
        <v>373</v>
      </c>
      <c r="I101" s="5" t="s">
        <v>220</v>
      </c>
      <c r="J101" s="6">
        <v>4</v>
      </c>
    </row>
    <row r="102" spans="1:10" x14ac:dyDescent="0.25">
      <c r="A102" s="5">
        <v>100</v>
      </c>
      <c r="B102" s="5">
        <v>77608</v>
      </c>
      <c r="C102" s="5" t="s">
        <v>475</v>
      </c>
      <c r="D102" s="5" t="s">
        <v>419</v>
      </c>
      <c r="E102" s="5" t="s">
        <v>10</v>
      </c>
      <c r="F102" s="5">
        <v>6</v>
      </c>
      <c r="G102" s="5" t="s">
        <v>422</v>
      </c>
      <c r="H102" s="5" t="s">
        <v>424</v>
      </c>
      <c r="I102" s="6" t="s">
        <v>110</v>
      </c>
      <c r="J102" s="6">
        <v>7</v>
      </c>
    </row>
    <row r="103" spans="1:10" x14ac:dyDescent="0.25">
      <c r="A103" s="5">
        <v>101</v>
      </c>
      <c r="B103" s="7">
        <v>47158</v>
      </c>
      <c r="C103" s="5" t="s">
        <v>445</v>
      </c>
      <c r="D103" s="5" t="s">
        <v>310</v>
      </c>
      <c r="E103" s="5" t="s">
        <v>311</v>
      </c>
      <c r="F103" s="5">
        <v>7</v>
      </c>
      <c r="G103" s="5" t="s">
        <v>94</v>
      </c>
      <c r="H103" s="5" t="s">
        <v>334</v>
      </c>
      <c r="I103" s="5" t="s">
        <v>335</v>
      </c>
      <c r="J103" s="6">
        <v>10</v>
      </c>
    </row>
    <row r="104" spans="1:10" x14ac:dyDescent="0.25">
      <c r="A104" s="5">
        <v>102</v>
      </c>
      <c r="B104" s="5">
        <v>47180</v>
      </c>
      <c r="C104" s="5" t="s">
        <v>435</v>
      </c>
      <c r="D104" s="5" t="s">
        <v>311</v>
      </c>
      <c r="E104" s="5" t="s">
        <v>310</v>
      </c>
      <c r="F104" s="5">
        <v>7</v>
      </c>
      <c r="G104" s="5" t="s">
        <v>94</v>
      </c>
      <c r="H104" s="5" t="s">
        <v>258</v>
      </c>
      <c r="I104" s="5" t="s">
        <v>374</v>
      </c>
      <c r="J104" s="6">
        <v>4</v>
      </c>
    </row>
    <row r="105" spans="1:10" x14ac:dyDescent="0.25">
      <c r="A105" s="5">
        <v>103</v>
      </c>
      <c r="B105" s="5">
        <v>18519</v>
      </c>
      <c r="C105" s="5" t="s">
        <v>89</v>
      </c>
      <c r="D105" s="5" t="s">
        <v>454</v>
      </c>
      <c r="E105" s="5" t="s">
        <v>476</v>
      </c>
      <c r="F105" s="5">
        <v>7</v>
      </c>
      <c r="G105" s="5" t="s">
        <v>94</v>
      </c>
      <c r="H105" s="5" t="s">
        <v>231</v>
      </c>
      <c r="I105" s="5" t="s">
        <v>232</v>
      </c>
      <c r="J105" s="6">
        <v>9</v>
      </c>
    </row>
    <row r="106" spans="1:10" x14ac:dyDescent="0.25">
      <c r="A106" s="5">
        <v>104</v>
      </c>
      <c r="B106" s="5">
        <v>57606</v>
      </c>
      <c r="C106" s="5" t="s">
        <v>549</v>
      </c>
      <c r="D106" s="5" t="s">
        <v>478</v>
      </c>
      <c r="E106" s="5" t="s">
        <v>550</v>
      </c>
      <c r="F106" s="5">
        <v>7</v>
      </c>
      <c r="G106" s="5" t="s">
        <v>94</v>
      </c>
      <c r="H106" s="5" t="s">
        <v>551</v>
      </c>
      <c r="I106" s="5" t="s">
        <v>552</v>
      </c>
      <c r="J106" s="6">
        <v>8</v>
      </c>
    </row>
    <row r="107" spans="1:10" x14ac:dyDescent="0.25">
      <c r="A107" s="5">
        <v>105</v>
      </c>
      <c r="B107" s="7">
        <v>47209</v>
      </c>
      <c r="C107" s="5" t="s">
        <v>316</v>
      </c>
      <c r="D107" s="5" t="s">
        <v>315</v>
      </c>
      <c r="E107" s="5" t="s">
        <v>310</v>
      </c>
      <c r="F107" s="5">
        <v>7</v>
      </c>
      <c r="G107" s="5" t="s">
        <v>94</v>
      </c>
      <c r="H107" s="5" t="s">
        <v>417</v>
      </c>
      <c r="I107" s="6" t="s">
        <v>418</v>
      </c>
      <c r="J107" s="6">
        <v>4</v>
      </c>
    </row>
    <row r="108" spans="1:10" x14ac:dyDescent="0.25">
      <c r="A108" s="5">
        <v>106</v>
      </c>
      <c r="B108" s="5">
        <v>47181</v>
      </c>
      <c r="C108" s="5" t="s">
        <v>435</v>
      </c>
      <c r="D108" s="5" t="s">
        <v>311</v>
      </c>
      <c r="E108" s="5" t="s">
        <v>310</v>
      </c>
      <c r="F108" s="5">
        <v>7</v>
      </c>
      <c r="G108" s="5" t="s">
        <v>94</v>
      </c>
      <c r="H108" s="5" t="s">
        <v>375</v>
      </c>
      <c r="I108" s="5" t="s">
        <v>376</v>
      </c>
      <c r="J108" s="6">
        <v>4</v>
      </c>
    </row>
    <row r="109" spans="1:10" x14ac:dyDescent="0.25">
      <c r="A109" s="5">
        <v>107</v>
      </c>
      <c r="B109" s="5">
        <v>47169</v>
      </c>
      <c r="C109" s="5" t="s">
        <v>445</v>
      </c>
      <c r="D109" s="5" t="s">
        <v>310</v>
      </c>
      <c r="E109" s="5" t="s">
        <v>311</v>
      </c>
      <c r="F109" s="5">
        <v>7</v>
      </c>
      <c r="G109" s="5" t="s">
        <v>94</v>
      </c>
      <c r="H109" s="5" t="s">
        <v>336</v>
      </c>
      <c r="I109" s="5" t="s">
        <v>337</v>
      </c>
      <c r="J109" s="6">
        <v>10</v>
      </c>
    </row>
    <row r="110" spans="1:10" x14ac:dyDescent="0.25">
      <c r="A110" s="5">
        <v>108</v>
      </c>
      <c r="B110" s="5">
        <v>17201</v>
      </c>
      <c r="C110" s="5" t="s">
        <v>48</v>
      </c>
      <c r="D110" s="5" t="s">
        <v>5</v>
      </c>
      <c r="E110" s="5" t="s">
        <v>4</v>
      </c>
      <c r="F110" s="5">
        <v>7</v>
      </c>
      <c r="G110" s="5" t="s">
        <v>94</v>
      </c>
      <c r="H110" s="5" t="s">
        <v>221</v>
      </c>
      <c r="I110" s="5" t="s">
        <v>110</v>
      </c>
      <c r="J110" s="6" t="s">
        <v>510</v>
      </c>
    </row>
    <row r="111" spans="1:10" x14ac:dyDescent="0.25">
      <c r="A111" s="5">
        <v>109</v>
      </c>
      <c r="B111" s="5">
        <v>47215</v>
      </c>
      <c r="C111" s="5" t="s">
        <v>435</v>
      </c>
      <c r="D111" s="5" t="s">
        <v>311</v>
      </c>
      <c r="E111" s="5" t="s">
        <v>310</v>
      </c>
      <c r="F111" s="5">
        <v>7</v>
      </c>
      <c r="G111" s="5" t="s">
        <v>94</v>
      </c>
      <c r="H111" s="5" t="s">
        <v>338</v>
      </c>
      <c r="I111" s="5" t="s">
        <v>339</v>
      </c>
      <c r="J111" s="6">
        <v>4</v>
      </c>
    </row>
    <row r="112" spans="1:10" x14ac:dyDescent="0.25">
      <c r="A112" s="5">
        <v>110</v>
      </c>
      <c r="B112" s="7">
        <v>47160</v>
      </c>
      <c r="C112" s="5" t="s">
        <v>431</v>
      </c>
      <c r="D112" s="5" t="s">
        <v>310</v>
      </c>
      <c r="E112" s="5" t="s">
        <v>311</v>
      </c>
      <c r="F112" s="5">
        <v>7</v>
      </c>
      <c r="G112" s="5" t="s">
        <v>94</v>
      </c>
      <c r="H112" s="5" t="s">
        <v>338</v>
      </c>
      <c r="I112" s="5" t="s">
        <v>339</v>
      </c>
      <c r="J112" s="6">
        <v>10</v>
      </c>
    </row>
    <row r="113" spans="1:10" x14ac:dyDescent="0.25">
      <c r="A113" s="5">
        <v>111</v>
      </c>
      <c r="B113" s="5">
        <v>12438</v>
      </c>
      <c r="C113" s="5" t="s">
        <v>577</v>
      </c>
      <c r="D113" s="5" t="s">
        <v>17</v>
      </c>
      <c r="E113" s="5" t="s">
        <v>4</v>
      </c>
      <c r="F113" s="5">
        <v>1</v>
      </c>
      <c r="G113" s="5" t="s">
        <v>101</v>
      </c>
      <c r="H113" s="5" t="s">
        <v>578</v>
      </c>
      <c r="I113" s="5" t="s">
        <v>110</v>
      </c>
      <c r="J113" s="6">
        <v>9</v>
      </c>
    </row>
    <row r="114" spans="1:10" x14ac:dyDescent="0.25">
      <c r="A114" s="5">
        <v>112</v>
      </c>
      <c r="B114" s="5">
        <v>12286</v>
      </c>
      <c r="C114" s="5" t="s">
        <v>583</v>
      </c>
      <c r="D114" s="5" t="s">
        <v>17</v>
      </c>
      <c r="E114" s="5" t="s">
        <v>4</v>
      </c>
      <c r="F114" s="5">
        <v>2</v>
      </c>
      <c r="G114" s="5" t="s">
        <v>154</v>
      </c>
      <c r="H114" s="6" t="s">
        <v>578</v>
      </c>
      <c r="I114" s="5" t="s">
        <v>110</v>
      </c>
      <c r="J114" s="6" t="s">
        <v>600</v>
      </c>
    </row>
    <row r="115" spans="1:10" x14ac:dyDescent="0.25">
      <c r="A115" s="5">
        <v>113</v>
      </c>
      <c r="B115" s="7">
        <v>47182</v>
      </c>
      <c r="C115" s="5" t="s">
        <v>435</v>
      </c>
      <c r="D115" s="5" t="s">
        <v>311</v>
      </c>
      <c r="E115" s="5" t="s">
        <v>310</v>
      </c>
      <c r="F115" s="5">
        <v>7</v>
      </c>
      <c r="G115" s="5" t="s">
        <v>94</v>
      </c>
      <c r="H115" s="5" t="s">
        <v>377</v>
      </c>
      <c r="I115" s="5" t="s">
        <v>378</v>
      </c>
      <c r="J115" s="6">
        <v>4</v>
      </c>
    </row>
    <row r="116" spans="1:10" x14ac:dyDescent="0.25">
      <c r="A116" s="5">
        <v>114</v>
      </c>
      <c r="B116" s="5">
        <v>12025</v>
      </c>
      <c r="C116" s="5" t="s">
        <v>569</v>
      </c>
      <c r="D116" s="5" t="s">
        <v>487</v>
      </c>
      <c r="E116" s="5" t="s">
        <v>10</v>
      </c>
      <c r="F116" s="5">
        <v>7</v>
      </c>
      <c r="G116" s="5" t="s">
        <v>94</v>
      </c>
      <c r="H116" s="5" t="s">
        <v>570</v>
      </c>
      <c r="I116" s="5" t="s">
        <v>110</v>
      </c>
      <c r="J116" s="6">
        <v>1</v>
      </c>
    </row>
    <row r="117" spans="1:10" x14ac:dyDescent="0.25">
      <c r="A117" s="5">
        <v>115</v>
      </c>
      <c r="B117" s="5">
        <v>22849</v>
      </c>
      <c r="C117" s="5" t="s">
        <v>66</v>
      </c>
      <c r="D117" s="5" t="s">
        <v>477</v>
      </c>
      <c r="E117" s="5" t="s">
        <v>4</v>
      </c>
      <c r="F117" s="5">
        <v>1</v>
      </c>
      <c r="G117" s="5" t="s">
        <v>118</v>
      </c>
      <c r="H117" s="5" t="s">
        <v>233</v>
      </c>
      <c r="I117" s="5" t="s">
        <v>110</v>
      </c>
      <c r="J117" s="6">
        <v>5</v>
      </c>
    </row>
    <row r="118" spans="1:10" x14ac:dyDescent="0.25">
      <c r="A118" s="5">
        <v>116</v>
      </c>
      <c r="B118" s="7">
        <v>47199</v>
      </c>
      <c r="C118" s="5" t="s">
        <v>314</v>
      </c>
      <c r="D118" s="5" t="s">
        <v>310</v>
      </c>
      <c r="E118" s="5" t="s">
        <v>315</v>
      </c>
      <c r="F118" s="5">
        <v>7</v>
      </c>
      <c r="G118" s="5" t="s">
        <v>94</v>
      </c>
      <c r="H118" s="5" t="s">
        <v>405</v>
      </c>
      <c r="I118" s="6" t="s">
        <v>406</v>
      </c>
      <c r="J118" s="6">
        <v>10</v>
      </c>
    </row>
    <row r="119" spans="1:10" x14ac:dyDescent="0.25">
      <c r="A119" s="5">
        <v>117</v>
      </c>
      <c r="B119" s="5">
        <v>17057</v>
      </c>
      <c r="C119" s="5" t="s">
        <v>30</v>
      </c>
      <c r="D119" s="5" t="s">
        <v>455</v>
      </c>
      <c r="E119" s="5" t="s">
        <v>4</v>
      </c>
      <c r="F119" s="5">
        <v>7</v>
      </c>
      <c r="G119" s="5" t="s">
        <v>94</v>
      </c>
      <c r="H119" s="5" t="s">
        <v>187</v>
      </c>
      <c r="I119" s="5" t="s">
        <v>110</v>
      </c>
      <c r="J119" s="6" t="s">
        <v>595</v>
      </c>
    </row>
    <row r="120" spans="1:10" x14ac:dyDescent="0.25">
      <c r="A120" s="5">
        <v>118</v>
      </c>
      <c r="B120" s="5">
        <v>17204</v>
      </c>
      <c r="C120" s="5" t="s">
        <v>119</v>
      </c>
      <c r="D120" s="5" t="s">
        <v>446</v>
      </c>
      <c r="E120" s="5" t="s">
        <v>468</v>
      </c>
      <c r="F120" s="5">
        <v>1</v>
      </c>
      <c r="G120" s="5" t="s">
        <v>118</v>
      </c>
      <c r="H120" s="5" t="s">
        <v>217</v>
      </c>
      <c r="I120" s="5" t="s">
        <v>218</v>
      </c>
      <c r="J120" s="6">
        <v>3</v>
      </c>
    </row>
    <row r="121" spans="1:10" x14ac:dyDescent="0.25">
      <c r="A121" s="5">
        <v>119</v>
      </c>
      <c r="B121" s="5">
        <v>77610</v>
      </c>
      <c r="C121" s="5" t="s">
        <v>467</v>
      </c>
      <c r="D121" s="5" t="s">
        <v>420</v>
      </c>
      <c r="E121" s="5" t="s">
        <v>10</v>
      </c>
      <c r="F121" s="5">
        <v>6</v>
      </c>
      <c r="G121" s="5" t="s">
        <v>312</v>
      </c>
      <c r="H121" s="5" t="s">
        <v>425</v>
      </c>
      <c r="I121" s="6" t="s">
        <v>110</v>
      </c>
      <c r="J121" s="6">
        <v>7</v>
      </c>
    </row>
    <row r="122" spans="1:10" x14ac:dyDescent="0.25">
      <c r="A122" s="5">
        <v>120</v>
      </c>
      <c r="B122" s="5">
        <v>47200</v>
      </c>
      <c r="C122" s="5" t="s">
        <v>314</v>
      </c>
      <c r="D122" s="5" t="s">
        <v>310</v>
      </c>
      <c r="E122" s="5" t="s">
        <v>315</v>
      </c>
      <c r="F122" s="5">
        <v>7</v>
      </c>
      <c r="G122" s="5" t="s">
        <v>94</v>
      </c>
      <c r="H122" s="5" t="s">
        <v>407</v>
      </c>
      <c r="I122" s="6" t="s">
        <v>408</v>
      </c>
      <c r="J122" s="6">
        <v>10</v>
      </c>
    </row>
    <row r="123" spans="1:10" x14ac:dyDescent="0.25">
      <c r="A123" s="5">
        <v>121</v>
      </c>
      <c r="B123" s="5">
        <v>12748</v>
      </c>
      <c r="C123" s="5" t="s">
        <v>160</v>
      </c>
      <c r="D123" s="5" t="s">
        <v>478</v>
      </c>
      <c r="E123" s="5" t="s">
        <v>5</v>
      </c>
      <c r="F123" s="5">
        <v>7</v>
      </c>
      <c r="G123" s="5" t="s">
        <v>94</v>
      </c>
      <c r="H123" s="5" t="s">
        <v>256</v>
      </c>
      <c r="I123" s="5" t="s">
        <v>245</v>
      </c>
      <c r="J123" s="6">
        <v>4</v>
      </c>
    </row>
    <row r="124" spans="1:10" x14ac:dyDescent="0.25">
      <c r="A124" s="5">
        <v>122</v>
      </c>
      <c r="B124" s="5">
        <v>47216</v>
      </c>
      <c r="C124" s="5" t="s">
        <v>431</v>
      </c>
      <c r="D124" s="5" t="s">
        <v>310</v>
      </c>
      <c r="E124" s="5" t="s">
        <v>311</v>
      </c>
      <c r="F124" s="5">
        <v>7</v>
      </c>
      <c r="G124" s="5" t="s">
        <v>94</v>
      </c>
      <c r="H124" s="5" t="s">
        <v>245</v>
      </c>
      <c r="I124" s="6" t="s">
        <v>340</v>
      </c>
      <c r="J124" s="6">
        <v>10</v>
      </c>
    </row>
    <row r="125" spans="1:10" x14ac:dyDescent="0.25">
      <c r="A125" s="5">
        <v>123</v>
      </c>
      <c r="B125" s="5">
        <v>12591</v>
      </c>
      <c r="C125" s="5" t="s">
        <v>75</v>
      </c>
      <c r="D125" s="5" t="s">
        <v>447</v>
      </c>
      <c r="E125" s="5" t="s">
        <v>433</v>
      </c>
      <c r="F125" s="5">
        <v>1</v>
      </c>
      <c r="G125" s="5" t="s">
        <v>112</v>
      </c>
      <c r="H125" s="5" t="s">
        <v>245</v>
      </c>
      <c r="I125" s="5" t="s">
        <v>246</v>
      </c>
      <c r="J125" s="6">
        <v>6</v>
      </c>
    </row>
    <row r="126" spans="1:10" x14ac:dyDescent="0.25">
      <c r="A126" s="5">
        <v>124</v>
      </c>
      <c r="B126" s="5">
        <v>15015</v>
      </c>
      <c r="C126" s="5" t="s">
        <v>75</v>
      </c>
      <c r="D126" s="5" t="s">
        <v>447</v>
      </c>
      <c r="E126" s="5" t="s">
        <v>433</v>
      </c>
      <c r="F126" s="5">
        <v>1</v>
      </c>
      <c r="G126" s="5" t="s">
        <v>120</v>
      </c>
      <c r="H126" s="5" t="s">
        <v>245</v>
      </c>
      <c r="I126" s="5" t="s">
        <v>246</v>
      </c>
      <c r="J126" s="6" t="s">
        <v>506</v>
      </c>
    </row>
    <row r="127" spans="1:10" x14ac:dyDescent="0.25">
      <c r="A127" s="5">
        <v>125</v>
      </c>
      <c r="B127" s="5">
        <v>12589</v>
      </c>
      <c r="C127" s="5" t="s">
        <v>587</v>
      </c>
      <c r="D127" s="5" t="s">
        <v>447</v>
      </c>
      <c r="E127" s="5" t="s">
        <v>10</v>
      </c>
      <c r="F127" s="5">
        <v>1</v>
      </c>
      <c r="G127" s="5" t="s">
        <v>118</v>
      </c>
      <c r="H127" s="5" t="s">
        <v>245</v>
      </c>
      <c r="I127" s="5" t="s">
        <v>110</v>
      </c>
      <c r="J127" s="6">
        <v>9</v>
      </c>
    </row>
    <row r="128" spans="1:10" x14ac:dyDescent="0.25">
      <c r="A128" s="5">
        <v>126</v>
      </c>
      <c r="B128" s="5">
        <v>47183</v>
      </c>
      <c r="C128" s="5" t="s">
        <v>479</v>
      </c>
      <c r="D128" s="5" t="s">
        <v>311</v>
      </c>
      <c r="E128" s="5" t="s">
        <v>310</v>
      </c>
      <c r="F128" s="5">
        <v>7</v>
      </c>
      <c r="G128" s="5" t="s">
        <v>94</v>
      </c>
      <c r="H128" s="5" t="s">
        <v>246</v>
      </c>
      <c r="I128" s="5" t="s">
        <v>379</v>
      </c>
      <c r="J128" s="6">
        <v>4</v>
      </c>
    </row>
    <row r="129" spans="1:10" x14ac:dyDescent="0.25">
      <c r="A129" s="5">
        <v>127</v>
      </c>
      <c r="B129" s="7">
        <v>47184</v>
      </c>
      <c r="C129" s="5" t="s">
        <v>435</v>
      </c>
      <c r="D129" s="5" t="s">
        <v>311</v>
      </c>
      <c r="E129" s="5" t="s">
        <v>310</v>
      </c>
      <c r="F129" s="5">
        <v>7</v>
      </c>
      <c r="G129" s="5" t="s">
        <v>94</v>
      </c>
      <c r="H129" s="5" t="s">
        <v>380</v>
      </c>
      <c r="I129" s="6" t="s">
        <v>381</v>
      </c>
      <c r="J129" s="6">
        <v>4</v>
      </c>
    </row>
    <row r="130" spans="1:10" x14ac:dyDescent="0.25">
      <c r="A130" s="5">
        <v>128</v>
      </c>
      <c r="B130" s="5">
        <v>17020</v>
      </c>
      <c r="C130" s="5" t="s">
        <v>31</v>
      </c>
      <c r="D130" s="5" t="s">
        <v>315</v>
      </c>
      <c r="E130" s="5" t="s">
        <v>452</v>
      </c>
      <c r="F130" s="5">
        <v>1</v>
      </c>
      <c r="G130" s="5" t="s">
        <v>162</v>
      </c>
      <c r="H130" s="5" t="s">
        <v>260</v>
      </c>
      <c r="I130" s="5" t="s">
        <v>261</v>
      </c>
      <c r="J130" s="6">
        <v>10</v>
      </c>
    </row>
    <row r="131" spans="1:10" x14ac:dyDescent="0.25">
      <c r="A131" s="5">
        <v>129</v>
      </c>
      <c r="B131" s="7">
        <v>47161</v>
      </c>
      <c r="C131" s="5" t="s">
        <v>431</v>
      </c>
      <c r="D131" s="5" t="s">
        <v>310</v>
      </c>
      <c r="E131" s="5" t="s">
        <v>311</v>
      </c>
      <c r="F131" s="5">
        <v>7</v>
      </c>
      <c r="G131" s="5" t="s">
        <v>94</v>
      </c>
      <c r="H131" s="5" t="s">
        <v>261</v>
      </c>
      <c r="I131" s="5" t="s">
        <v>341</v>
      </c>
      <c r="J131" s="6">
        <v>10</v>
      </c>
    </row>
    <row r="132" spans="1:10" x14ac:dyDescent="0.25">
      <c r="A132" s="5">
        <v>130</v>
      </c>
      <c r="B132" s="5">
        <v>77612</v>
      </c>
      <c r="C132" s="5" t="s">
        <v>480</v>
      </c>
      <c r="D132" s="5" t="s">
        <v>421</v>
      </c>
      <c r="E132" s="5" t="s">
        <v>10</v>
      </c>
      <c r="F132" s="5">
        <v>6</v>
      </c>
      <c r="G132" s="5" t="s">
        <v>422</v>
      </c>
      <c r="H132" s="5" t="s">
        <v>272</v>
      </c>
      <c r="I132" s="6" t="s">
        <v>110</v>
      </c>
      <c r="J132" s="6">
        <v>7</v>
      </c>
    </row>
    <row r="133" spans="1:10" x14ac:dyDescent="0.25">
      <c r="A133" s="5">
        <v>131</v>
      </c>
      <c r="B133" s="5">
        <v>17206</v>
      </c>
      <c r="C133" s="5" t="s">
        <v>132</v>
      </c>
      <c r="D133" s="5" t="s">
        <v>446</v>
      </c>
      <c r="E133" s="5" t="s">
        <v>460</v>
      </c>
      <c r="F133" s="5">
        <v>3</v>
      </c>
      <c r="G133" s="5" t="s">
        <v>133</v>
      </c>
      <c r="H133" s="5" t="s">
        <v>234</v>
      </c>
      <c r="I133" s="5" t="s">
        <v>235</v>
      </c>
      <c r="J133" s="6">
        <v>6</v>
      </c>
    </row>
    <row r="134" spans="1:10" x14ac:dyDescent="0.25">
      <c r="A134" s="5">
        <v>132</v>
      </c>
      <c r="B134" s="5">
        <v>17208</v>
      </c>
      <c r="C134" s="5" t="s">
        <v>143</v>
      </c>
      <c r="D134" s="5" t="s">
        <v>28</v>
      </c>
      <c r="E134" s="5" t="s">
        <v>460</v>
      </c>
      <c r="F134" s="5">
        <v>1</v>
      </c>
      <c r="G134" s="5" t="s">
        <v>142</v>
      </c>
      <c r="H134" s="5" t="s">
        <v>234</v>
      </c>
      <c r="I134" s="5" t="s">
        <v>235</v>
      </c>
      <c r="J134" s="6">
        <v>6</v>
      </c>
    </row>
    <row r="135" spans="1:10" x14ac:dyDescent="0.25">
      <c r="A135" s="5">
        <v>133</v>
      </c>
      <c r="B135" s="5">
        <v>47185</v>
      </c>
      <c r="C135" s="5" t="s">
        <v>435</v>
      </c>
      <c r="D135" s="5" t="s">
        <v>311</v>
      </c>
      <c r="E135" s="5" t="s">
        <v>310</v>
      </c>
      <c r="F135" s="5">
        <v>7</v>
      </c>
      <c r="G135" s="5" t="s">
        <v>94</v>
      </c>
      <c r="H135" s="5" t="s">
        <v>382</v>
      </c>
      <c r="I135" s="5" t="s">
        <v>383</v>
      </c>
      <c r="J135" s="6">
        <v>4</v>
      </c>
    </row>
    <row r="136" spans="1:10" x14ac:dyDescent="0.25">
      <c r="A136" s="5">
        <v>134</v>
      </c>
      <c r="B136" s="5">
        <v>47201</v>
      </c>
      <c r="C136" s="5" t="s">
        <v>314</v>
      </c>
      <c r="D136" s="5" t="s">
        <v>310</v>
      </c>
      <c r="E136" s="5" t="s">
        <v>315</v>
      </c>
      <c r="F136" s="5">
        <v>7</v>
      </c>
      <c r="G136" s="5" t="s">
        <v>94</v>
      </c>
      <c r="H136" s="5" t="s">
        <v>382</v>
      </c>
      <c r="I136" s="6" t="s">
        <v>383</v>
      </c>
      <c r="J136" s="6">
        <v>10</v>
      </c>
    </row>
    <row r="137" spans="1:10" x14ac:dyDescent="0.25">
      <c r="A137" s="5">
        <v>135</v>
      </c>
      <c r="B137" s="5">
        <v>47162</v>
      </c>
      <c r="C137" s="5" t="s">
        <v>445</v>
      </c>
      <c r="D137" s="5" t="s">
        <v>310</v>
      </c>
      <c r="E137" s="5" t="s">
        <v>311</v>
      </c>
      <c r="F137" s="5">
        <v>7</v>
      </c>
      <c r="G137" s="5" t="s">
        <v>94</v>
      </c>
      <c r="H137" s="5" t="s">
        <v>342</v>
      </c>
      <c r="I137" s="5" t="s">
        <v>343</v>
      </c>
      <c r="J137" s="6">
        <v>10</v>
      </c>
    </row>
    <row r="138" spans="1:10" x14ac:dyDescent="0.25">
      <c r="A138" s="5">
        <v>136</v>
      </c>
      <c r="B138" s="5">
        <v>47217</v>
      </c>
      <c r="C138" s="5" t="s">
        <v>435</v>
      </c>
      <c r="D138" s="5" t="s">
        <v>311</v>
      </c>
      <c r="E138" s="5" t="s">
        <v>310</v>
      </c>
      <c r="F138" s="5">
        <v>7</v>
      </c>
      <c r="G138" s="5" t="s">
        <v>94</v>
      </c>
      <c r="H138" s="5" t="s">
        <v>384</v>
      </c>
      <c r="I138" s="6" t="s">
        <v>385</v>
      </c>
      <c r="J138" s="6">
        <v>4</v>
      </c>
    </row>
    <row r="139" spans="1:10" x14ac:dyDescent="0.25">
      <c r="A139" s="5">
        <v>137</v>
      </c>
      <c r="B139" s="5">
        <v>47186</v>
      </c>
      <c r="C139" s="5" t="s">
        <v>435</v>
      </c>
      <c r="D139" s="5" t="s">
        <v>311</v>
      </c>
      <c r="E139" s="5" t="s">
        <v>310</v>
      </c>
      <c r="F139" s="5">
        <v>7</v>
      </c>
      <c r="G139" s="5" t="s">
        <v>94</v>
      </c>
      <c r="H139" s="5" t="s">
        <v>386</v>
      </c>
      <c r="I139" s="5" t="s">
        <v>239</v>
      </c>
      <c r="J139" s="6">
        <v>4</v>
      </c>
    </row>
    <row r="140" spans="1:10" x14ac:dyDescent="0.25">
      <c r="A140" s="5">
        <v>138</v>
      </c>
      <c r="B140" s="5">
        <v>12604</v>
      </c>
      <c r="C140" s="5" t="s">
        <v>151</v>
      </c>
      <c r="D140" s="5" t="s">
        <v>315</v>
      </c>
      <c r="E140" s="5" t="s">
        <v>13</v>
      </c>
      <c r="F140" s="5">
        <v>7</v>
      </c>
      <c r="G140" s="5" t="s">
        <v>94</v>
      </c>
      <c r="H140" s="5" t="s">
        <v>229</v>
      </c>
      <c r="I140" s="5" t="s">
        <v>239</v>
      </c>
      <c r="J140" s="6">
        <v>1</v>
      </c>
    </row>
    <row r="141" spans="1:10" x14ac:dyDescent="0.25">
      <c r="A141" s="5">
        <v>139</v>
      </c>
      <c r="B141" s="5">
        <v>18645</v>
      </c>
      <c r="C141" s="5" t="s">
        <v>72</v>
      </c>
      <c r="D141" s="5" t="s">
        <v>465</v>
      </c>
      <c r="E141" s="5" t="s">
        <v>315</v>
      </c>
      <c r="F141" s="5">
        <v>7</v>
      </c>
      <c r="G141" s="5" t="s">
        <v>95</v>
      </c>
      <c r="H141" s="5" t="s">
        <v>229</v>
      </c>
      <c r="I141" s="5" t="s">
        <v>239</v>
      </c>
      <c r="J141" s="6" t="s">
        <v>603</v>
      </c>
    </row>
    <row r="142" spans="1:10" x14ac:dyDescent="0.25">
      <c r="A142" s="5">
        <v>140</v>
      </c>
      <c r="B142" s="5">
        <v>12794</v>
      </c>
      <c r="C142" s="5" t="s">
        <v>130</v>
      </c>
      <c r="D142" s="5" t="s">
        <v>481</v>
      </c>
      <c r="E142" s="5" t="s">
        <v>441</v>
      </c>
      <c r="F142" s="5">
        <v>7</v>
      </c>
      <c r="G142" s="5" t="s">
        <v>94</v>
      </c>
      <c r="H142" s="5" t="s">
        <v>229</v>
      </c>
      <c r="I142" s="5" t="s">
        <v>230</v>
      </c>
      <c r="J142" s="6" t="s">
        <v>511</v>
      </c>
    </row>
    <row r="143" spans="1:10" x14ac:dyDescent="0.25">
      <c r="A143" s="5">
        <v>141</v>
      </c>
      <c r="B143" s="5">
        <v>57652</v>
      </c>
      <c r="C143" s="5" t="s">
        <v>524</v>
      </c>
      <c r="D143" s="5" t="s">
        <v>456</v>
      </c>
      <c r="E143" s="5" t="s">
        <v>10</v>
      </c>
      <c r="F143" s="5">
        <v>7</v>
      </c>
      <c r="G143" s="5" t="s">
        <v>94</v>
      </c>
      <c r="H143" s="5" t="s">
        <v>229</v>
      </c>
      <c r="I143" s="5" t="s">
        <v>110</v>
      </c>
      <c r="J143" s="6">
        <v>3</v>
      </c>
    </row>
    <row r="144" spans="1:10" x14ac:dyDescent="0.25">
      <c r="A144" s="5">
        <v>142</v>
      </c>
      <c r="B144" s="5">
        <v>67267</v>
      </c>
      <c r="C144" s="5" t="s">
        <v>520</v>
      </c>
      <c r="D144" s="5" t="s">
        <v>521</v>
      </c>
      <c r="E144" s="5" t="s">
        <v>315</v>
      </c>
      <c r="F144" s="5">
        <v>7</v>
      </c>
      <c r="G144" s="5" t="s">
        <v>94</v>
      </c>
      <c r="H144" s="5" t="s">
        <v>525</v>
      </c>
      <c r="I144" s="5" t="s">
        <v>526</v>
      </c>
      <c r="J144" s="6" t="s">
        <v>596</v>
      </c>
    </row>
    <row r="145" spans="1:10" x14ac:dyDescent="0.25">
      <c r="A145" s="5">
        <v>143</v>
      </c>
      <c r="B145" s="5">
        <v>12728</v>
      </c>
      <c r="C145" s="5" t="s">
        <v>184</v>
      </c>
      <c r="D145" s="5" t="s">
        <v>315</v>
      </c>
      <c r="E145" s="5" t="s">
        <v>454</v>
      </c>
      <c r="F145" s="5">
        <v>7</v>
      </c>
      <c r="G145" s="5" t="s">
        <v>94</v>
      </c>
      <c r="H145" s="5" t="s">
        <v>273</v>
      </c>
      <c r="I145" s="5" t="s">
        <v>223</v>
      </c>
      <c r="J145" s="6">
        <v>1</v>
      </c>
    </row>
    <row r="146" spans="1:10" x14ac:dyDescent="0.25">
      <c r="A146" s="5">
        <v>144</v>
      </c>
      <c r="B146" s="5">
        <v>47163</v>
      </c>
      <c r="C146" s="5" t="s">
        <v>445</v>
      </c>
      <c r="D146" s="5" t="s">
        <v>310</v>
      </c>
      <c r="E146" s="5" t="s">
        <v>311</v>
      </c>
      <c r="F146" s="5">
        <v>7</v>
      </c>
      <c r="G146" s="5" t="s">
        <v>94</v>
      </c>
      <c r="H146" s="5" t="s">
        <v>223</v>
      </c>
      <c r="I146" s="5" t="s">
        <v>344</v>
      </c>
      <c r="J146" s="6">
        <v>10</v>
      </c>
    </row>
    <row r="147" spans="1:10" x14ac:dyDescent="0.25">
      <c r="A147" s="5">
        <v>145</v>
      </c>
      <c r="B147" s="5">
        <v>22882</v>
      </c>
      <c r="C147" s="5" t="s">
        <v>121</v>
      </c>
      <c r="D147" s="5" t="s">
        <v>12</v>
      </c>
      <c r="E147" s="5" t="s">
        <v>23</v>
      </c>
      <c r="F147" s="5">
        <v>1</v>
      </c>
      <c r="G147" s="5" t="s">
        <v>96</v>
      </c>
      <c r="H147" s="5" t="s">
        <v>223</v>
      </c>
      <c r="I147" s="5" t="s">
        <v>224</v>
      </c>
      <c r="J147" s="6">
        <v>6</v>
      </c>
    </row>
    <row r="148" spans="1:10" x14ac:dyDescent="0.25">
      <c r="A148" s="5">
        <v>146</v>
      </c>
      <c r="B148" s="5">
        <v>17012</v>
      </c>
      <c r="C148" s="5" t="s">
        <v>482</v>
      </c>
      <c r="D148" s="5" t="s">
        <v>26</v>
      </c>
      <c r="E148" s="5" t="s">
        <v>4</v>
      </c>
      <c r="F148" s="5">
        <v>7</v>
      </c>
      <c r="G148" s="5" t="s">
        <v>94</v>
      </c>
      <c r="H148" s="5" t="s">
        <v>269</v>
      </c>
      <c r="I148" s="5" t="s">
        <v>110</v>
      </c>
      <c r="J148" s="6">
        <v>5</v>
      </c>
    </row>
    <row r="149" spans="1:10" x14ac:dyDescent="0.25">
      <c r="A149" s="5">
        <v>147</v>
      </c>
      <c r="B149" s="5">
        <v>47187</v>
      </c>
      <c r="C149" s="5" t="s">
        <v>435</v>
      </c>
      <c r="D149" s="5" t="s">
        <v>311</v>
      </c>
      <c r="E149" s="5" t="s">
        <v>310</v>
      </c>
      <c r="F149" s="5">
        <v>7</v>
      </c>
      <c r="G149" s="5" t="s">
        <v>94</v>
      </c>
      <c r="H149" s="5" t="s">
        <v>387</v>
      </c>
      <c r="I149" s="6" t="s">
        <v>388</v>
      </c>
      <c r="J149" s="6">
        <v>4</v>
      </c>
    </row>
    <row r="150" spans="1:10" x14ac:dyDescent="0.25">
      <c r="A150" s="5">
        <v>148</v>
      </c>
      <c r="B150" s="5">
        <v>12734</v>
      </c>
      <c r="C150" s="5" t="s">
        <v>665</v>
      </c>
      <c r="D150" s="5" t="s">
        <v>311</v>
      </c>
      <c r="E150" s="5" t="s">
        <v>441</v>
      </c>
      <c r="F150" s="5">
        <v>7</v>
      </c>
      <c r="G150" s="5" t="s">
        <v>94</v>
      </c>
      <c r="H150" s="5" t="s">
        <v>573</v>
      </c>
      <c r="I150" s="5" t="s">
        <v>255</v>
      </c>
      <c r="J150" s="9">
        <v>2</v>
      </c>
    </row>
    <row r="151" spans="1:10" x14ac:dyDescent="0.25">
      <c r="A151" s="5">
        <v>149</v>
      </c>
      <c r="B151" s="5">
        <v>47164</v>
      </c>
      <c r="C151" s="5" t="s">
        <v>431</v>
      </c>
      <c r="D151" s="5" t="s">
        <v>310</v>
      </c>
      <c r="E151" s="5" t="s">
        <v>311</v>
      </c>
      <c r="F151" s="5">
        <v>7</v>
      </c>
      <c r="G151" s="5" t="s">
        <v>94</v>
      </c>
      <c r="H151" s="5" t="s">
        <v>345</v>
      </c>
      <c r="I151" s="5" t="s">
        <v>346</v>
      </c>
      <c r="J151" s="6">
        <v>7</v>
      </c>
    </row>
    <row r="152" spans="1:10" x14ac:dyDescent="0.25">
      <c r="A152" s="5">
        <v>150</v>
      </c>
      <c r="B152" s="5">
        <v>77614</v>
      </c>
      <c r="C152" s="5" t="s">
        <v>467</v>
      </c>
      <c r="D152" s="5" t="s">
        <v>420</v>
      </c>
      <c r="E152" s="5" t="s">
        <v>10</v>
      </c>
      <c r="F152" s="5">
        <v>6</v>
      </c>
      <c r="G152" s="5" t="s">
        <v>312</v>
      </c>
      <c r="H152" s="5" t="s">
        <v>346</v>
      </c>
      <c r="I152" s="6" t="s">
        <v>110</v>
      </c>
      <c r="J152" s="6" t="s">
        <v>615</v>
      </c>
    </row>
    <row r="153" spans="1:10" x14ac:dyDescent="0.25">
      <c r="A153" s="5">
        <v>151</v>
      </c>
      <c r="B153" s="5">
        <v>77645</v>
      </c>
      <c r="C153" s="5" t="s">
        <v>431</v>
      </c>
      <c r="D153" s="5" t="s">
        <v>310</v>
      </c>
      <c r="E153" s="5" t="s">
        <v>10</v>
      </c>
      <c r="F153" s="5">
        <v>6</v>
      </c>
      <c r="G153" s="5" t="s">
        <v>312</v>
      </c>
      <c r="H153" s="5" t="s">
        <v>346</v>
      </c>
      <c r="I153" s="5" t="s">
        <v>110</v>
      </c>
      <c r="J153" s="6" t="s">
        <v>615</v>
      </c>
    </row>
    <row r="154" spans="1:10" x14ac:dyDescent="0.25">
      <c r="A154" s="5">
        <v>152</v>
      </c>
      <c r="B154" s="5">
        <v>47210</v>
      </c>
      <c r="C154" s="5" t="s">
        <v>435</v>
      </c>
      <c r="D154" s="5" t="s">
        <v>311</v>
      </c>
      <c r="E154" s="5" t="s">
        <v>310</v>
      </c>
      <c r="F154" s="5">
        <v>7</v>
      </c>
      <c r="G154" s="5" t="s">
        <v>94</v>
      </c>
      <c r="H154" s="5" t="s">
        <v>389</v>
      </c>
      <c r="I154" s="5" t="s">
        <v>390</v>
      </c>
      <c r="J154" s="6">
        <v>4</v>
      </c>
    </row>
    <row r="155" spans="1:10" x14ac:dyDescent="0.25">
      <c r="A155" s="5">
        <v>153</v>
      </c>
      <c r="B155" s="5">
        <v>22692</v>
      </c>
      <c r="C155" s="5" t="s">
        <v>145</v>
      </c>
      <c r="D155" s="5" t="s">
        <v>17</v>
      </c>
      <c r="E155" s="5" t="s">
        <v>483</v>
      </c>
      <c r="F155" s="5">
        <v>4</v>
      </c>
      <c r="G155" s="5" t="s">
        <v>484</v>
      </c>
      <c r="H155" s="5" t="s">
        <v>247</v>
      </c>
      <c r="I155" s="5" t="s">
        <v>248</v>
      </c>
      <c r="J155" s="6">
        <v>10</v>
      </c>
    </row>
    <row r="156" spans="1:10" x14ac:dyDescent="0.25">
      <c r="A156" s="5">
        <v>154</v>
      </c>
      <c r="B156" s="5">
        <v>47218</v>
      </c>
      <c r="C156" s="5" t="s">
        <v>445</v>
      </c>
      <c r="D156" s="5" t="s">
        <v>310</v>
      </c>
      <c r="E156" s="5" t="s">
        <v>311</v>
      </c>
      <c r="F156" s="5">
        <v>7</v>
      </c>
      <c r="G156" s="5" t="s">
        <v>94</v>
      </c>
      <c r="H156" s="5" t="s">
        <v>236</v>
      </c>
      <c r="I156" s="5" t="s">
        <v>347</v>
      </c>
      <c r="J156" s="6">
        <v>7</v>
      </c>
    </row>
    <row r="157" spans="1:10" x14ac:dyDescent="0.25">
      <c r="A157" s="5">
        <v>155</v>
      </c>
      <c r="B157" s="5">
        <v>12773</v>
      </c>
      <c r="C157" s="5" t="s">
        <v>134</v>
      </c>
      <c r="D157" s="5" t="s">
        <v>477</v>
      </c>
      <c r="E157" s="5" t="s">
        <v>4</v>
      </c>
      <c r="F157" s="5">
        <v>1</v>
      </c>
      <c r="G157" s="5" t="s">
        <v>118</v>
      </c>
      <c r="H157" s="5" t="s">
        <v>236</v>
      </c>
      <c r="I157" s="5" t="s">
        <v>110</v>
      </c>
      <c r="J157" s="6">
        <v>9</v>
      </c>
    </row>
    <row r="158" spans="1:10" x14ac:dyDescent="0.25">
      <c r="A158" s="5">
        <v>156</v>
      </c>
      <c r="B158" s="5">
        <v>12805</v>
      </c>
      <c r="C158" s="5" t="s">
        <v>43</v>
      </c>
      <c r="D158" s="5" t="s">
        <v>454</v>
      </c>
      <c r="E158" s="5" t="s">
        <v>4</v>
      </c>
      <c r="F158" s="5">
        <v>7</v>
      </c>
      <c r="G158" s="5" t="s">
        <v>94</v>
      </c>
      <c r="H158" s="5" t="s">
        <v>214</v>
      </c>
      <c r="I158" s="5" t="s">
        <v>110</v>
      </c>
      <c r="J158" s="6">
        <v>8</v>
      </c>
    </row>
    <row r="159" spans="1:10" x14ac:dyDescent="0.25">
      <c r="A159" s="5">
        <v>157</v>
      </c>
      <c r="B159" s="5">
        <v>12760</v>
      </c>
      <c r="C159" s="5" t="s">
        <v>153</v>
      </c>
      <c r="D159" s="5" t="s">
        <v>315</v>
      </c>
      <c r="E159" s="5" t="s">
        <v>13</v>
      </c>
      <c r="F159" s="5">
        <v>7</v>
      </c>
      <c r="G159" s="5" t="s">
        <v>94</v>
      </c>
      <c r="H159" s="5" t="s">
        <v>252</v>
      </c>
      <c r="I159" s="5" t="s">
        <v>253</v>
      </c>
      <c r="J159" s="6">
        <v>1</v>
      </c>
    </row>
    <row r="160" spans="1:10" x14ac:dyDescent="0.25">
      <c r="A160" s="5">
        <v>158</v>
      </c>
      <c r="B160" s="5">
        <v>47188</v>
      </c>
      <c r="C160" s="5" t="s">
        <v>435</v>
      </c>
      <c r="D160" s="5" t="s">
        <v>311</v>
      </c>
      <c r="E160" s="5" t="s">
        <v>310</v>
      </c>
      <c r="F160" s="5">
        <v>7</v>
      </c>
      <c r="G160" s="5" t="s">
        <v>94</v>
      </c>
      <c r="H160" s="5" t="s">
        <v>253</v>
      </c>
      <c r="I160" s="6" t="s">
        <v>391</v>
      </c>
      <c r="J160" s="6">
        <v>4</v>
      </c>
    </row>
    <row r="161" spans="1:10" x14ac:dyDescent="0.25">
      <c r="A161" s="5">
        <v>159</v>
      </c>
      <c r="B161" s="5">
        <v>57659</v>
      </c>
      <c r="C161" s="5" t="s">
        <v>554</v>
      </c>
      <c r="D161" s="5" t="s">
        <v>555</v>
      </c>
      <c r="E161" s="5" t="s">
        <v>310</v>
      </c>
      <c r="F161" s="5">
        <v>7</v>
      </c>
      <c r="G161" s="5" t="s">
        <v>94</v>
      </c>
      <c r="H161" s="5" t="s">
        <v>253</v>
      </c>
      <c r="I161" s="6" t="s">
        <v>529</v>
      </c>
      <c r="J161" s="6">
        <v>3</v>
      </c>
    </row>
    <row r="162" spans="1:10" x14ac:dyDescent="0.25">
      <c r="A162" s="5">
        <v>160</v>
      </c>
      <c r="B162" s="5">
        <v>12724</v>
      </c>
      <c r="C162" s="5" t="s">
        <v>527</v>
      </c>
      <c r="D162" s="5" t="s">
        <v>528</v>
      </c>
      <c r="E162" s="5" t="s">
        <v>315</v>
      </c>
      <c r="F162" s="5">
        <v>7</v>
      </c>
      <c r="G162" s="5" t="s">
        <v>94</v>
      </c>
      <c r="H162" s="5" t="s">
        <v>529</v>
      </c>
      <c r="I162" s="5" t="s">
        <v>530</v>
      </c>
      <c r="J162" s="6" t="s">
        <v>515</v>
      </c>
    </row>
    <row r="163" spans="1:10" x14ac:dyDescent="0.25">
      <c r="A163" s="5">
        <v>161</v>
      </c>
      <c r="B163" s="5">
        <v>67266</v>
      </c>
      <c r="C163" s="5" t="s">
        <v>556</v>
      </c>
      <c r="D163" s="5" t="s">
        <v>315</v>
      </c>
      <c r="E163" s="5" t="s">
        <v>557</v>
      </c>
      <c r="F163" s="5">
        <v>7</v>
      </c>
      <c r="G163" s="5" t="s">
        <v>94</v>
      </c>
      <c r="H163" s="5" t="s">
        <v>558</v>
      </c>
      <c r="I163" s="5" t="s">
        <v>559</v>
      </c>
      <c r="J163" s="6">
        <v>1</v>
      </c>
    </row>
    <row r="164" spans="1:10" x14ac:dyDescent="0.25">
      <c r="A164" s="5">
        <v>162</v>
      </c>
      <c r="B164" s="5">
        <v>47166</v>
      </c>
      <c r="C164" s="5" t="s">
        <v>445</v>
      </c>
      <c r="D164" s="5" t="s">
        <v>310</v>
      </c>
      <c r="E164" s="5" t="s">
        <v>311</v>
      </c>
      <c r="F164" s="5">
        <v>7</v>
      </c>
      <c r="G164" s="5" t="s">
        <v>94</v>
      </c>
      <c r="H164" s="5" t="s">
        <v>348</v>
      </c>
      <c r="I164" s="5" t="s">
        <v>349</v>
      </c>
      <c r="J164" s="6">
        <v>7</v>
      </c>
    </row>
    <row r="165" spans="1:10" x14ac:dyDescent="0.25">
      <c r="A165" s="5">
        <v>163</v>
      </c>
      <c r="B165" s="5">
        <v>47190</v>
      </c>
      <c r="C165" s="5" t="s">
        <v>435</v>
      </c>
      <c r="D165" s="5" t="s">
        <v>311</v>
      </c>
      <c r="E165" s="5" t="s">
        <v>310</v>
      </c>
      <c r="F165" s="5">
        <v>7</v>
      </c>
      <c r="G165" s="5" t="s">
        <v>94</v>
      </c>
      <c r="H165" s="5" t="s">
        <v>392</v>
      </c>
      <c r="I165" s="5" t="s">
        <v>393</v>
      </c>
      <c r="J165" s="6">
        <v>4</v>
      </c>
    </row>
    <row r="166" spans="1:10" x14ac:dyDescent="0.25">
      <c r="A166" s="5">
        <v>164</v>
      </c>
      <c r="B166" s="5">
        <v>47207</v>
      </c>
      <c r="C166" s="5" t="s">
        <v>445</v>
      </c>
      <c r="D166" s="5" t="s">
        <v>310</v>
      </c>
      <c r="E166" s="5" t="s">
        <v>311</v>
      </c>
      <c r="F166" s="5">
        <v>7</v>
      </c>
      <c r="G166" s="5" t="s">
        <v>94</v>
      </c>
      <c r="H166" s="5" t="s">
        <v>350</v>
      </c>
      <c r="I166" s="5" t="s">
        <v>351</v>
      </c>
      <c r="J166" s="6">
        <v>10</v>
      </c>
    </row>
    <row r="167" spans="1:10" x14ac:dyDescent="0.25">
      <c r="A167" s="5">
        <v>165</v>
      </c>
      <c r="B167" s="5">
        <v>17024</v>
      </c>
      <c r="C167" s="5" t="s">
        <v>123</v>
      </c>
      <c r="D167" s="5" t="s">
        <v>6</v>
      </c>
      <c r="E167" s="5" t="s">
        <v>4</v>
      </c>
      <c r="F167" s="5">
        <v>7</v>
      </c>
      <c r="G167" s="5" t="s">
        <v>94</v>
      </c>
      <c r="H167" s="5" t="s">
        <v>227</v>
      </c>
      <c r="I167" s="5" t="s">
        <v>110</v>
      </c>
      <c r="J167" s="6">
        <v>10</v>
      </c>
    </row>
    <row r="168" spans="1:10" x14ac:dyDescent="0.25">
      <c r="A168" s="5">
        <v>166</v>
      </c>
      <c r="B168" s="5">
        <v>47191</v>
      </c>
      <c r="C168" s="5" t="s">
        <v>435</v>
      </c>
      <c r="D168" s="5" t="s">
        <v>311</v>
      </c>
      <c r="E168" s="5" t="s">
        <v>310</v>
      </c>
      <c r="F168" s="5">
        <v>7</v>
      </c>
      <c r="G168" s="5" t="s">
        <v>94</v>
      </c>
      <c r="H168" s="5" t="s">
        <v>394</v>
      </c>
      <c r="I168" s="6" t="s">
        <v>395</v>
      </c>
      <c r="J168" s="6">
        <v>4</v>
      </c>
    </row>
    <row r="169" spans="1:10" x14ac:dyDescent="0.25">
      <c r="A169" s="5">
        <v>167</v>
      </c>
      <c r="B169" s="5">
        <v>17213</v>
      </c>
      <c r="C169" s="5" t="s">
        <v>34</v>
      </c>
      <c r="D169" s="5" t="s">
        <v>432</v>
      </c>
      <c r="E169" s="5" t="s">
        <v>485</v>
      </c>
      <c r="F169" s="5">
        <v>5</v>
      </c>
      <c r="G169" s="5" t="s">
        <v>141</v>
      </c>
      <c r="H169" s="5" t="s">
        <v>242</v>
      </c>
      <c r="I169" s="5" t="s">
        <v>243</v>
      </c>
      <c r="J169" s="6" t="s">
        <v>509</v>
      </c>
    </row>
    <row r="170" spans="1:10" x14ac:dyDescent="0.25">
      <c r="A170" s="5">
        <v>168</v>
      </c>
      <c r="B170" s="5">
        <v>47167</v>
      </c>
      <c r="C170" s="5" t="s">
        <v>445</v>
      </c>
      <c r="D170" s="5" t="s">
        <v>310</v>
      </c>
      <c r="E170" s="5" t="s">
        <v>311</v>
      </c>
      <c r="F170" s="5">
        <v>7</v>
      </c>
      <c r="G170" s="5" t="s">
        <v>94</v>
      </c>
      <c r="H170" s="5" t="s">
        <v>225</v>
      </c>
      <c r="I170" s="5" t="s">
        <v>352</v>
      </c>
      <c r="J170" s="6">
        <v>7</v>
      </c>
    </row>
    <row r="171" spans="1:10" x14ac:dyDescent="0.25">
      <c r="A171" s="5">
        <v>169</v>
      </c>
      <c r="B171" s="5">
        <v>17221</v>
      </c>
      <c r="C171" s="5" t="s">
        <v>88</v>
      </c>
      <c r="D171" s="5" t="s">
        <v>446</v>
      </c>
      <c r="E171" s="5" t="s">
        <v>476</v>
      </c>
      <c r="F171" s="5">
        <v>2</v>
      </c>
      <c r="G171" s="5" t="s">
        <v>122</v>
      </c>
      <c r="H171" s="5" t="s">
        <v>225</v>
      </c>
      <c r="I171" s="5" t="s">
        <v>226</v>
      </c>
      <c r="J171" s="6">
        <v>2</v>
      </c>
    </row>
    <row r="172" spans="1:10" x14ac:dyDescent="0.25">
      <c r="A172" s="5">
        <v>170</v>
      </c>
      <c r="B172" s="5">
        <v>12758</v>
      </c>
      <c r="C172" s="5" t="s">
        <v>482</v>
      </c>
      <c r="D172" s="5" t="s">
        <v>26</v>
      </c>
      <c r="E172" s="5" t="s">
        <v>10</v>
      </c>
      <c r="F172" s="5">
        <v>7</v>
      </c>
      <c r="G172" s="5" t="s">
        <v>94</v>
      </c>
      <c r="H172" s="5" t="s">
        <v>225</v>
      </c>
      <c r="I172" s="5" t="s">
        <v>110</v>
      </c>
      <c r="J172" s="6">
        <v>5</v>
      </c>
    </row>
    <row r="173" spans="1:10" x14ac:dyDescent="0.25">
      <c r="A173" s="5">
        <v>171</v>
      </c>
      <c r="B173" s="5">
        <v>47219</v>
      </c>
      <c r="C173" s="5" t="s">
        <v>435</v>
      </c>
      <c r="D173" s="5" t="s">
        <v>311</v>
      </c>
      <c r="E173" s="5" t="s">
        <v>310</v>
      </c>
      <c r="F173" s="5">
        <v>7</v>
      </c>
      <c r="G173" s="5" t="s">
        <v>94</v>
      </c>
      <c r="H173" s="5" t="s">
        <v>396</v>
      </c>
      <c r="I173" s="6" t="s">
        <v>226</v>
      </c>
      <c r="J173" s="6">
        <v>4</v>
      </c>
    </row>
    <row r="174" spans="1:10" x14ac:dyDescent="0.25">
      <c r="A174" s="5">
        <v>172</v>
      </c>
      <c r="B174" s="5">
        <v>77616</v>
      </c>
      <c r="C174" s="5" t="s">
        <v>486</v>
      </c>
      <c r="D174" s="5" t="s">
        <v>419</v>
      </c>
      <c r="E174" s="5" t="s">
        <v>10</v>
      </c>
      <c r="F174" s="5">
        <v>6</v>
      </c>
      <c r="G174" s="5" t="s">
        <v>422</v>
      </c>
      <c r="H174" s="5" t="s">
        <v>226</v>
      </c>
      <c r="I174" s="6" t="s">
        <v>110</v>
      </c>
      <c r="J174" s="6">
        <v>7</v>
      </c>
    </row>
    <row r="175" spans="1:10" x14ac:dyDescent="0.25">
      <c r="A175" s="5">
        <v>173</v>
      </c>
      <c r="B175" s="5">
        <v>47202</v>
      </c>
      <c r="C175" s="5" t="s">
        <v>314</v>
      </c>
      <c r="D175" s="5" t="s">
        <v>310</v>
      </c>
      <c r="E175" s="5" t="s">
        <v>315</v>
      </c>
      <c r="F175" s="5">
        <v>7</v>
      </c>
      <c r="G175" s="5" t="s">
        <v>94</v>
      </c>
      <c r="H175" s="5" t="s">
        <v>207</v>
      </c>
      <c r="I175" s="6" t="s">
        <v>409</v>
      </c>
      <c r="J175" s="6">
        <v>10</v>
      </c>
    </row>
    <row r="176" spans="1:10" x14ac:dyDescent="0.25">
      <c r="A176" s="5">
        <v>174</v>
      </c>
      <c r="B176" s="5">
        <v>17405</v>
      </c>
      <c r="C176" s="5" t="s">
        <v>32</v>
      </c>
      <c r="D176" s="5" t="s">
        <v>441</v>
      </c>
      <c r="E176" s="5" t="s">
        <v>11</v>
      </c>
      <c r="F176" s="5">
        <v>7</v>
      </c>
      <c r="G176" s="5" t="s">
        <v>94</v>
      </c>
      <c r="H176" s="5" t="s">
        <v>207</v>
      </c>
      <c r="I176" s="5" t="s">
        <v>208</v>
      </c>
      <c r="J176" s="6">
        <v>6</v>
      </c>
    </row>
    <row r="177" spans="1:11" x14ac:dyDescent="0.25">
      <c r="A177" s="5">
        <v>175</v>
      </c>
      <c r="B177" s="5">
        <v>12720</v>
      </c>
      <c r="C177" s="5" t="s">
        <v>179</v>
      </c>
      <c r="D177" s="5" t="s">
        <v>315</v>
      </c>
      <c r="E177" s="5" t="s">
        <v>452</v>
      </c>
      <c r="F177" s="5">
        <v>2</v>
      </c>
      <c r="G177" s="5" t="s">
        <v>180</v>
      </c>
      <c r="H177" s="5" t="s">
        <v>267</v>
      </c>
      <c r="I177" s="5" t="s">
        <v>268</v>
      </c>
      <c r="J177" s="6" t="s">
        <v>505</v>
      </c>
    </row>
    <row r="178" spans="1:11" x14ac:dyDescent="0.25">
      <c r="A178" s="5">
        <v>176</v>
      </c>
      <c r="B178" s="5">
        <v>18520</v>
      </c>
      <c r="C178" s="5" t="s">
        <v>561</v>
      </c>
      <c r="D178" s="5" t="s">
        <v>428</v>
      </c>
      <c r="E178" s="5" t="s">
        <v>454</v>
      </c>
      <c r="F178" s="5">
        <v>7</v>
      </c>
      <c r="G178" s="5" t="s">
        <v>94</v>
      </c>
      <c r="H178" s="5" t="s">
        <v>268</v>
      </c>
      <c r="I178" s="5" t="s">
        <v>397</v>
      </c>
      <c r="J178" s="6">
        <v>2</v>
      </c>
      <c r="K178" s="2"/>
    </row>
    <row r="179" spans="1:11" x14ac:dyDescent="0.25">
      <c r="A179" s="5">
        <v>177</v>
      </c>
      <c r="B179" s="5">
        <v>17417</v>
      </c>
      <c r="C179" s="5" t="s">
        <v>73</v>
      </c>
      <c r="D179" s="5" t="s">
        <v>441</v>
      </c>
      <c r="E179" s="5" t="s">
        <v>460</v>
      </c>
      <c r="F179" s="5">
        <v>1</v>
      </c>
      <c r="G179" s="5" t="s">
        <v>142</v>
      </c>
      <c r="H179" s="5" t="s">
        <v>244</v>
      </c>
      <c r="I179" s="5" t="s">
        <v>215</v>
      </c>
      <c r="J179" s="6">
        <v>9</v>
      </c>
    </row>
    <row r="180" spans="1:11" x14ac:dyDescent="0.25">
      <c r="A180" s="5">
        <v>178</v>
      </c>
      <c r="B180" s="5">
        <v>47192</v>
      </c>
      <c r="C180" s="5" t="s">
        <v>435</v>
      </c>
      <c r="D180" s="5" t="s">
        <v>311</v>
      </c>
      <c r="E180" s="5" t="s">
        <v>310</v>
      </c>
      <c r="F180" s="5">
        <v>7</v>
      </c>
      <c r="G180" s="5" t="s">
        <v>94</v>
      </c>
      <c r="H180" s="5" t="s">
        <v>397</v>
      </c>
      <c r="I180" s="6" t="s">
        <v>398</v>
      </c>
      <c r="J180" s="6">
        <v>4</v>
      </c>
    </row>
    <row r="181" spans="1:11" x14ac:dyDescent="0.25">
      <c r="A181" s="5">
        <v>179</v>
      </c>
      <c r="B181" s="5">
        <v>47203</v>
      </c>
      <c r="C181" s="5" t="s">
        <v>431</v>
      </c>
      <c r="D181" s="5" t="s">
        <v>310</v>
      </c>
      <c r="E181" s="5" t="s">
        <v>311</v>
      </c>
      <c r="F181" s="5">
        <v>7</v>
      </c>
      <c r="G181" s="5" t="s">
        <v>94</v>
      </c>
      <c r="H181" s="5" t="s">
        <v>215</v>
      </c>
      <c r="I181" s="5" t="s">
        <v>353</v>
      </c>
      <c r="J181" s="6">
        <v>7</v>
      </c>
    </row>
    <row r="182" spans="1:11" x14ac:dyDescent="0.25">
      <c r="A182" s="5">
        <v>180</v>
      </c>
      <c r="B182" s="5">
        <v>17231</v>
      </c>
      <c r="C182" s="5" t="s">
        <v>59</v>
      </c>
      <c r="D182" s="5" t="s">
        <v>432</v>
      </c>
      <c r="E182" s="5" t="s">
        <v>485</v>
      </c>
      <c r="F182" s="5">
        <v>2</v>
      </c>
      <c r="G182" s="5" t="s">
        <v>117</v>
      </c>
      <c r="H182" s="5" t="s">
        <v>215</v>
      </c>
      <c r="I182" s="5" t="s">
        <v>216</v>
      </c>
      <c r="J182" s="6">
        <v>8</v>
      </c>
    </row>
    <row r="183" spans="1:11" x14ac:dyDescent="0.25">
      <c r="A183" s="5">
        <v>181</v>
      </c>
      <c r="B183" s="5">
        <v>77618</v>
      </c>
      <c r="C183" s="5" t="s">
        <v>467</v>
      </c>
      <c r="D183" s="5" t="s">
        <v>420</v>
      </c>
      <c r="E183" s="5" t="s">
        <v>10</v>
      </c>
      <c r="F183" s="5">
        <v>6</v>
      </c>
      <c r="G183" s="5" t="s">
        <v>312</v>
      </c>
      <c r="H183" s="5" t="s">
        <v>215</v>
      </c>
      <c r="I183" s="6" t="s">
        <v>110</v>
      </c>
      <c r="J183" s="6" t="s">
        <v>505</v>
      </c>
    </row>
    <row r="184" spans="1:11" x14ac:dyDescent="0.25">
      <c r="A184" s="5">
        <v>182</v>
      </c>
      <c r="B184" s="5">
        <v>22881</v>
      </c>
      <c r="C184" s="5" t="s">
        <v>50</v>
      </c>
      <c r="D184" s="5" t="s">
        <v>487</v>
      </c>
      <c r="E184" s="5" t="s">
        <v>12</v>
      </c>
      <c r="F184" s="5">
        <v>1</v>
      </c>
      <c r="G184" s="5" t="s">
        <v>100</v>
      </c>
      <c r="H184" s="5" t="s">
        <v>228</v>
      </c>
      <c r="I184" s="5" t="s">
        <v>251</v>
      </c>
      <c r="J184" s="6">
        <v>1</v>
      </c>
    </row>
    <row r="185" spans="1:11" x14ac:dyDescent="0.25">
      <c r="A185" s="5">
        <v>183</v>
      </c>
      <c r="B185" s="5">
        <v>20810</v>
      </c>
      <c r="C185" s="5" t="s">
        <v>55</v>
      </c>
      <c r="D185" s="5" t="s">
        <v>7</v>
      </c>
      <c r="E185" s="5" t="s">
        <v>462</v>
      </c>
      <c r="F185" s="5">
        <v>3</v>
      </c>
      <c r="G185" s="5" t="s">
        <v>126</v>
      </c>
      <c r="H185" s="5" t="s">
        <v>228</v>
      </c>
      <c r="I185" s="5" t="s">
        <v>222</v>
      </c>
      <c r="J185" s="6">
        <v>8</v>
      </c>
    </row>
    <row r="186" spans="1:11" x14ac:dyDescent="0.25">
      <c r="A186" s="5">
        <v>184</v>
      </c>
      <c r="B186" s="5">
        <v>20812</v>
      </c>
      <c r="C186" s="5" t="s">
        <v>57</v>
      </c>
      <c r="D186" s="5" t="s">
        <v>7</v>
      </c>
      <c r="E186" s="5" t="s">
        <v>454</v>
      </c>
      <c r="F186" s="5">
        <v>3</v>
      </c>
      <c r="G186" s="5" t="s">
        <v>128</v>
      </c>
      <c r="H186" s="5" t="s">
        <v>228</v>
      </c>
      <c r="I186" s="5" t="s">
        <v>222</v>
      </c>
      <c r="J186" s="6">
        <v>8</v>
      </c>
    </row>
    <row r="187" spans="1:11" x14ac:dyDescent="0.25">
      <c r="A187" s="5">
        <v>185</v>
      </c>
      <c r="B187" s="5">
        <v>18503</v>
      </c>
      <c r="C187" s="5" t="s">
        <v>58</v>
      </c>
      <c r="D187" s="5" t="s">
        <v>9</v>
      </c>
      <c r="E187" s="5" t="s">
        <v>4</v>
      </c>
      <c r="F187" s="5">
        <v>1</v>
      </c>
      <c r="G187" s="5" t="s">
        <v>100</v>
      </c>
      <c r="H187" s="5" t="s">
        <v>228</v>
      </c>
      <c r="I187" s="5" t="s">
        <v>216</v>
      </c>
      <c r="J187" s="6">
        <v>9</v>
      </c>
    </row>
    <row r="188" spans="1:11" x14ac:dyDescent="0.25">
      <c r="A188" s="5">
        <v>186</v>
      </c>
      <c r="B188" s="5">
        <v>12792</v>
      </c>
      <c r="C188" s="5" t="s">
        <v>531</v>
      </c>
      <c r="D188" s="5" t="s">
        <v>532</v>
      </c>
      <c r="E188" s="5" t="s">
        <v>10</v>
      </c>
      <c r="F188" s="5">
        <v>7</v>
      </c>
      <c r="G188" s="5" t="s">
        <v>94</v>
      </c>
      <c r="H188" s="5" t="s">
        <v>228</v>
      </c>
      <c r="I188" s="5" t="s">
        <v>110</v>
      </c>
      <c r="J188" s="6">
        <v>2</v>
      </c>
    </row>
    <row r="189" spans="1:11" x14ac:dyDescent="0.25">
      <c r="A189" s="5">
        <v>187</v>
      </c>
      <c r="B189" s="5">
        <v>47193</v>
      </c>
      <c r="C189" s="5" t="s">
        <v>435</v>
      </c>
      <c r="D189" s="5" t="s">
        <v>311</v>
      </c>
      <c r="E189" s="5" t="s">
        <v>310</v>
      </c>
      <c r="F189" s="5">
        <v>7</v>
      </c>
      <c r="G189" s="5" t="s">
        <v>94</v>
      </c>
      <c r="H189" s="5" t="s">
        <v>399</v>
      </c>
      <c r="I189" s="6" t="s">
        <v>400</v>
      </c>
      <c r="J189" s="6">
        <v>4</v>
      </c>
    </row>
    <row r="190" spans="1:11" x14ac:dyDescent="0.25">
      <c r="A190" s="5">
        <v>188</v>
      </c>
      <c r="B190" s="5">
        <v>47220</v>
      </c>
      <c r="C190" s="5" t="s">
        <v>445</v>
      </c>
      <c r="D190" s="5" t="s">
        <v>310</v>
      </c>
      <c r="E190" s="5" t="s">
        <v>311</v>
      </c>
      <c r="F190" s="5">
        <v>7</v>
      </c>
      <c r="G190" s="5" t="s">
        <v>94</v>
      </c>
      <c r="H190" s="5" t="s">
        <v>251</v>
      </c>
      <c r="I190" s="5" t="s">
        <v>354</v>
      </c>
      <c r="J190" s="6">
        <v>7</v>
      </c>
    </row>
    <row r="191" spans="1:11" x14ac:dyDescent="0.25">
      <c r="A191" s="5">
        <v>189</v>
      </c>
      <c r="B191" s="5">
        <v>12705</v>
      </c>
      <c r="C191" s="5" t="s">
        <v>49</v>
      </c>
      <c r="D191" s="5" t="s">
        <v>5</v>
      </c>
      <c r="E191" s="5" t="s">
        <v>4</v>
      </c>
      <c r="F191" s="5">
        <v>7</v>
      </c>
      <c r="G191" s="5" t="s">
        <v>94</v>
      </c>
      <c r="H191" s="5" t="s">
        <v>222</v>
      </c>
      <c r="I191" s="5" t="s">
        <v>110</v>
      </c>
      <c r="J191" s="6">
        <v>9</v>
      </c>
    </row>
    <row r="192" spans="1:11" x14ac:dyDescent="0.25">
      <c r="A192" s="5">
        <v>190</v>
      </c>
      <c r="B192" s="5">
        <v>47159</v>
      </c>
      <c r="C192" s="5" t="s">
        <v>435</v>
      </c>
      <c r="D192" s="5" t="s">
        <v>311</v>
      </c>
      <c r="E192" s="5" t="s">
        <v>310</v>
      </c>
      <c r="F192" s="5">
        <v>7</v>
      </c>
      <c r="G192" s="5" t="s">
        <v>94</v>
      </c>
      <c r="H192" s="5" t="s">
        <v>270</v>
      </c>
      <c r="I192" s="6" t="s">
        <v>401</v>
      </c>
      <c r="J192" s="6">
        <v>4</v>
      </c>
    </row>
    <row r="193" spans="1:10" x14ac:dyDescent="0.25">
      <c r="A193" s="5">
        <v>191</v>
      </c>
      <c r="B193" s="5">
        <v>17256</v>
      </c>
      <c r="C193" s="5" t="s">
        <v>163</v>
      </c>
      <c r="D193" s="5" t="s">
        <v>315</v>
      </c>
      <c r="E193" s="5" t="s">
        <v>432</v>
      </c>
      <c r="F193" s="5">
        <v>7</v>
      </c>
      <c r="G193" s="5" t="s">
        <v>94</v>
      </c>
      <c r="H193" s="5" t="s">
        <v>202</v>
      </c>
      <c r="I193" s="5" t="s">
        <v>203</v>
      </c>
      <c r="J193" s="6">
        <v>1</v>
      </c>
    </row>
    <row r="194" spans="1:10" x14ac:dyDescent="0.25">
      <c r="A194" s="5">
        <v>192</v>
      </c>
      <c r="B194" s="5">
        <v>47170</v>
      </c>
      <c r="C194" s="5" t="s">
        <v>431</v>
      </c>
      <c r="D194" s="5" t="s">
        <v>310</v>
      </c>
      <c r="E194" s="5" t="s">
        <v>311</v>
      </c>
      <c r="F194" s="5">
        <v>7</v>
      </c>
      <c r="G194" s="5" t="s">
        <v>94</v>
      </c>
      <c r="H194" s="5" t="s">
        <v>355</v>
      </c>
      <c r="I194" s="5" t="s">
        <v>356</v>
      </c>
      <c r="J194" s="6">
        <v>7</v>
      </c>
    </row>
    <row r="195" spans="1:10" x14ac:dyDescent="0.25">
      <c r="A195" s="5">
        <v>193</v>
      </c>
      <c r="B195" s="5">
        <v>18111</v>
      </c>
      <c r="C195" s="5" t="s">
        <v>37</v>
      </c>
      <c r="D195" s="5" t="s">
        <v>438</v>
      </c>
      <c r="E195" s="5" t="s">
        <v>433</v>
      </c>
      <c r="F195" s="5">
        <v>1</v>
      </c>
      <c r="G195" s="5" t="s">
        <v>99</v>
      </c>
      <c r="H195" s="5" t="s">
        <v>237</v>
      </c>
      <c r="I195" s="5" t="s">
        <v>238</v>
      </c>
      <c r="J195" s="6">
        <v>8</v>
      </c>
    </row>
    <row r="196" spans="1:10" x14ac:dyDescent="0.25">
      <c r="A196" s="5">
        <v>194</v>
      </c>
      <c r="B196" s="5">
        <v>47194</v>
      </c>
      <c r="C196" s="5" t="s">
        <v>435</v>
      </c>
      <c r="D196" s="5" t="s">
        <v>311</v>
      </c>
      <c r="E196" s="5" t="s">
        <v>310</v>
      </c>
      <c r="F196" s="5">
        <v>7</v>
      </c>
      <c r="G196" s="5" t="s">
        <v>94</v>
      </c>
      <c r="H196" s="5" t="s">
        <v>238</v>
      </c>
      <c r="I196" s="6" t="s">
        <v>402</v>
      </c>
      <c r="J196" s="6">
        <v>4</v>
      </c>
    </row>
    <row r="197" spans="1:10" x14ac:dyDescent="0.25">
      <c r="A197" s="5">
        <v>195</v>
      </c>
      <c r="B197" s="5">
        <v>12795</v>
      </c>
      <c r="C197" s="5" t="s">
        <v>116</v>
      </c>
      <c r="D197" s="5" t="s">
        <v>28</v>
      </c>
      <c r="E197" s="5" t="s">
        <v>4</v>
      </c>
      <c r="F197" s="5">
        <v>6</v>
      </c>
      <c r="G197" s="5" t="s">
        <v>115</v>
      </c>
      <c r="H197" s="5" t="s">
        <v>213</v>
      </c>
      <c r="I197" s="5" t="s">
        <v>110</v>
      </c>
      <c r="J197" s="6">
        <v>1</v>
      </c>
    </row>
    <row r="198" spans="1:10" x14ac:dyDescent="0.25">
      <c r="A198" s="5">
        <v>196</v>
      </c>
      <c r="B198" s="5">
        <v>12721</v>
      </c>
      <c r="C198" s="5" t="s">
        <v>82</v>
      </c>
      <c r="D198" s="5" t="s">
        <v>315</v>
      </c>
      <c r="E198" s="5" t="s">
        <v>17</v>
      </c>
      <c r="F198" s="5">
        <v>7</v>
      </c>
      <c r="G198" s="5" t="s">
        <v>94</v>
      </c>
      <c r="H198" s="5" t="s">
        <v>254</v>
      </c>
      <c r="I198" s="5" t="s">
        <v>209</v>
      </c>
      <c r="J198" s="6">
        <v>4</v>
      </c>
    </row>
    <row r="199" spans="1:10" x14ac:dyDescent="0.25">
      <c r="A199" s="5">
        <v>197</v>
      </c>
      <c r="B199" s="5">
        <v>11303</v>
      </c>
      <c r="C199" s="5" t="s">
        <v>39</v>
      </c>
      <c r="D199" s="5" t="s">
        <v>444</v>
      </c>
      <c r="E199" s="5" t="s">
        <v>443</v>
      </c>
      <c r="F199" s="5">
        <v>7</v>
      </c>
      <c r="G199" s="5" t="s">
        <v>94</v>
      </c>
      <c r="H199" s="5" t="s">
        <v>254</v>
      </c>
      <c r="I199" s="5" t="s">
        <v>271</v>
      </c>
      <c r="J199" s="6">
        <v>6</v>
      </c>
    </row>
    <row r="200" spans="1:10" x14ac:dyDescent="0.25">
      <c r="A200" s="5">
        <v>198</v>
      </c>
      <c r="B200" s="5">
        <v>17214</v>
      </c>
      <c r="C200" s="5" t="s">
        <v>106</v>
      </c>
      <c r="D200" s="5" t="s">
        <v>485</v>
      </c>
      <c r="E200" s="5" t="s">
        <v>432</v>
      </c>
      <c r="F200" s="5">
        <v>5</v>
      </c>
      <c r="G200" s="5" t="s">
        <v>97</v>
      </c>
      <c r="H200" s="5" t="s">
        <v>209</v>
      </c>
      <c r="I200" s="5" t="s">
        <v>210</v>
      </c>
      <c r="J200" s="6" t="s">
        <v>506</v>
      </c>
    </row>
    <row r="201" spans="1:10" x14ac:dyDescent="0.25">
      <c r="A201" s="5">
        <v>199</v>
      </c>
      <c r="B201" s="5">
        <v>17232</v>
      </c>
      <c r="C201" s="5" t="s">
        <v>104</v>
      </c>
      <c r="D201" s="5" t="s">
        <v>485</v>
      </c>
      <c r="E201" s="5" t="s">
        <v>432</v>
      </c>
      <c r="F201" s="5">
        <v>2</v>
      </c>
      <c r="G201" s="5" t="s">
        <v>98</v>
      </c>
      <c r="H201" s="5" t="s">
        <v>209</v>
      </c>
      <c r="I201" s="5" t="s">
        <v>210</v>
      </c>
      <c r="J201" s="6" t="s">
        <v>593</v>
      </c>
    </row>
    <row r="202" spans="1:10" x14ac:dyDescent="0.25">
      <c r="A202" s="5">
        <v>200</v>
      </c>
      <c r="B202" s="5">
        <v>47204</v>
      </c>
      <c r="C202" s="5" t="s">
        <v>314</v>
      </c>
      <c r="D202" s="5" t="s">
        <v>310</v>
      </c>
      <c r="E202" s="5" t="s">
        <v>10</v>
      </c>
      <c r="F202" s="5">
        <v>7</v>
      </c>
      <c r="G202" s="5" t="s">
        <v>94</v>
      </c>
      <c r="H202" s="5" t="s">
        <v>410</v>
      </c>
      <c r="I202" s="6" t="s">
        <v>110</v>
      </c>
      <c r="J202" s="6">
        <v>6</v>
      </c>
    </row>
    <row r="203" spans="1:10" x14ac:dyDescent="0.25">
      <c r="A203" s="5">
        <v>201</v>
      </c>
      <c r="B203" s="5">
        <v>15016</v>
      </c>
      <c r="C203" s="5" t="s">
        <v>107</v>
      </c>
      <c r="D203" s="5" t="s">
        <v>433</v>
      </c>
      <c r="E203" s="5" t="s">
        <v>447</v>
      </c>
      <c r="F203" s="5">
        <v>1</v>
      </c>
      <c r="G203" s="5" t="s">
        <v>100</v>
      </c>
      <c r="H203" s="5" t="s">
        <v>211</v>
      </c>
      <c r="I203" s="5" t="s">
        <v>212</v>
      </c>
      <c r="J203" s="6">
        <v>2</v>
      </c>
    </row>
    <row r="204" spans="1:10" x14ac:dyDescent="0.25">
      <c r="A204" s="5">
        <v>202</v>
      </c>
      <c r="B204" s="5">
        <v>47195</v>
      </c>
      <c r="C204" s="5" t="s">
        <v>435</v>
      </c>
      <c r="D204" s="5" t="s">
        <v>311</v>
      </c>
      <c r="E204" s="5" t="s">
        <v>10</v>
      </c>
      <c r="F204" s="5">
        <v>7</v>
      </c>
      <c r="G204" s="5" t="s">
        <v>94</v>
      </c>
      <c r="H204" s="5" t="s">
        <v>211</v>
      </c>
      <c r="I204" s="6" t="s">
        <v>110</v>
      </c>
      <c r="J204" s="6">
        <v>7</v>
      </c>
    </row>
    <row r="205" spans="1:10" x14ac:dyDescent="0.25">
      <c r="A205" s="5">
        <v>203</v>
      </c>
      <c r="B205" s="5">
        <v>47168</v>
      </c>
      <c r="C205" s="5" t="s">
        <v>314</v>
      </c>
      <c r="D205" s="5" t="s">
        <v>310</v>
      </c>
      <c r="E205" s="5" t="s">
        <v>10</v>
      </c>
      <c r="F205" s="5">
        <v>7</v>
      </c>
      <c r="G205" s="5" t="s">
        <v>94</v>
      </c>
      <c r="H205" s="5" t="s">
        <v>411</v>
      </c>
      <c r="I205" s="6" t="s">
        <v>110</v>
      </c>
      <c r="J205" s="6">
        <v>6</v>
      </c>
    </row>
    <row r="206" spans="1:10" x14ac:dyDescent="0.25">
      <c r="A206" s="5">
        <v>204</v>
      </c>
      <c r="B206" s="5">
        <v>77601</v>
      </c>
      <c r="C206" s="5" t="s">
        <v>488</v>
      </c>
      <c r="D206" s="5" t="s">
        <v>10</v>
      </c>
      <c r="E206" s="5" t="s">
        <v>419</v>
      </c>
      <c r="F206" s="5">
        <v>6</v>
      </c>
      <c r="G206" s="5" t="s">
        <v>175</v>
      </c>
      <c r="H206" s="5" t="s">
        <v>185</v>
      </c>
      <c r="I206" s="6" t="s">
        <v>276</v>
      </c>
      <c r="J206" s="6">
        <v>5</v>
      </c>
    </row>
    <row r="207" spans="1:10" x14ac:dyDescent="0.25">
      <c r="A207" s="5">
        <v>205</v>
      </c>
      <c r="B207" s="5">
        <v>77630</v>
      </c>
      <c r="C207" s="5" t="s">
        <v>489</v>
      </c>
      <c r="D207" s="5" t="s">
        <v>10</v>
      </c>
      <c r="E207" s="5" t="s">
        <v>313</v>
      </c>
      <c r="F207" s="5">
        <v>6</v>
      </c>
      <c r="G207" s="5" t="s">
        <v>312</v>
      </c>
      <c r="H207" s="5" t="s">
        <v>185</v>
      </c>
      <c r="I207" s="5" t="s">
        <v>357</v>
      </c>
      <c r="J207" s="6">
        <v>5</v>
      </c>
    </row>
    <row r="208" spans="1:10" x14ac:dyDescent="0.25">
      <c r="A208" s="5">
        <v>206</v>
      </c>
      <c r="B208" s="5">
        <v>47205</v>
      </c>
      <c r="C208" s="5" t="s">
        <v>490</v>
      </c>
      <c r="D208" s="5" t="s">
        <v>10</v>
      </c>
      <c r="E208" s="5" t="s">
        <v>310</v>
      </c>
      <c r="F208" s="5">
        <v>7</v>
      </c>
      <c r="G208" s="5" t="s">
        <v>94</v>
      </c>
      <c r="H208" s="5" t="s">
        <v>185</v>
      </c>
      <c r="I208" s="6" t="s">
        <v>412</v>
      </c>
      <c r="J208" s="6">
        <v>6</v>
      </c>
    </row>
    <row r="209" spans="1:10" x14ac:dyDescent="0.25">
      <c r="A209" s="5">
        <v>207</v>
      </c>
      <c r="B209" s="5">
        <v>47196</v>
      </c>
      <c r="C209" s="5" t="s">
        <v>491</v>
      </c>
      <c r="D209" s="5" t="s">
        <v>10</v>
      </c>
      <c r="E209" s="5" t="s">
        <v>315</v>
      </c>
      <c r="F209" s="5">
        <v>7</v>
      </c>
      <c r="G209" s="5" t="s">
        <v>94</v>
      </c>
      <c r="H209" s="5" t="s">
        <v>185</v>
      </c>
      <c r="I209" s="6" t="s">
        <v>403</v>
      </c>
      <c r="J209" s="6">
        <v>6</v>
      </c>
    </row>
    <row r="210" spans="1:10" x14ac:dyDescent="0.25">
      <c r="A210" s="5">
        <v>208</v>
      </c>
      <c r="B210" s="5">
        <v>12796</v>
      </c>
      <c r="C210" s="5" t="s">
        <v>42</v>
      </c>
      <c r="D210" s="5" t="s">
        <v>10</v>
      </c>
      <c r="E210" s="5" t="s">
        <v>461</v>
      </c>
      <c r="F210" s="5">
        <v>6</v>
      </c>
      <c r="G210" s="5" t="s">
        <v>165</v>
      </c>
      <c r="H210" s="5" t="s">
        <v>185</v>
      </c>
      <c r="I210" s="5" t="s">
        <v>299</v>
      </c>
      <c r="J210" s="6">
        <v>1</v>
      </c>
    </row>
    <row r="211" spans="1:10" x14ac:dyDescent="0.25">
      <c r="A211" s="5">
        <v>209</v>
      </c>
      <c r="B211" s="5">
        <v>12774</v>
      </c>
      <c r="C211" s="5" t="s">
        <v>68</v>
      </c>
      <c r="D211" s="5" t="s">
        <v>10</v>
      </c>
      <c r="E211" s="5" t="s">
        <v>492</v>
      </c>
      <c r="F211" s="5">
        <v>1</v>
      </c>
      <c r="G211" s="5" t="s">
        <v>120</v>
      </c>
      <c r="H211" s="5" t="s">
        <v>185</v>
      </c>
      <c r="I211" s="5" t="s">
        <v>281</v>
      </c>
      <c r="J211" s="6">
        <v>2</v>
      </c>
    </row>
    <row r="212" spans="1:10" x14ac:dyDescent="0.25">
      <c r="A212" s="5">
        <v>210</v>
      </c>
      <c r="B212" s="5">
        <v>22850</v>
      </c>
      <c r="C212" s="5" t="s">
        <v>150</v>
      </c>
      <c r="D212" s="5" t="s">
        <v>10</v>
      </c>
      <c r="E212" s="5" t="s">
        <v>492</v>
      </c>
      <c r="F212" s="5">
        <v>1</v>
      </c>
      <c r="G212" s="5" t="s">
        <v>99</v>
      </c>
      <c r="H212" s="5" t="s">
        <v>185</v>
      </c>
      <c r="I212" s="5" t="s">
        <v>281</v>
      </c>
      <c r="J212" s="6">
        <v>2</v>
      </c>
    </row>
    <row r="213" spans="1:10" x14ac:dyDescent="0.25">
      <c r="A213" s="5">
        <v>211</v>
      </c>
      <c r="B213" s="5">
        <v>47172</v>
      </c>
      <c r="C213" s="5" t="s">
        <v>493</v>
      </c>
      <c r="D213" s="5" t="s">
        <v>10</v>
      </c>
      <c r="E213" s="5" t="s">
        <v>310</v>
      </c>
      <c r="F213" s="5">
        <v>7</v>
      </c>
      <c r="G213" s="5" t="s">
        <v>94</v>
      </c>
      <c r="H213" s="5" t="s">
        <v>185</v>
      </c>
      <c r="I213" s="6" t="s">
        <v>318</v>
      </c>
      <c r="J213" s="6">
        <v>4</v>
      </c>
    </row>
    <row r="214" spans="1:10" x14ac:dyDescent="0.25">
      <c r="A214" s="5">
        <v>212</v>
      </c>
      <c r="B214" s="5">
        <v>77603</v>
      </c>
      <c r="C214" s="5" t="s">
        <v>494</v>
      </c>
      <c r="D214" s="5" t="s">
        <v>10</v>
      </c>
      <c r="E214" s="5" t="s">
        <v>420</v>
      </c>
      <c r="F214" s="5">
        <v>6</v>
      </c>
      <c r="G214" s="5" t="s">
        <v>422</v>
      </c>
      <c r="H214" s="5" t="s">
        <v>185</v>
      </c>
      <c r="I214" s="6" t="s">
        <v>284</v>
      </c>
      <c r="J214" s="6">
        <v>10</v>
      </c>
    </row>
    <row r="215" spans="1:10" x14ac:dyDescent="0.25">
      <c r="A215" s="5">
        <v>213</v>
      </c>
      <c r="B215" s="5">
        <v>12806</v>
      </c>
      <c r="C215" s="5" t="s">
        <v>161</v>
      </c>
      <c r="D215" s="5" t="s">
        <v>10</v>
      </c>
      <c r="E215" s="5" t="s">
        <v>454</v>
      </c>
      <c r="F215" s="5">
        <v>7</v>
      </c>
      <c r="G215" s="5" t="s">
        <v>94</v>
      </c>
      <c r="H215" s="5" t="s">
        <v>185</v>
      </c>
      <c r="I215" s="5" t="s">
        <v>308</v>
      </c>
      <c r="J215" s="6">
        <v>2</v>
      </c>
    </row>
    <row r="216" spans="1:10" x14ac:dyDescent="0.25">
      <c r="A216" s="5">
        <v>214</v>
      </c>
      <c r="B216" s="5">
        <v>12590</v>
      </c>
      <c r="C216" s="5" t="s">
        <v>155</v>
      </c>
      <c r="D216" s="5" t="s">
        <v>10</v>
      </c>
      <c r="E216" s="5" t="s">
        <v>14</v>
      </c>
      <c r="F216" s="5">
        <v>1</v>
      </c>
      <c r="G216" s="5" t="s">
        <v>99</v>
      </c>
      <c r="H216" s="5" t="s">
        <v>185</v>
      </c>
      <c r="I216" s="5" t="s">
        <v>302</v>
      </c>
      <c r="J216" s="6">
        <v>6</v>
      </c>
    </row>
    <row r="217" spans="1:10" x14ac:dyDescent="0.25">
      <c r="A217" s="5">
        <v>215</v>
      </c>
      <c r="B217" s="5">
        <v>12513</v>
      </c>
      <c r="C217" s="5" t="s">
        <v>65</v>
      </c>
      <c r="D217" s="5" t="s">
        <v>10</v>
      </c>
      <c r="E217" s="5" t="s">
        <v>495</v>
      </c>
      <c r="F217" s="5">
        <v>1</v>
      </c>
      <c r="G217" s="5" t="s">
        <v>148</v>
      </c>
      <c r="H217" s="5" t="s">
        <v>185</v>
      </c>
      <c r="I217" s="5" t="s">
        <v>194</v>
      </c>
      <c r="J217" s="6">
        <v>7</v>
      </c>
    </row>
    <row r="218" spans="1:10" x14ac:dyDescent="0.25">
      <c r="A218" s="5">
        <v>216</v>
      </c>
      <c r="B218" s="5">
        <v>17023</v>
      </c>
      <c r="C218" s="5" t="s">
        <v>51</v>
      </c>
      <c r="D218" s="5" t="s">
        <v>10</v>
      </c>
      <c r="E218" s="5" t="s">
        <v>20</v>
      </c>
      <c r="F218" s="5">
        <v>7</v>
      </c>
      <c r="G218" s="5" t="s">
        <v>94</v>
      </c>
      <c r="H218" s="5" t="s">
        <v>185</v>
      </c>
      <c r="I218" s="5" t="s">
        <v>194</v>
      </c>
      <c r="J218" s="9" t="s">
        <v>512</v>
      </c>
    </row>
    <row r="219" spans="1:10" x14ac:dyDescent="0.25">
      <c r="A219" s="5">
        <v>217</v>
      </c>
      <c r="B219" s="5">
        <v>12706</v>
      </c>
      <c r="C219" s="5" t="s">
        <v>167</v>
      </c>
      <c r="D219" s="5" t="s">
        <v>10</v>
      </c>
      <c r="E219" s="5" t="s">
        <v>5</v>
      </c>
      <c r="F219" s="5">
        <v>7</v>
      </c>
      <c r="G219" s="5" t="s">
        <v>94</v>
      </c>
      <c r="H219" s="5" t="s">
        <v>185</v>
      </c>
      <c r="I219" s="5" t="s">
        <v>292</v>
      </c>
      <c r="J219" s="9" t="s">
        <v>513</v>
      </c>
    </row>
    <row r="220" spans="1:10" x14ac:dyDescent="0.25">
      <c r="A220" s="5">
        <v>218</v>
      </c>
      <c r="B220" s="5">
        <v>57605</v>
      </c>
      <c r="C220" s="5" t="s">
        <v>517</v>
      </c>
      <c r="D220" s="5" t="s">
        <v>10</v>
      </c>
      <c r="E220" s="5" t="s">
        <v>471</v>
      </c>
      <c r="F220" s="5">
        <v>7</v>
      </c>
      <c r="G220" s="5" t="s">
        <v>94</v>
      </c>
      <c r="H220" s="5" t="s">
        <v>185</v>
      </c>
      <c r="I220" s="5" t="s">
        <v>294</v>
      </c>
      <c r="J220" s="6">
        <v>3</v>
      </c>
    </row>
    <row r="221" spans="1:10" x14ac:dyDescent="0.25">
      <c r="A221" s="5">
        <v>219</v>
      </c>
      <c r="B221" s="5">
        <v>12757</v>
      </c>
      <c r="C221" s="5" t="s">
        <v>496</v>
      </c>
      <c r="D221" s="5" t="s">
        <v>10</v>
      </c>
      <c r="E221" s="5" t="s">
        <v>26</v>
      </c>
      <c r="F221" s="5">
        <v>7</v>
      </c>
      <c r="G221" s="5" t="s">
        <v>94</v>
      </c>
      <c r="H221" s="5" t="s">
        <v>185</v>
      </c>
      <c r="I221" s="5" t="s">
        <v>309</v>
      </c>
      <c r="J221" s="9">
        <v>1</v>
      </c>
    </row>
    <row r="222" spans="1:10" x14ac:dyDescent="0.25">
      <c r="A222" s="5">
        <v>220</v>
      </c>
      <c r="B222" s="5">
        <v>12791</v>
      </c>
      <c r="C222" s="5" t="s">
        <v>90</v>
      </c>
      <c r="D222" s="5" t="s">
        <v>10</v>
      </c>
      <c r="E222" s="5" t="s">
        <v>24</v>
      </c>
      <c r="F222" s="5">
        <v>7</v>
      </c>
      <c r="G222" s="5" t="s">
        <v>94</v>
      </c>
      <c r="H222" s="5" t="s">
        <v>185</v>
      </c>
      <c r="I222" s="5" t="s">
        <v>205</v>
      </c>
      <c r="J222" s="9">
        <v>1</v>
      </c>
    </row>
    <row r="223" spans="1:10" x14ac:dyDescent="0.25">
      <c r="A223" s="5">
        <v>221</v>
      </c>
      <c r="B223" s="5">
        <v>77607</v>
      </c>
      <c r="C223" s="5" t="s">
        <v>497</v>
      </c>
      <c r="D223" s="5" t="s">
        <v>10</v>
      </c>
      <c r="E223" s="5" t="s">
        <v>419</v>
      </c>
      <c r="F223" s="5">
        <v>6</v>
      </c>
      <c r="G223" s="5" t="s">
        <v>422</v>
      </c>
      <c r="H223" s="5" t="s">
        <v>185</v>
      </c>
      <c r="I223" s="6" t="s">
        <v>369</v>
      </c>
      <c r="J223" s="10">
        <v>7</v>
      </c>
    </row>
    <row r="224" spans="1:10" x14ac:dyDescent="0.25">
      <c r="A224" s="5">
        <v>222</v>
      </c>
      <c r="B224" s="5">
        <v>17058</v>
      </c>
      <c r="C224" s="5" t="s">
        <v>139</v>
      </c>
      <c r="D224" s="5" t="s">
        <v>10</v>
      </c>
      <c r="E224" s="5" t="s">
        <v>455</v>
      </c>
      <c r="F224" s="5">
        <v>7</v>
      </c>
      <c r="G224" s="5" t="s">
        <v>94</v>
      </c>
      <c r="H224" s="5" t="s">
        <v>185</v>
      </c>
      <c r="I224" s="5" t="s">
        <v>241</v>
      </c>
      <c r="J224" s="9">
        <v>6</v>
      </c>
    </row>
    <row r="225" spans="1:10" x14ac:dyDescent="0.25">
      <c r="A225" s="5">
        <v>223</v>
      </c>
      <c r="B225" s="5">
        <v>12437</v>
      </c>
      <c r="C225" s="5" t="s">
        <v>83</v>
      </c>
      <c r="D225" s="5" t="s">
        <v>10</v>
      </c>
      <c r="E225" s="5" t="s">
        <v>17</v>
      </c>
      <c r="F225" s="5">
        <v>1</v>
      </c>
      <c r="G225" s="5" t="s">
        <v>96</v>
      </c>
      <c r="H225" s="5" t="s">
        <v>185</v>
      </c>
      <c r="I225" s="5" t="s">
        <v>258</v>
      </c>
      <c r="J225" s="9">
        <v>1</v>
      </c>
    </row>
    <row r="226" spans="1:10" x14ac:dyDescent="0.25">
      <c r="A226" s="5">
        <v>224</v>
      </c>
      <c r="B226" s="5">
        <v>77611</v>
      </c>
      <c r="C226" s="5" t="s">
        <v>498</v>
      </c>
      <c r="D226" s="5" t="s">
        <v>10</v>
      </c>
      <c r="E226" s="5" t="s">
        <v>421</v>
      </c>
      <c r="F226" s="5">
        <v>6</v>
      </c>
      <c r="G226" s="5" t="s">
        <v>422</v>
      </c>
      <c r="H226" s="5" t="s">
        <v>185</v>
      </c>
      <c r="I226" s="6" t="s">
        <v>231</v>
      </c>
      <c r="J226" s="10">
        <v>7</v>
      </c>
    </row>
    <row r="227" spans="1:10" x14ac:dyDescent="0.25">
      <c r="A227" s="5">
        <v>225</v>
      </c>
      <c r="B227" s="5">
        <v>17202</v>
      </c>
      <c r="C227" s="5" t="s">
        <v>166</v>
      </c>
      <c r="D227" s="5" t="s">
        <v>10</v>
      </c>
      <c r="E227" s="5" t="s">
        <v>5</v>
      </c>
      <c r="F227" s="5">
        <v>7</v>
      </c>
      <c r="G227" s="5" t="s">
        <v>94</v>
      </c>
      <c r="H227" s="5" t="s">
        <v>185</v>
      </c>
      <c r="I227" s="5" t="s">
        <v>257</v>
      </c>
      <c r="J227" s="9" t="s">
        <v>514</v>
      </c>
    </row>
    <row r="228" spans="1:10" x14ac:dyDescent="0.25">
      <c r="A228" s="5">
        <v>226</v>
      </c>
      <c r="B228" s="5">
        <v>12285</v>
      </c>
      <c r="C228" s="5" t="s">
        <v>84</v>
      </c>
      <c r="D228" s="5" t="s">
        <v>10</v>
      </c>
      <c r="E228" s="5" t="s">
        <v>17</v>
      </c>
      <c r="F228" s="5">
        <v>2</v>
      </c>
      <c r="G228" s="5" t="s">
        <v>169</v>
      </c>
      <c r="H228" s="5" t="s">
        <v>185</v>
      </c>
      <c r="I228" s="5" t="s">
        <v>259</v>
      </c>
      <c r="J228" s="9">
        <v>1</v>
      </c>
    </row>
    <row r="229" spans="1:10" x14ac:dyDescent="0.25">
      <c r="A229" s="5">
        <v>227</v>
      </c>
      <c r="B229" s="5">
        <v>12026</v>
      </c>
      <c r="C229" s="5" t="s">
        <v>177</v>
      </c>
      <c r="D229" s="5" t="s">
        <v>10</v>
      </c>
      <c r="E229" s="5" t="s">
        <v>23</v>
      </c>
      <c r="F229" s="5">
        <v>6</v>
      </c>
      <c r="G229" s="5" t="s">
        <v>178</v>
      </c>
      <c r="H229" s="5" t="s">
        <v>185</v>
      </c>
      <c r="I229" s="5" t="s">
        <v>266</v>
      </c>
      <c r="J229" s="9">
        <v>1</v>
      </c>
    </row>
    <row r="230" spans="1:10" x14ac:dyDescent="0.25">
      <c r="A230" s="5">
        <v>228</v>
      </c>
      <c r="B230" s="5">
        <v>77613</v>
      </c>
      <c r="C230" s="5" t="s">
        <v>499</v>
      </c>
      <c r="D230" s="5" t="s">
        <v>10</v>
      </c>
      <c r="E230" s="5" t="s">
        <v>420</v>
      </c>
      <c r="F230" s="5">
        <v>6</v>
      </c>
      <c r="G230" s="5" t="s">
        <v>312</v>
      </c>
      <c r="H230" s="5" t="s">
        <v>185</v>
      </c>
      <c r="I230" s="6" t="s">
        <v>407</v>
      </c>
      <c r="J230" s="10">
        <v>7</v>
      </c>
    </row>
    <row r="231" spans="1:10" x14ac:dyDescent="0.25">
      <c r="A231" s="5">
        <v>229</v>
      </c>
      <c r="B231" s="5">
        <v>17018</v>
      </c>
      <c r="C231" s="5" t="s">
        <v>176</v>
      </c>
      <c r="D231" s="5" t="s">
        <v>10</v>
      </c>
      <c r="E231" s="5" t="s">
        <v>500</v>
      </c>
      <c r="F231" s="5">
        <v>3</v>
      </c>
      <c r="G231" s="5" t="s">
        <v>126</v>
      </c>
      <c r="H231" s="5" t="s">
        <v>185</v>
      </c>
      <c r="I231" s="5" t="s">
        <v>218</v>
      </c>
      <c r="J231" s="9" t="s">
        <v>597</v>
      </c>
    </row>
    <row r="232" spans="1:10" x14ac:dyDescent="0.25">
      <c r="A232" s="5">
        <v>230</v>
      </c>
      <c r="B232" s="5">
        <v>19201</v>
      </c>
      <c r="C232" s="5" t="s">
        <v>181</v>
      </c>
      <c r="D232" s="5" t="s">
        <v>10</v>
      </c>
      <c r="E232" s="5" t="s">
        <v>25</v>
      </c>
      <c r="F232" s="5">
        <v>1</v>
      </c>
      <c r="G232" s="5" t="s">
        <v>96</v>
      </c>
      <c r="H232" s="5" t="s">
        <v>185</v>
      </c>
      <c r="I232" s="5" t="s">
        <v>218</v>
      </c>
      <c r="J232" s="9">
        <v>5</v>
      </c>
    </row>
    <row r="233" spans="1:10" x14ac:dyDescent="0.25">
      <c r="A233" s="5">
        <v>231</v>
      </c>
      <c r="B233" s="5">
        <v>17320</v>
      </c>
      <c r="C233" s="5" t="s">
        <v>516</v>
      </c>
      <c r="D233" s="5" t="s">
        <v>10</v>
      </c>
      <c r="E233" s="5" t="s">
        <v>664</v>
      </c>
      <c r="F233" s="5">
        <v>7</v>
      </c>
      <c r="G233" s="5" t="s">
        <v>94</v>
      </c>
      <c r="H233" s="5" t="s">
        <v>185</v>
      </c>
      <c r="I233" s="6" t="s">
        <v>260</v>
      </c>
      <c r="J233" s="5">
        <v>2</v>
      </c>
    </row>
    <row r="234" spans="1:10" x14ac:dyDescent="0.25">
      <c r="A234" s="5">
        <v>232</v>
      </c>
      <c r="B234" s="5">
        <v>12704</v>
      </c>
      <c r="C234" s="5" t="s">
        <v>147</v>
      </c>
      <c r="D234" s="5" t="s">
        <v>10</v>
      </c>
      <c r="E234" s="5" t="s">
        <v>465</v>
      </c>
      <c r="F234" s="5">
        <v>7</v>
      </c>
      <c r="G234" s="5" t="s">
        <v>94</v>
      </c>
      <c r="H234" s="5" t="s">
        <v>185</v>
      </c>
      <c r="I234" s="5" t="s">
        <v>249</v>
      </c>
      <c r="J234" s="9">
        <v>1</v>
      </c>
    </row>
    <row r="235" spans="1:10" x14ac:dyDescent="0.25">
      <c r="A235" s="5">
        <v>233</v>
      </c>
      <c r="B235" s="5">
        <v>12714</v>
      </c>
      <c r="C235" s="5" t="s">
        <v>183</v>
      </c>
      <c r="D235" s="5" t="s">
        <v>10</v>
      </c>
      <c r="E235" s="5" t="s">
        <v>28</v>
      </c>
      <c r="F235" s="5">
        <v>7</v>
      </c>
      <c r="G235" s="5" t="s">
        <v>94</v>
      </c>
      <c r="H235" s="5" t="s">
        <v>185</v>
      </c>
      <c r="I235" s="5" t="s">
        <v>272</v>
      </c>
      <c r="J235" s="9">
        <v>6</v>
      </c>
    </row>
    <row r="236" spans="1:10" x14ac:dyDescent="0.25">
      <c r="A236" s="5">
        <v>234</v>
      </c>
      <c r="B236" s="5">
        <v>17002</v>
      </c>
      <c r="C236" s="5" t="s">
        <v>74</v>
      </c>
      <c r="D236" s="5" t="s">
        <v>10</v>
      </c>
      <c r="E236" s="5" t="s">
        <v>460</v>
      </c>
      <c r="F236" s="5">
        <v>2</v>
      </c>
      <c r="G236" s="5" t="s">
        <v>140</v>
      </c>
      <c r="H236" s="5" t="s">
        <v>185</v>
      </c>
      <c r="I236" s="5" t="s">
        <v>235</v>
      </c>
      <c r="J236" s="9" t="s">
        <v>598</v>
      </c>
    </row>
    <row r="237" spans="1:10" x14ac:dyDescent="0.25">
      <c r="A237" s="5">
        <v>235</v>
      </c>
      <c r="B237" s="5">
        <v>77615</v>
      </c>
      <c r="C237" s="5" t="s">
        <v>488</v>
      </c>
      <c r="D237" s="5" t="s">
        <v>10</v>
      </c>
      <c r="E237" s="5" t="s">
        <v>419</v>
      </c>
      <c r="F237" s="5">
        <v>6</v>
      </c>
      <c r="G237" s="5" t="s">
        <v>422</v>
      </c>
      <c r="H237" s="5" t="s">
        <v>185</v>
      </c>
      <c r="I237" s="6" t="s">
        <v>384</v>
      </c>
      <c r="J237" s="10">
        <v>7</v>
      </c>
    </row>
    <row r="238" spans="1:10" x14ac:dyDescent="0.25">
      <c r="A238" s="5">
        <v>236</v>
      </c>
      <c r="B238" s="5">
        <v>17016</v>
      </c>
      <c r="C238" s="5" t="s">
        <v>149</v>
      </c>
      <c r="D238" s="5" t="s">
        <v>10</v>
      </c>
      <c r="E238" s="5" t="s">
        <v>12</v>
      </c>
      <c r="F238" s="5">
        <v>7</v>
      </c>
      <c r="G238" s="5" t="s">
        <v>94</v>
      </c>
      <c r="H238" s="5" t="s">
        <v>185</v>
      </c>
      <c r="I238" s="5" t="s">
        <v>250</v>
      </c>
      <c r="J238" s="9">
        <v>2</v>
      </c>
    </row>
    <row r="239" spans="1:10" x14ac:dyDescent="0.25">
      <c r="A239" s="5">
        <v>237</v>
      </c>
      <c r="B239" s="5">
        <v>22204</v>
      </c>
      <c r="C239" s="5" t="s">
        <v>579</v>
      </c>
      <c r="D239" s="5" t="s">
        <v>10</v>
      </c>
      <c r="E239" s="5" t="s">
        <v>454</v>
      </c>
      <c r="F239" s="5">
        <v>3</v>
      </c>
      <c r="G239" s="5" t="s">
        <v>580</v>
      </c>
      <c r="H239" s="5" t="s">
        <v>185</v>
      </c>
      <c r="I239" s="6" t="s">
        <v>250</v>
      </c>
      <c r="J239" s="5" t="s">
        <v>593</v>
      </c>
    </row>
    <row r="240" spans="1:10" x14ac:dyDescent="0.25">
      <c r="A240" s="5">
        <v>238</v>
      </c>
      <c r="B240" s="5">
        <v>17027</v>
      </c>
      <c r="C240" s="5" t="s">
        <v>53</v>
      </c>
      <c r="D240" s="5" t="s">
        <v>10</v>
      </c>
      <c r="E240" s="5" t="s">
        <v>20</v>
      </c>
      <c r="F240" s="5">
        <v>7</v>
      </c>
      <c r="G240" s="5" t="s">
        <v>94</v>
      </c>
      <c r="H240" s="5" t="s">
        <v>185</v>
      </c>
      <c r="I240" s="5" t="s">
        <v>264</v>
      </c>
      <c r="J240" s="9" t="s">
        <v>514</v>
      </c>
    </row>
    <row r="241" spans="1:10" x14ac:dyDescent="0.25">
      <c r="A241" s="5">
        <v>239</v>
      </c>
      <c r="B241" s="5">
        <v>12770</v>
      </c>
      <c r="C241" s="5" t="s">
        <v>172</v>
      </c>
      <c r="D241" s="5" t="s">
        <v>10</v>
      </c>
      <c r="E241" s="5" t="s">
        <v>441</v>
      </c>
      <c r="F241" s="5">
        <v>2</v>
      </c>
      <c r="G241" s="5" t="s">
        <v>173</v>
      </c>
      <c r="H241" s="5" t="s">
        <v>185</v>
      </c>
      <c r="I241" s="5" t="s">
        <v>223</v>
      </c>
      <c r="J241" s="9" t="s">
        <v>599</v>
      </c>
    </row>
    <row r="242" spans="1:10" x14ac:dyDescent="0.25">
      <c r="A242" s="5">
        <v>240</v>
      </c>
      <c r="B242" s="5">
        <v>12784</v>
      </c>
      <c r="C242" s="5" t="s">
        <v>588</v>
      </c>
      <c r="D242" s="5" t="s">
        <v>10</v>
      </c>
      <c r="E242" s="5" t="s">
        <v>454</v>
      </c>
      <c r="F242" s="5">
        <v>1</v>
      </c>
      <c r="G242" s="5" t="s">
        <v>162</v>
      </c>
      <c r="H242" s="5" t="s">
        <v>185</v>
      </c>
      <c r="I242" s="5" t="s">
        <v>388</v>
      </c>
      <c r="J242" s="5" t="s">
        <v>589</v>
      </c>
    </row>
    <row r="243" spans="1:10" x14ac:dyDescent="0.25">
      <c r="A243" s="5">
        <v>241</v>
      </c>
      <c r="B243" s="5">
        <v>67250</v>
      </c>
      <c r="C243" s="5" t="s">
        <v>571</v>
      </c>
      <c r="D243" s="5" t="s">
        <v>10</v>
      </c>
      <c r="E243" s="5" t="s">
        <v>572</v>
      </c>
      <c r="F243" s="5">
        <v>6</v>
      </c>
      <c r="G243" s="5" t="s">
        <v>175</v>
      </c>
      <c r="H243" s="5" t="s">
        <v>185</v>
      </c>
      <c r="I243" s="5" t="s">
        <v>573</v>
      </c>
      <c r="J243" s="5" t="s">
        <v>600</v>
      </c>
    </row>
    <row r="244" spans="1:10" x14ac:dyDescent="0.25">
      <c r="A244" s="5">
        <v>242</v>
      </c>
      <c r="B244" s="5">
        <v>17064</v>
      </c>
      <c r="C244" s="5" t="s">
        <v>138</v>
      </c>
      <c r="D244" s="5" t="s">
        <v>10</v>
      </c>
      <c r="E244" s="5" t="s">
        <v>458</v>
      </c>
      <c r="F244" s="5">
        <v>7</v>
      </c>
      <c r="G244" s="5" t="s">
        <v>94</v>
      </c>
      <c r="H244" s="5" t="s">
        <v>185</v>
      </c>
      <c r="I244" s="5" t="s">
        <v>240</v>
      </c>
      <c r="J244" s="9">
        <v>8</v>
      </c>
    </row>
    <row r="245" spans="1:10" x14ac:dyDescent="0.25">
      <c r="A245" s="5">
        <v>243</v>
      </c>
      <c r="B245" s="5">
        <v>77617</v>
      </c>
      <c r="C245" s="5" t="s">
        <v>499</v>
      </c>
      <c r="D245" s="5" t="s">
        <v>10</v>
      </c>
      <c r="E245" s="5" t="s">
        <v>420</v>
      </c>
      <c r="F245" s="5">
        <v>6</v>
      </c>
      <c r="G245" s="5" t="s">
        <v>312</v>
      </c>
      <c r="H245" s="5" t="s">
        <v>185</v>
      </c>
      <c r="I245" s="6" t="s">
        <v>390</v>
      </c>
      <c r="J245" s="10">
        <v>8</v>
      </c>
    </row>
    <row r="246" spans="1:10" x14ac:dyDescent="0.25">
      <c r="A246" s="5">
        <v>244</v>
      </c>
      <c r="B246" s="5">
        <v>12764</v>
      </c>
      <c r="C246" s="5" t="s">
        <v>157</v>
      </c>
      <c r="D246" s="5" t="s">
        <v>10</v>
      </c>
      <c r="E246" s="5" t="s">
        <v>441</v>
      </c>
      <c r="F246" s="5">
        <v>5</v>
      </c>
      <c r="G246" s="5" t="s">
        <v>158</v>
      </c>
      <c r="H246" s="5" t="s">
        <v>185</v>
      </c>
      <c r="I246" s="5" t="s">
        <v>236</v>
      </c>
      <c r="J246" s="9">
        <v>1</v>
      </c>
    </row>
    <row r="247" spans="1:10" x14ac:dyDescent="0.25">
      <c r="A247" s="5">
        <v>245</v>
      </c>
      <c r="B247" s="5">
        <v>17010</v>
      </c>
      <c r="C247" s="5" t="s">
        <v>501</v>
      </c>
      <c r="D247" s="5" t="s">
        <v>10</v>
      </c>
      <c r="E247" s="5" t="s">
        <v>22</v>
      </c>
      <c r="F247" s="5">
        <v>6</v>
      </c>
      <c r="G247" s="5" t="s">
        <v>175</v>
      </c>
      <c r="H247" s="5" t="s">
        <v>185</v>
      </c>
      <c r="I247" s="5" t="s">
        <v>236</v>
      </c>
      <c r="J247" s="9">
        <v>5</v>
      </c>
    </row>
    <row r="248" spans="1:10" x14ac:dyDescent="0.25">
      <c r="A248" s="5">
        <v>246</v>
      </c>
      <c r="B248" s="5">
        <v>57625</v>
      </c>
      <c r="C248" s="5" t="s">
        <v>553</v>
      </c>
      <c r="D248" s="5" t="s">
        <v>10</v>
      </c>
      <c r="E248" s="5" t="s">
        <v>444</v>
      </c>
      <c r="F248" s="5">
        <v>7</v>
      </c>
      <c r="G248" s="5" t="s">
        <v>94</v>
      </c>
      <c r="H248" s="5" t="s">
        <v>185</v>
      </c>
      <c r="I248" s="5" t="s">
        <v>248</v>
      </c>
      <c r="J248" s="6">
        <v>3</v>
      </c>
    </row>
    <row r="249" spans="1:10" x14ac:dyDescent="0.25">
      <c r="A249" s="5">
        <v>247</v>
      </c>
      <c r="B249" s="5">
        <v>12732</v>
      </c>
      <c r="C249" s="5" t="s">
        <v>586</v>
      </c>
      <c r="D249" s="5" t="s">
        <v>10</v>
      </c>
      <c r="E249" s="5" t="s">
        <v>441</v>
      </c>
      <c r="F249" s="5">
        <v>2</v>
      </c>
      <c r="G249" s="5" t="s">
        <v>122</v>
      </c>
      <c r="H249" s="5" t="s">
        <v>185</v>
      </c>
      <c r="I249" s="5" t="s">
        <v>395</v>
      </c>
      <c r="J249" s="6" t="s">
        <v>601</v>
      </c>
    </row>
    <row r="250" spans="1:10" x14ac:dyDescent="0.25">
      <c r="A250" s="5">
        <v>248</v>
      </c>
      <c r="B250" s="5">
        <v>12735</v>
      </c>
      <c r="C250" s="5" t="s">
        <v>76</v>
      </c>
      <c r="D250" s="5" t="s">
        <v>10</v>
      </c>
      <c r="E250" s="5" t="s">
        <v>433</v>
      </c>
      <c r="F250" s="5">
        <v>3</v>
      </c>
      <c r="G250" s="5" t="s">
        <v>144</v>
      </c>
      <c r="H250" s="5" t="s">
        <v>185</v>
      </c>
      <c r="I250" s="5" t="s">
        <v>243</v>
      </c>
      <c r="J250" s="9">
        <v>9</v>
      </c>
    </row>
    <row r="251" spans="1:10" x14ac:dyDescent="0.25">
      <c r="A251" s="5">
        <v>249</v>
      </c>
      <c r="B251" s="5">
        <v>12740</v>
      </c>
      <c r="C251" s="5" t="s">
        <v>560</v>
      </c>
      <c r="D251" s="5" t="s">
        <v>10</v>
      </c>
      <c r="E251" s="5" t="s">
        <v>454</v>
      </c>
      <c r="F251" s="5">
        <v>7</v>
      </c>
      <c r="G251" s="5" t="s">
        <v>94</v>
      </c>
      <c r="H251" s="5" t="s">
        <v>185</v>
      </c>
      <c r="I251" s="5" t="s">
        <v>243</v>
      </c>
      <c r="J251" s="6">
        <v>1</v>
      </c>
    </row>
    <row r="252" spans="1:10" x14ac:dyDescent="0.25">
      <c r="A252" s="5">
        <v>250</v>
      </c>
      <c r="B252" s="5">
        <v>12776</v>
      </c>
      <c r="C252" s="5" t="s">
        <v>70</v>
      </c>
      <c r="D252" s="5" t="s">
        <v>10</v>
      </c>
      <c r="E252" s="5" t="s">
        <v>502</v>
      </c>
      <c r="F252" s="5">
        <v>3</v>
      </c>
      <c r="G252" s="5" t="s">
        <v>168</v>
      </c>
      <c r="H252" s="5" t="s">
        <v>185</v>
      </c>
      <c r="I252" s="5" t="s">
        <v>263</v>
      </c>
      <c r="J252" s="9">
        <v>3</v>
      </c>
    </row>
    <row r="253" spans="1:10" x14ac:dyDescent="0.25">
      <c r="A253" s="5">
        <v>251</v>
      </c>
      <c r="B253" s="5">
        <v>77619</v>
      </c>
      <c r="C253" s="5" t="s">
        <v>488</v>
      </c>
      <c r="D253" s="5" t="s">
        <v>10</v>
      </c>
      <c r="E253" s="5" t="s">
        <v>419</v>
      </c>
      <c r="F253" s="5">
        <v>6</v>
      </c>
      <c r="G253" s="5" t="s">
        <v>422</v>
      </c>
      <c r="H253" s="5" t="s">
        <v>185</v>
      </c>
      <c r="I253" s="6" t="s">
        <v>263</v>
      </c>
      <c r="J253" s="10">
        <v>7</v>
      </c>
    </row>
    <row r="254" spans="1:10" x14ac:dyDescent="0.25">
      <c r="A254" s="5">
        <v>252</v>
      </c>
      <c r="B254" s="5">
        <v>12738</v>
      </c>
      <c r="C254" s="5" t="s">
        <v>171</v>
      </c>
      <c r="D254" s="5" t="s">
        <v>10</v>
      </c>
      <c r="E254" s="5" t="s">
        <v>429</v>
      </c>
      <c r="F254" s="5">
        <v>7</v>
      </c>
      <c r="G254" s="5" t="s">
        <v>94</v>
      </c>
      <c r="H254" s="5" t="s">
        <v>185</v>
      </c>
      <c r="I254" s="5" t="s">
        <v>262</v>
      </c>
      <c r="J254" s="9">
        <v>1</v>
      </c>
    </row>
    <row r="255" spans="1:10" x14ac:dyDescent="0.25">
      <c r="A255" s="5">
        <v>253</v>
      </c>
      <c r="B255" s="5">
        <v>19714</v>
      </c>
      <c r="C255" s="5" t="s">
        <v>170</v>
      </c>
      <c r="D255" s="5" t="s">
        <v>10</v>
      </c>
      <c r="E255" s="5" t="s">
        <v>452</v>
      </c>
      <c r="F255" s="5">
        <v>1</v>
      </c>
      <c r="G255" s="5" t="s">
        <v>101</v>
      </c>
      <c r="H255" s="5" t="s">
        <v>185</v>
      </c>
      <c r="I255" s="5" t="s">
        <v>215</v>
      </c>
      <c r="J255" s="9" t="s">
        <v>602</v>
      </c>
    </row>
    <row r="256" spans="1:10" x14ac:dyDescent="0.25">
      <c r="A256" s="5">
        <v>254</v>
      </c>
      <c r="B256" s="5">
        <v>12771</v>
      </c>
      <c r="C256" s="5" t="s">
        <v>91</v>
      </c>
      <c r="D256" s="5" t="s">
        <v>10</v>
      </c>
      <c r="E256" s="5" t="s">
        <v>503</v>
      </c>
      <c r="F256" s="5">
        <v>3</v>
      </c>
      <c r="G256" s="5" t="s">
        <v>168</v>
      </c>
      <c r="H256" s="5" t="s">
        <v>185</v>
      </c>
      <c r="I256" s="5" t="s">
        <v>216</v>
      </c>
      <c r="J256" s="9">
        <v>3</v>
      </c>
    </row>
    <row r="257" spans="1:10" x14ac:dyDescent="0.25">
      <c r="A257" s="5">
        <v>255</v>
      </c>
      <c r="B257" s="5">
        <v>12710</v>
      </c>
      <c r="C257" s="5" t="s">
        <v>156</v>
      </c>
      <c r="D257" s="5" t="s">
        <v>10</v>
      </c>
      <c r="E257" s="5" t="s">
        <v>15</v>
      </c>
      <c r="F257" s="5">
        <v>7</v>
      </c>
      <c r="G257" s="5" t="s">
        <v>94</v>
      </c>
      <c r="H257" s="5" t="s">
        <v>185</v>
      </c>
      <c r="I257" s="5" t="s">
        <v>254</v>
      </c>
      <c r="J257" s="9">
        <v>10</v>
      </c>
    </row>
    <row r="258" spans="1:10" x14ac:dyDescent="0.25">
      <c r="A258" s="5">
        <v>256</v>
      </c>
      <c r="B258" s="5">
        <v>12220</v>
      </c>
      <c r="C258" s="5" t="s">
        <v>174</v>
      </c>
      <c r="D258" s="5" t="s">
        <v>10</v>
      </c>
      <c r="E258" s="5" t="s">
        <v>476</v>
      </c>
      <c r="F258" s="5">
        <v>2</v>
      </c>
      <c r="G258" s="5" t="s">
        <v>173</v>
      </c>
      <c r="H258" s="5" t="s">
        <v>185</v>
      </c>
      <c r="I258" s="5" t="s">
        <v>265</v>
      </c>
      <c r="J258" s="9" t="s">
        <v>593</v>
      </c>
    </row>
    <row r="259" spans="1:10" x14ac:dyDescent="0.25">
      <c r="A259" s="5">
        <v>257</v>
      </c>
      <c r="B259" s="5">
        <v>17026</v>
      </c>
      <c r="C259" s="5" t="s">
        <v>562</v>
      </c>
      <c r="D259" s="5" t="s">
        <v>10</v>
      </c>
      <c r="E259" s="5" t="s">
        <v>444</v>
      </c>
      <c r="F259" s="5">
        <v>7</v>
      </c>
      <c r="G259" s="5" t="s">
        <v>94</v>
      </c>
      <c r="H259" s="5" t="s">
        <v>185</v>
      </c>
      <c r="I259" s="5" t="s">
        <v>563</v>
      </c>
      <c r="J259" s="6">
        <v>3</v>
      </c>
    </row>
    <row r="260" spans="1:10" x14ac:dyDescent="0.25">
      <c r="A260" s="5">
        <v>258</v>
      </c>
      <c r="B260" s="5">
        <v>17037</v>
      </c>
      <c r="C260" s="5" t="s">
        <v>78</v>
      </c>
      <c r="D260" s="5" t="s">
        <v>10</v>
      </c>
      <c r="E260" s="5" t="s">
        <v>504</v>
      </c>
      <c r="F260" s="5">
        <v>2</v>
      </c>
      <c r="G260" s="5" t="s">
        <v>152</v>
      </c>
      <c r="H260" s="5" t="s">
        <v>185</v>
      </c>
      <c r="I260" s="5" t="s">
        <v>212</v>
      </c>
      <c r="J260" s="9">
        <v>1</v>
      </c>
    </row>
    <row r="261" spans="1:10" x14ac:dyDescent="0.25">
      <c r="A261" s="1"/>
      <c r="C261" s="1"/>
    </row>
    <row r="262" spans="1:10" x14ac:dyDescent="0.25">
      <c r="A262" s="1"/>
      <c r="C262" s="1"/>
    </row>
    <row r="263" spans="1:10" x14ac:dyDescent="0.25">
      <c r="A263" s="1"/>
      <c r="C263" s="1"/>
    </row>
    <row r="264" spans="1:10" x14ac:dyDescent="0.25">
      <c r="A264" s="1"/>
    </row>
    <row r="265" spans="1:10" x14ac:dyDescent="0.25">
      <c r="A265" s="1"/>
    </row>
    <row r="266" spans="1:10" x14ac:dyDescent="0.25">
      <c r="A266" s="1"/>
    </row>
    <row r="267" spans="1:10" x14ac:dyDescent="0.25">
      <c r="A267" s="1"/>
    </row>
    <row r="268" spans="1:10" x14ac:dyDescent="0.25">
      <c r="A268" s="1"/>
    </row>
    <row r="269" spans="1:10" x14ac:dyDescent="0.25">
      <c r="A269" s="1"/>
    </row>
  </sheetData>
  <sortState ref="A3:J260">
    <sortCondition ref="H3:H260"/>
    <sortCondition ref="I3:I260"/>
  </sortState>
  <mergeCells count="1">
    <mergeCell ref="A1:J1"/>
  </mergeCells>
  <hyperlinks>
    <hyperlink ref="B103" r:id="rId1" display="47158@" xr:uid="{00000000-0004-0000-0000-000000000000}"/>
    <hyperlink ref="B97" r:id="rId2" display="47198@" xr:uid="{00000000-0004-0000-0000-000001000000}"/>
    <hyperlink ref="B112" r:id="rId3" display="47160@" xr:uid="{00000000-0004-0000-0000-000002000000}"/>
    <hyperlink ref="B131" r:id="rId4" display="47161@" xr:uid="{00000000-0004-0000-0000-000003000000}"/>
    <hyperlink ref="B93" r:id="rId5" display="47179@" xr:uid="{00000000-0004-0000-0000-000004000000}"/>
    <hyperlink ref="B115" r:id="rId6" display="47182@" xr:uid="{00000000-0004-0000-0000-000005000000}"/>
    <hyperlink ref="B129" r:id="rId7" display="47184@" xr:uid="{00000000-0004-0000-0000-000006000000}"/>
    <hyperlink ref="B118" r:id="rId8" display="47199@" xr:uid="{00000000-0004-0000-0000-000007000000}"/>
    <hyperlink ref="B86" r:id="rId9" display="47208@" xr:uid="{00000000-0004-0000-0000-000008000000}"/>
    <hyperlink ref="B107" r:id="rId10" display="47209@" xr:uid="{00000000-0004-0000-0000-000009000000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"/>
  <sheetViews>
    <sheetView topLeftCell="A18" workbookViewId="0">
      <selection sqref="A1:K38"/>
    </sheetView>
  </sheetViews>
  <sheetFormatPr defaultRowHeight="15" x14ac:dyDescent="0.25"/>
  <cols>
    <col min="16" max="16" width="11" bestFit="1" customWidth="1"/>
  </cols>
  <sheetData>
    <row r="1" spans="1:16" ht="15.75" thickBot="1" x14ac:dyDescent="0.3">
      <c r="A1" s="51" t="s">
        <v>631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6" ht="15.75" thickBot="1" x14ac:dyDescent="0.3">
      <c r="A2" s="11" t="s">
        <v>614</v>
      </c>
      <c r="B2" s="11" t="s">
        <v>604</v>
      </c>
      <c r="C2" s="11" t="s">
        <v>605</v>
      </c>
      <c r="D2" s="11" t="s">
        <v>606</v>
      </c>
      <c r="E2" s="11" t="s">
        <v>607</v>
      </c>
      <c r="F2" s="11" t="s">
        <v>608</v>
      </c>
      <c r="G2" s="11" t="s">
        <v>609</v>
      </c>
      <c r="H2" s="11" t="s">
        <v>610</v>
      </c>
      <c r="I2" s="11" t="s">
        <v>611</v>
      </c>
      <c r="J2" s="11" t="s">
        <v>612</v>
      </c>
      <c r="K2" s="11" t="s">
        <v>613</v>
      </c>
      <c r="P2" s="3"/>
    </row>
    <row r="3" spans="1:16" x14ac:dyDescent="0.25">
      <c r="A3" s="5">
        <v>1</v>
      </c>
      <c r="B3" s="6">
        <v>17222</v>
      </c>
      <c r="C3" s="6">
        <v>18112</v>
      </c>
      <c r="D3" s="6">
        <v>12514</v>
      </c>
      <c r="E3" s="6">
        <v>12736</v>
      </c>
      <c r="F3" s="6">
        <v>12709</v>
      </c>
      <c r="G3" s="6">
        <v>17406</v>
      </c>
      <c r="H3" s="6">
        <v>47149</v>
      </c>
      <c r="I3" s="6">
        <v>12769</v>
      </c>
      <c r="J3" s="6">
        <v>12749</v>
      </c>
      <c r="K3" s="6">
        <v>12719</v>
      </c>
      <c r="P3" s="3"/>
    </row>
    <row r="4" spans="1:16" x14ac:dyDescent="0.25">
      <c r="A4" s="5">
        <v>2</v>
      </c>
      <c r="B4" s="6">
        <v>12763</v>
      </c>
      <c r="C4" s="6">
        <v>11304</v>
      </c>
      <c r="D4" s="6">
        <v>12722</v>
      </c>
      <c r="E4" s="6">
        <v>47206</v>
      </c>
      <c r="F4" s="6">
        <v>12775</v>
      </c>
      <c r="G4" s="6">
        <v>12737</v>
      </c>
      <c r="H4" s="6">
        <v>47171</v>
      </c>
      <c r="I4" s="6">
        <v>12603</v>
      </c>
      <c r="J4" s="6">
        <v>12793</v>
      </c>
      <c r="K4" s="6">
        <v>17255</v>
      </c>
      <c r="P4" s="3"/>
    </row>
    <row r="5" spans="1:16" x14ac:dyDescent="0.25">
      <c r="A5" s="5">
        <v>3</v>
      </c>
      <c r="B5" s="6">
        <v>12723</v>
      </c>
      <c r="C5" s="6">
        <v>17015</v>
      </c>
      <c r="D5" s="6">
        <v>17025</v>
      </c>
      <c r="E5" s="6">
        <v>47173</v>
      </c>
      <c r="F5" s="6">
        <v>12731</v>
      </c>
      <c r="G5" s="6">
        <v>12592</v>
      </c>
      <c r="H5" s="6">
        <v>47150</v>
      </c>
      <c r="I5" s="6">
        <v>12733</v>
      </c>
      <c r="J5" s="6">
        <v>12727</v>
      </c>
      <c r="K5" s="6">
        <v>57660</v>
      </c>
      <c r="P5" s="3"/>
    </row>
    <row r="6" spans="1:16" x14ac:dyDescent="0.25">
      <c r="A6" s="5">
        <v>4</v>
      </c>
      <c r="B6" s="6">
        <v>17207</v>
      </c>
      <c r="C6" s="6">
        <v>12703</v>
      </c>
      <c r="D6" s="6">
        <v>17011</v>
      </c>
      <c r="E6" s="6">
        <v>22705</v>
      </c>
      <c r="F6" s="6">
        <v>11019</v>
      </c>
      <c r="G6" s="6">
        <v>12783</v>
      </c>
      <c r="H6" s="6">
        <v>47151</v>
      </c>
      <c r="I6" s="6">
        <v>19713</v>
      </c>
      <c r="J6" s="6">
        <v>12739</v>
      </c>
      <c r="K6" s="6">
        <v>17022</v>
      </c>
      <c r="P6" s="3"/>
    </row>
    <row r="7" spans="1:16" x14ac:dyDescent="0.25">
      <c r="A7" s="5">
        <v>5</v>
      </c>
      <c r="B7" s="6">
        <v>67249</v>
      </c>
      <c r="C7" s="6">
        <v>17319</v>
      </c>
      <c r="D7" s="6">
        <v>22203</v>
      </c>
      <c r="E7" s="6">
        <v>47174</v>
      </c>
      <c r="F7" s="6">
        <v>57129</v>
      </c>
      <c r="G7" s="6">
        <v>17205</v>
      </c>
      <c r="H7" s="6">
        <v>12759</v>
      </c>
      <c r="I7" s="6">
        <v>17063</v>
      </c>
      <c r="J7" s="6">
        <v>18504</v>
      </c>
      <c r="K7" s="6">
        <v>77605</v>
      </c>
      <c r="P7" s="3"/>
    </row>
    <row r="8" spans="1:16" x14ac:dyDescent="0.25">
      <c r="A8" s="5">
        <v>6</v>
      </c>
      <c r="B8" s="6">
        <v>18646</v>
      </c>
      <c r="C8" s="6">
        <v>17201</v>
      </c>
      <c r="D8" s="6">
        <v>57564</v>
      </c>
      <c r="E8" s="6">
        <v>47175</v>
      </c>
      <c r="F8" s="6">
        <v>12772</v>
      </c>
      <c r="G8" s="6">
        <v>57131</v>
      </c>
      <c r="H8" s="6">
        <v>47165</v>
      </c>
      <c r="I8" s="6">
        <v>17038</v>
      </c>
      <c r="J8" s="6">
        <v>17418</v>
      </c>
      <c r="K8" s="6">
        <v>47213</v>
      </c>
      <c r="P8" s="3"/>
    </row>
    <row r="9" spans="1:16" x14ac:dyDescent="0.25">
      <c r="A9" s="5">
        <v>7</v>
      </c>
      <c r="B9" s="6">
        <v>17203</v>
      </c>
      <c r="C9" s="6">
        <v>17221</v>
      </c>
      <c r="D9" s="6">
        <v>17019</v>
      </c>
      <c r="E9" s="6">
        <v>47176</v>
      </c>
      <c r="F9" s="6">
        <v>20811</v>
      </c>
      <c r="G9" s="6">
        <v>12747</v>
      </c>
      <c r="H9" s="6">
        <v>47156</v>
      </c>
      <c r="I9" s="6">
        <v>17017</v>
      </c>
      <c r="J9" s="6">
        <v>77606</v>
      </c>
      <c r="K9" s="6">
        <v>47153</v>
      </c>
      <c r="P9" s="3"/>
    </row>
    <row r="10" spans="1:16" x14ac:dyDescent="0.25">
      <c r="A10" s="5">
        <v>8</v>
      </c>
      <c r="B10" s="6">
        <v>17230</v>
      </c>
      <c r="C10" s="6">
        <v>18520</v>
      </c>
      <c r="D10" s="6">
        <v>17626</v>
      </c>
      <c r="E10" s="6">
        <v>47177</v>
      </c>
      <c r="F10" s="6">
        <v>17001</v>
      </c>
      <c r="G10" s="6">
        <v>12591</v>
      </c>
      <c r="H10" s="6">
        <v>47157</v>
      </c>
      <c r="I10" s="6">
        <v>17028</v>
      </c>
      <c r="J10" s="6">
        <v>19202</v>
      </c>
      <c r="K10" s="6">
        <v>22691</v>
      </c>
      <c r="P10" s="3"/>
    </row>
    <row r="11" spans="1:16" x14ac:dyDescent="0.25">
      <c r="A11" s="5">
        <v>9</v>
      </c>
      <c r="B11" s="6">
        <v>12025</v>
      </c>
      <c r="C11" s="6">
        <v>12792</v>
      </c>
      <c r="D11" s="6">
        <v>67265</v>
      </c>
      <c r="E11" s="6">
        <v>47178</v>
      </c>
      <c r="F11" s="6">
        <v>12219</v>
      </c>
      <c r="G11" s="6">
        <v>17206</v>
      </c>
      <c r="H11" s="6">
        <v>47198</v>
      </c>
      <c r="I11" s="6">
        <v>12713</v>
      </c>
      <c r="J11" s="6">
        <v>17229</v>
      </c>
      <c r="K11" s="6">
        <v>47152</v>
      </c>
      <c r="P11" s="3"/>
    </row>
    <row r="12" spans="1:16" x14ac:dyDescent="0.25">
      <c r="A12" s="5">
        <v>10</v>
      </c>
      <c r="B12" s="6">
        <v>12604</v>
      </c>
      <c r="C12" s="6">
        <v>15016</v>
      </c>
      <c r="D12" s="6">
        <v>12772</v>
      </c>
      <c r="E12" s="6">
        <v>47208</v>
      </c>
      <c r="F12" s="6">
        <v>12286</v>
      </c>
      <c r="G12" s="6">
        <v>17208</v>
      </c>
      <c r="H12" s="6">
        <v>77608</v>
      </c>
      <c r="I12" s="6">
        <v>57606</v>
      </c>
      <c r="J12" s="6">
        <v>18519</v>
      </c>
      <c r="K12" s="6">
        <v>47154</v>
      </c>
      <c r="P12" s="3"/>
    </row>
    <row r="13" spans="1:16" x14ac:dyDescent="0.25">
      <c r="A13" s="5">
        <v>11</v>
      </c>
      <c r="B13" s="6">
        <v>12728</v>
      </c>
      <c r="C13" s="6">
        <v>12774</v>
      </c>
      <c r="D13" s="6">
        <v>12213</v>
      </c>
      <c r="E13" s="6">
        <v>47212</v>
      </c>
      <c r="F13" s="6">
        <v>22849</v>
      </c>
      <c r="G13" s="6">
        <v>18645</v>
      </c>
      <c r="H13" s="6">
        <v>77610</v>
      </c>
      <c r="I13" s="6">
        <v>15015</v>
      </c>
      <c r="J13" s="6">
        <v>12438</v>
      </c>
      <c r="K13" s="6">
        <v>47211</v>
      </c>
      <c r="P13" s="3"/>
    </row>
    <row r="14" spans="1:16" x14ac:dyDescent="0.25">
      <c r="A14" s="5">
        <v>12</v>
      </c>
      <c r="B14" s="6">
        <v>12760</v>
      </c>
      <c r="C14" s="6">
        <v>22850</v>
      </c>
      <c r="D14" s="6">
        <v>57626</v>
      </c>
      <c r="E14" s="6">
        <v>47179</v>
      </c>
      <c r="F14" s="6">
        <v>17012</v>
      </c>
      <c r="G14" s="6">
        <v>67267</v>
      </c>
      <c r="H14" s="6">
        <v>77612</v>
      </c>
      <c r="I14" s="6">
        <v>12805</v>
      </c>
      <c r="J14" s="6">
        <v>17057</v>
      </c>
      <c r="K14" s="6">
        <v>20809</v>
      </c>
      <c r="P14" s="3"/>
    </row>
    <row r="15" spans="1:16" x14ac:dyDescent="0.25">
      <c r="A15" s="5">
        <v>13</v>
      </c>
      <c r="B15" s="6">
        <v>67266</v>
      </c>
      <c r="C15" s="6">
        <v>12806</v>
      </c>
      <c r="D15" s="6">
        <v>17234</v>
      </c>
      <c r="E15" s="6">
        <v>47189</v>
      </c>
      <c r="F15" s="6">
        <v>17213</v>
      </c>
      <c r="G15" s="6">
        <v>22882</v>
      </c>
      <c r="H15" s="6">
        <v>47164</v>
      </c>
      <c r="I15" s="6">
        <v>17231</v>
      </c>
      <c r="J15" s="6">
        <v>12589</v>
      </c>
      <c r="K15" s="6">
        <v>47197</v>
      </c>
      <c r="P15" s="3"/>
    </row>
    <row r="16" spans="1:16" x14ac:dyDescent="0.25">
      <c r="A16" s="5">
        <v>14</v>
      </c>
      <c r="B16" s="6">
        <v>22881</v>
      </c>
      <c r="C16" s="6">
        <v>17320</v>
      </c>
      <c r="D16" s="6">
        <v>17204</v>
      </c>
      <c r="E16" s="6">
        <v>47180</v>
      </c>
      <c r="F16" s="6">
        <v>12758</v>
      </c>
      <c r="G16" s="6">
        <v>12724</v>
      </c>
      <c r="H16" s="6">
        <v>47218</v>
      </c>
      <c r="I16" s="6">
        <v>20810</v>
      </c>
      <c r="J16" s="6">
        <v>12794</v>
      </c>
      <c r="K16" s="6">
        <v>47155</v>
      </c>
      <c r="P16" s="3"/>
    </row>
    <row r="17" spans="1:16" x14ac:dyDescent="0.25">
      <c r="A17" s="5">
        <v>15</v>
      </c>
      <c r="B17" s="6">
        <v>17256</v>
      </c>
      <c r="C17" s="6">
        <v>17016</v>
      </c>
      <c r="D17" s="6">
        <v>57652</v>
      </c>
      <c r="E17" s="6">
        <v>47209</v>
      </c>
      <c r="F17" s="6">
        <v>77601</v>
      </c>
      <c r="G17" s="6">
        <v>17405</v>
      </c>
      <c r="H17" s="6">
        <v>47166</v>
      </c>
      <c r="I17" s="6">
        <v>20812</v>
      </c>
      <c r="J17" s="6">
        <v>12773</v>
      </c>
      <c r="K17" s="6">
        <v>11020</v>
      </c>
      <c r="P17" s="3"/>
    </row>
    <row r="18" spans="1:16" x14ac:dyDescent="0.25">
      <c r="A18" s="5">
        <v>16</v>
      </c>
      <c r="B18" s="6">
        <v>12795</v>
      </c>
      <c r="C18" s="6">
        <v>12734</v>
      </c>
      <c r="D18" s="6">
        <v>57659</v>
      </c>
      <c r="E18" s="6">
        <v>47181</v>
      </c>
      <c r="F18" s="6">
        <v>77630</v>
      </c>
      <c r="G18" s="6">
        <v>77618</v>
      </c>
      <c r="H18" s="6">
        <v>47167</v>
      </c>
      <c r="I18" s="6">
        <v>18111</v>
      </c>
      <c r="J18" s="6">
        <v>17417</v>
      </c>
      <c r="K18" s="6">
        <v>47214</v>
      </c>
      <c r="P18" s="3"/>
    </row>
    <row r="19" spans="1:16" x14ac:dyDescent="0.25">
      <c r="A19" s="5">
        <v>17</v>
      </c>
      <c r="B19" s="6">
        <v>12796</v>
      </c>
      <c r="C19" s="6">
        <v>12732</v>
      </c>
      <c r="D19" s="6">
        <v>57605</v>
      </c>
      <c r="E19" s="6">
        <v>47215</v>
      </c>
      <c r="F19" s="6">
        <v>19201</v>
      </c>
      <c r="G19" s="6">
        <v>11303</v>
      </c>
      <c r="H19" s="6">
        <v>77616</v>
      </c>
      <c r="I19" s="6">
        <v>17018</v>
      </c>
      <c r="J19" s="6">
        <v>18503</v>
      </c>
      <c r="K19" s="6">
        <v>47158</v>
      </c>
      <c r="P19" s="3"/>
    </row>
    <row r="20" spans="1:16" x14ac:dyDescent="0.25">
      <c r="A20" s="5">
        <v>18</v>
      </c>
      <c r="B20" s="6">
        <v>12706</v>
      </c>
      <c r="C20" s="6"/>
      <c r="D20" s="6">
        <v>17202</v>
      </c>
      <c r="E20" s="6">
        <v>47182</v>
      </c>
      <c r="F20" s="6">
        <v>17002</v>
      </c>
      <c r="G20" s="6">
        <v>47204</v>
      </c>
      <c r="H20" s="6">
        <v>12720</v>
      </c>
      <c r="I20" s="6">
        <v>17064</v>
      </c>
      <c r="J20" s="6">
        <v>12705</v>
      </c>
      <c r="K20" s="6">
        <v>47169</v>
      </c>
      <c r="P20" s="3"/>
    </row>
    <row r="21" spans="1:16" x14ac:dyDescent="0.25">
      <c r="A21" s="5">
        <v>19</v>
      </c>
      <c r="B21" s="6">
        <v>12757</v>
      </c>
      <c r="C21" s="6"/>
      <c r="D21" s="6">
        <v>17027</v>
      </c>
      <c r="E21" s="6">
        <v>12748</v>
      </c>
      <c r="F21" s="6">
        <v>67250</v>
      </c>
      <c r="G21" s="6">
        <v>47168</v>
      </c>
      <c r="H21" s="6">
        <v>47203</v>
      </c>
      <c r="I21" s="6">
        <v>77617</v>
      </c>
      <c r="J21" s="6">
        <v>17214</v>
      </c>
      <c r="K21" s="6">
        <v>47160</v>
      </c>
      <c r="P21" s="3"/>
    </row>
    <row r="22" spans="1:16" x14ac:dyDescent="0.25">
      <c r="A22" s="5">
        <v>20</v>
      </c>
      <c r="B22" s="6">
        <v>12791</v>
      </c>
      <c r="C22" s="6"/>
      <c r="D22" s="6">
        <v>57625</v>
      </c>
      <c r="E22" s="6">
        <v>47183</v>
      </c>
      <c r="F22" s="6">
        <v>17010</v>
      </c>
      <c r="G22" s="6">
        <v>47205</v>
      </c>
      <c r="H22" s="6">
        <v>47220</v>
      </c>
      <c r="I22" s="6">
        <v>19714</v>
      </c>
      <c r="J22" s="6">
        <v>17232</v>
      </c>
      <c r="K22" s="6">
        <v>47199</v>
      </c>
      <c r="P22" s="3"/>
    </row>
    <row r="23" spans="1:16" x14ac:dyDescent="0.25">
      <c r="A23" s="5">
        <v>21</v>
      </c>
      <c r="B23" s="6">
        <v>12437</v>
      </c>
      <c r="C23" s="6"/>
      <c r="D23" s="6">
        <v>12776</v>
      </c>
      <c r="E23" s="6">
        <v>47184</v>
      </c>
      <c r="F23" s="6"/>
      <c r="G23" s="6">
        <v>47196</v>
      </c>
      <c r="H23" s="6">
        <v>47170</v>
      </c>
      <c r="I23" s="6"/>
      <c r="J23" s="6">
        <v>17023</v>
      </c>
      <c r="K23" s="6">
        <v>47200</v>
      </c>
      <c r="P23" s="3"/>
    </row>
    <row r="24" spans="1:16" x14ac:dyDescent="0.25">
      <c r="A24" s="5">
        <v>22</v>
      </c>
      <c r="B24" s="6">
        <v>12285</v>
      </c>
      <c r="C24" s="6"/>
      <c r="D24" s="6">
        <v>12771</v>
      </c>
      <c r="E24" s="6">
        <v>47185</v>
      </c>
      <c r="F24" s="6"/>
      <c r="G24" s="6">
        <v>12590</v>
      </c>
      <c r="H24" s="6">
        <v>47195</v>
      </c>
      <c r="I24" s="6"/>
      <c r="J24" s="6">
        <v>77607</v>
      </c>
      <c r="K24" s="6">
        <v>47216</v>
      </c>
      <c r="P24" s="3"/>
    </row>
    <row r="25" spans="1:16" x14ac:dyDescent="0.25">
      <c r="A25" s="5">
        <v>23</v>
      </c>
      <c r="B25" s="6">
        <v>12026</v>
      </c>
      <c r="C25" s="6"/>
      <c r="D25" s="6">
        <v>17026</v>
      </c>
      <c r="E25" s="6">
        <v>47217</v>
      </c>
      <c r="F25" s="6"/>
      <c r="G25" s="6">
        <v>17058</v>
      </c>
      <c r="H25" s="6">
        <v>12513</v>
      </c>
      <c r="I25" s="6"/>
      <c r="J25" s="6">
        <v>22204</v>
      </c>
      <c r="K25" s="6">
        <v>17020</v>
      </c>
      <c r="P25" s="3"/>
    </row>
    <row r="26" spans="1:16" x14ac:dyDescent="0.25">
      <c r="A26" s="5">
        <v>24</v>
      </c>
      <c r="B26" s="6">
        <v>12704</v>
      </c>
      <c r="C26" s="6"/>
      <c r="D26" s="6"/>
      <c r="E26" s="6">
        <v>47186</v>
      </c>
      <c r="F26" s="6"/>
      <c r="G26" s="6">
        <v>12714</v>
      </c>
      <c r="H26" s="6">
        <v>77611</v>
      </c>
      <c r="I26" s="6"/>
      <c r="J26" s="6">
        <v>12784</v>
      </c>
      <c r="K26" s="6">
        <v>47161</v>
      </c>
      <c r="P26" s="3"/>
    </row>
    <row r="27" spans="1:16" x14ac:dyDescent="0.25">
      <c r="A27" s="5">
        <v>25</v>
      </c>
      <c r="B27" s="6">
        <v>12764</v>
      </c>
      <c r="C27" s="6"/>
      <c r="D27" s="6"/>
      <c r="E27" s="6">
        <v>47187</v>
      </c>
      <c r="F27" s="6"/>
      <c r="G27" s="6">
        <v>12770</v>
      </c>
      <c r="H27" s="6">
        <v>77613</v>
      </c>
      <c r="I27" s="6"/>
      <c r="J27" s="6">
        <v>12735</v>
      </c>
      <c r="K27" s="6">
        <v>47201</v>
      </c>
      <c r="P27" s="3"/>
    </row>
    <row r="28" spans="1:16" x14ac:dyDescent="0.25">
      <c r="A28" s="5">
        <v>26</v>
      </c>
      <c r="B28" s="6">
        <v>12740</v>
      </c>
      <c r="C28" s="6"/>
      <c r="D28" s="6"/>
      <c r="E28" s="6">
        <v>47210</v>
      </c>
      <c r="F28" s="6"/>
      <c r="G28" s="6"/>
      <c r="H28" s="6">
        <v>77615</v>
      </c>
      <c r="I28" s="6"/>
      <c r="J28" s="6">
        <v>12220</v>
      </c>
      <c r="K28" s="6">
        <v>47162</v>
      </c>
      <c r="P28" s="3"/>
    </row>
    <row r="29" spans="1:16" x14ac:dyDescent="0.25">
      <c r="A29" s="5">
        <v>27</v>
      </c>
      <c r="B29" s="6">
        <v>12738</v>
      </c>
      <c r="C29" s="6"/>
      <c r="D29" s="6"/>
      <c r="E29" s="6">
        <v>47188</v>
      </c>
      <c r="F29" s="6"/>
      <c r="G29" s="6"/>
      <c r="H29" s="6">
        <v>77619</v>
      </c>
      <c r="I29" s="6"/>
      <c r="J29" s="12"/>
      <c r="K29" s="6">
        <v>47163</v>
      </c>
      <c r="P29" s="3"/>
    </row>
    <row r="30" spans="1:16" x14ac:dyDescent="0.25">
      <c r="A30" s="5">
        <v>28</v>
      </c>
      <c r="B30" s="6">
        <v>17037</v>
      </c>
      <c r="C30" s="6"/>
      <c r="D30" s="6"/>
      <c r="E30" s="6">
        <v>47190</v>
      </c>
      <c r="F30" s="6"/>
      <c r="G30" s="6"/>
      <c r="H30" s="12"/>
      <c r="I30" s="6"/>
      <c r="J30" s="6"/>
      <c r="K30" s="6">
        <v>22692</v>
      </c>
      <c r="P30" s="3"/>
    </row>
    <row r="31" spans="1:16" x14ac:dyDescent="0.25">
      <c r="A31" s="5">
        <v>29</v>
      </c>
      <c r="B31" s="6"/>
      <c r="C31" s="6"/>
      <c r="D31" s="6"/>
      <c r="E31" s="6">
        <v>47191</v>
      </c>
      <c r="F31" s="6"/>
      <c r="G31" s="6"/>
      <c r="H31" s="12"/>
      <c r="I31" s="6"/>
      <c r="J31" s="6"/>
      <c r="K31" s="6">
        <v>47207</v>
      </c>
      <c r="P31" s="3"/>
    </row>
    <row r="32" spans="1:16" x14ac:dyDescent="0.25">
      <c r="A32" s="5">
        <v>30</v>
      </c>
      <c r="B32" s="6"/>
      <c r="C32" s="6"/>
      <c r="D32" s="6"/>
      <c r="E32" s="6">
        <v>47219</v>
      </c>
      <c r="F32" s="6"/>
      <c r="G32" s="6"/>
      <c r="H32" s="6"/>
      <c r="I32" s="6"/>
      <c r="J32" s="6"/>
      <c r="K32" s="6">
        <v>17024</v>
      </c>
      <c r="P32" s="3"/>
    </row>
    <row r="33" spans="1:16" x14ac:dyDescent="0.25">
      <c r="A33" s="5">
        <v>31</v>
      </c>
      <c r="B33" s="6"/>
      <c r="C33" s="6"/>
      <c r="D33" s="6"/>
      <c r="E33" s="6">
        <v>47192</v>
      </c>
      <c r="F33" s="6"/>
      <c r="G33" s="6"/>
      <c r="H33" s="6"/>
      <c r="I33" s="6"/>
      <c r="J33" s="6"/>
      <c r="K33" s="6">
        <v>47202</v>
      </c>
      <c r="P33" s="3"/>
    </row>
    <row r="34" spans="1:16" x14ac:dyDescent="0.25">
      <c r="A34" s="5">
        <v>32</v>
      </c>
      <c r="B34" s="6"/>
      <c r="C34" s="6"/>
      <c r="D34" s="6"/>
      <c r="E34" s="6">
        <v>47193</v>
      </c>
      <c r="F34" s="6"/>
      <c r="G34" s="6"/>
      <c r="H34" s="6"/>
      <c r="I34" s="6"/>
      <c r="J34" s="6"/>
      <c r="K34" s="6">
        <v>77603</v>
      </c>
      <c r="P34" s="3"/>
    </row>
    <row r="35" spans="1:16" x14ac:dyDescent="0.25">
      <c r="A35" s="5">
        <v>33</v>
      </c>
      <c r="B35" s="12"/>
      <c r="C35" s="6"/>
      <c r="D35" s="6"/>
      <c r="E35" s="6">
        <v>47159</v>
      </c>
      <c r="F35" s="6"/>
      <c r="G35" s="12"/>
      <c r="H35" s="6"/>
      <c r="I35" s="6"/>
      <c r="J35" s="6"/>
      <c r="K35" s="6">
        <v>12710</v>
      </c>
    </row>
    <row r="36" spans="1:16" x14ac:dyDescent="0.25">
      <c r="A36" s="5">
        <v>34</v>
      </c>
      <c r="B36" s="12"/>
      <c r="C36" s="12"/>
      <c r="D36" s="12"/>
      <c r="E36" s="6">
        <v>47194</v>
      </c>
      <c r="F36" s="12"/>
      <c r="G36" s="12"/>
      <c r="H36" s="12"/>
      <c r="I36" s="12"/>
      <c r="J36" s="6"/>
      <c r="K36" s="12"/>
    </row>
    <row r="37" spans="1:16" x14ac:dyDescent="0.25">
      <c r="A37" s="5">
        <v>35</v>
      </c>
      <c r="B37" s="12"/>
      <c r="C37" s="12"/>
      <c r="D37" s="12"/>
      <c r="E37" s="6">
        <v>12721</v>
      </c>
      <c r="F37" s="12"/>
      <c r="G37" s="12"/>
      <c r="H37" s="12"/>
      <c r="I37" s="12"/>
      <c r="J37" s="12"/>
      <c r="K37" s="12"/>
    </row>
    <row r="38" spans="1:16" x14ac:dyDescent="0.25">
      <c r="A38" s="5">
        <v>36</v>
      </c>
      <c r="B38" s="12"/>
      <c r="C38" s="12"/>
      <c r="D38" s="12"/>
      <c r="E38" s="6">
        <v>47172</v>
      </c>
      <c r="F38" s="12"/>
      <c r="H38" s="12"/>
      <c r="I38" s="12"/>
      <c r="J38" s="12"/>
      <c r="K38" s="12"/>
    </row>
  </sheetData>
  <sortState ref="O2:P35">
    <sortCondition ref="O2:O35"/>
    <sortCondition ref="P2:P35"/>
  </sortState>
  <mergeCells count="1">
    <mergeCell ref="A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4"/>
  <sheetViews>
    <sheetView workbookViewId="0">
      <selection activeCell="I67" sqref="I67"/>
    </sheetView>
  </sheetViews>
  <sheetFormatPr defaultRowHeight="15" x14ac:dyDescent="0.25"/>
  <sheetData>
    <row r="1" spans="1:20" ht="15.75" thickBot="1" x14ac:dyDescent="0.3">
      <c r="A1" s="54" t="s">
        <v>637</v>
      </c>
      <c r="B1" s="54"/>
      <c r="C1" s="54"/>
      <c r="D1" s="54"/>
      <c r="E1" s="54"/>
      <c r="F1" s="54"/>
      <c r="G1" s="54"/>
      <c r="H1" s="54"/>
    </row>
    <row r="2" spans="1:20" x14ac:dyDescent="0.25">
      <c r="A2" s="13" t="s">
        <v>619</v>
      </c>
      <c r="B2" s="52">
        <v>28</v>
      </c>
      <c r="C2" s="52"/>
      <c r="E2" s="6">
        <v>1</v>
      </c>
      <c r="F2" s="6">
        <v>28</v>
      </c>
      <c r="K2" s="15"/>
      <c r="L2" s="15"/>
    </row>
    <row r="3" spans="1:20" x14ac:dyDescent="0.25">
      <c r="A3" s="13" t="s">
        <v>620</v>
      </c>
      <c r="B3" s="52">
        <v>17</v>
      </c>
      <c r="C3" s="52"/>
      <c r="E3" s="6">
        <v>2</v>
      </c>
      <c r="F3" s="6">
        <v>17</v>
      </c>
      <c r="K3" s="15"/>
      <c r="L3" s="15"/>
    </row>
    <row r="4" spans="1:20" x14ac:dyDescent="0.25">
      <c r="A4" s="13" t="s">
        <v>621</v>
      </c>
      <c r="B4" s="53">
        <v>23</v>
      </c>
      <c r="C4" s="53"/>
      <c r="E4" s="6">
        <v>3</v>
      </c>
      <c r="F4" s="6">
        <v>23</v>
      </c>
      <c r="K4" s="15"/>
      <c r="L4" s="15"/>
    </row>
    <row r="5" spans="1:20" x14ac:dyDescent="0.25">
      <c r="A5" s="13" t="s">
        <v>622</v>
      </c>
      <c r="B5" s="53">
        <v>36</v>
      </c>
      <c r="C5" s="53"/>
      <c r="E5" s="6">
        <v>4</v>
      </c>
      <c r="F5" s="6">
        <v>36</v>
      </c>
      <c r="K5" s="15"/>
      <c r="L5" s="15"/>
    </row>
    <row r="6" spans="1:20" x14ac:dyDescent="0.25">
      <c r="A6" s="13" t="s">
        <v>623</v>
      </c>
      <c r="B6" s="53">
        <v>20</v>
      </c>
      <c r="C6" s="53"/>
      <c r="E6" s="6">
        <v>5</v>
      </c>
      <c r="F6" s="6">
        <v>20</v>
      </c>
      <c r="K6" s="15"/>
      <c r="L6" s="15"/>
    </row>
    <row r="7" spans="1:20" x14ac:dyDescent="0.25">
      <c r="A7" s="13" t="s">
        <v>624</v>
      </c>
      <c r="B7" s="53">
        <v>25</v>
      </c>
      <c r="C7" s="53"/>
      <c r="E7" s="6">
        <v>6</v>
      </c>
      <c r="F7" s="6">
        <v>26</v>
      </c>
      <c r="K7" s="15"/>
      <c r="L7" s="15"/>
    </row>
    <row r="8" spans="1:20" x14ac:dyDescent="0.25">
      <c r="A8" s="13" t="s">
        <v>625</v>
      </c>
      <c r="B8" s="53">
        <v>27</v>
      </c>
      <c r="C8" s="53"/>
      <c r="E8" s="6">
        <v>7</v>
      </c>
      <c r="F8" s="6">
        <v>27</v>
      </c>
      <c r="K8" s="15"/>
      <c r="L8" s="15"/>
    </row>
    <row r="9" spans="1:20" x14ac:dyDescent="0.25">
      <c r="A9" s="13" t="s">
        <v>626</v>
      </c>
      <c r="B9" s="53" t="s">
        <v>630</v>
      </c>
      <c r="C9" s="53"/>
      <c r="E9" s="6">
        <v>8</v>
      </c>
      <c r="F9" s="6">
        <v>20</v>
      </c>
      <c r="K9" s="15"/>
      <c r="L9" s="15"/>
    </row>
    <row r="10" spans="1:20" x14ac:dyDescent="0.25">
      <c r="A10" s="13" t="s">
        <v>627</v>
      </c>
      <c r="B10" s="53">
        <v>20</v>
      </c>
      <c r="C10" s="53"/>
      <c r="E10" s="6">
        <v>9</v>
      </c>
      <c r="F10" s="6">
        <v>26</v>
      </c>
      <c r="K10" s="15"/>
      <c r="L10" s="15"/>
    </row>
    <row r="11" spans="1:20" x14ac:dyDescent="0.25">
      <c r="A11" s="13" t="s">
        <v>628</v>
      </c>
      <c r="B11" s="53">
        <v>26</v>
      </c>
      <c r="C11" s="53"/>
      <c r="E11" s="6">
        <v>10</v>
      </c>
      <c r="F11" s="6">
        <v>33</v>
      </c>
      <c r="K11" s="15"/>
      <c r="L11" s="15"/>
    </row>
    <row r="12" spans="1:20" x14ac:dyDescent="0.25">
      <c r="A12" s="13" t="s">
        <v>629</v>
      </c>
      <c r="B12" s="53">
        <v>33</v>
      </c>
      <c r="C12" s="53"/>
      <c r="K12" s="15"/>
      <c r="L12" s="15"/>
    </row>
    <row r="15" spans="1:20" ht="15.75" thickBot="1" x14ac:dyDescent="0.3">
      <c r="A15" s="54" t="s">
        <v>634</v>
      </c>
      <c r="B15" s="54"/>
      <c r="C15" s="54"/>
      <c r="D15" s="54"/>
      <c r="E15" s="54"/>
      <c r="F15" s="54"/>
      <c r="H15" s="54" t="s">
        <v>635</v>
      </c>
      <c r="I15" s="54"/>
      <c r="J15" s="54"/>
      <c r="K15" s="54"/>
      <c r="L15" s="54"/>
      <c r="M15" s="54"/>
      <c r="O15" s="54" t="s">
        <v>636</v>
      </c>
      <c r="P15" s="54"/>
      <c r="Q15" s="54"/>
      <c r="R15" s="54"/>
      <c r="S15" s="54"/>
      <c r="T15" s="54"/>
    </row>
    <row r="16" spans="1:20" x14ac:dyDescent="0.25">
      <c r="A16" s="14" t="s">
        <v>619</v>
      </c>
      <c r="B16" s="52">
        <v>7</v>
      </c>
      <c r="C16" s="52"/>
      <c r="E16" s="6">
        <v>1</v>
      </c>
      <c r="F16" s="6">
        <v>7</v>
      </c>
      <c r="H16" s="14" t="s">
        <v>619</v>
      </c>
      <c r="I16" s="52">
        <v>6</v>
      </c>
      <c r="J16" s="52"/>
      <c r="L16" s="6">
        <v>1</v>
      </c>
      <c r="M16" s="6">
        <v>6</v>
      </c>
      <c r="O16" s="14" t="s">
        <v>619</v>
      </c>
      <c r="P16" s="52">
        <v>7</v>
      </c>
      <c r="Q16" s="52"/>
      <c r="S16" s="6">
        <v>1</v>
      </c>
      <c r="T16" s="6">
        <v>7</v>
      </c>
    </row>
    <row r="17" spans="1:20" x14ac:dyDescent="0.25">
      <c r="A17" s="14" t="s">
        <v>620</v>
      </c>
      <c r="B17" s="52">
        <v>1</v>
      </c>
      <c r="C17" s="52"/>
      <c r="E17" s="6">
        <v>2</v>
      </c>
      <c r="F17" s="6">
        <v>1</v>
      </c>
      <c r="H17" s="14" t="s">
        <v>620</v>
      </c>
      <c r="I17" s="52">
        <v>1</v>
      </c>
      <c r="J17" s="52"/>
      <c r="L17" s="6">
        <v>2</v>
      </c>
      <c r="M17" s="6">
        <v>1</v>
      </c>
      <c r="O17" s="14" t="s">
        <v>620</v>
      </c>
      <c r="P17" s="52">
        <v>2</v>
      </c>
      <c r="Q17" s="52"/>
      <c r="S17" s="6">
        <v>2</v>
      </c>
      <c r="T17" s="6">
        <v>2</v>
      </c>
    </row>
    <row r="18" spans="1:20" x14ac:dyDescent="0.25">
      <c r="A18" s="14" t="s">
        <v>621</v>
      </c>
      <c r="B18" s="53">
        <v>3</v>
      </c>
      <c r="C18" s="53"/>
      <c r="E18" s="6">
        <v>3</v>
      </c>
      <c r="F18" s="6">
        <v>3</v>
      </c>
      <c r="H18" s="14" t="s">
        <v>621</v>
      </c>
      <c r="I18" s="53">
        <v>1</v>
      </c>
      <c r="J18" s="53"/>
      <c r="L18" s="6">
        <v>3</v>
      </c>
      <c r="M18" s="6">
        <v>1</v>
      </c>
      <c r="O18" s="14" t="s">
        <v>621</v>
      </c>
      <c r="P18" s="53">
        <v>3</v>
      </c>
      <c r="Q18" s="53"/>
      <c r="S18" s="6">
        <v>3</v>
      </c>
      <c r="T18" s="6">
        <v>3</v>
      </c>
    </row>
    <row r="19" spans="1:20" x14ac:dyDescent="0.25">
      <c r="A19" s="14" t="s">
        <v>622</v>
      </c>
      <c r="B19" s="53" t="s">
        <v>633</v>
      </c>
      <c r="C19" s="53"/>
      <c r="E19" s="6">
        <v>4</v>
      </c>
      <c r="F19" s="6" t="s">
        <v>633</v>
      </c>
      <c r="H19" s="14" t="s">
        <v>622</v>
      </c>
      <c r="I19" s="53">
        <v>1</v>
      </c>
      <c r="J19" s="53"/>
      <c r="L19" s="6">
        <v>4</v>
      </c>
      <c r="M19" s="6">
        <v>1</v>
      </c>
      <c r="O19" s="14" t="s">
        <v>622</v>
      </c>
      <c r="P19" s="53">
        <v>1</v>
      </c>
      <c r="Q19" s="53"/>
      <c r="S19" s="6">
        <v>4</v>
      </c>
      <c r="T19" s="6">
        <v>1</v>
      </c>
    </row>
    <row r="20" spans="1:20" x14ac:dyDescent="0.25">
      <c r="A20" s="14" t="s">
        <v>623</v>
      </c>
      <c r="B20" s="53">
        <v>7</v>
      </c>
      <c r="C20" s="53"/>
      <c r="E20" s="6">
        <v>5</v>
      </c>
      <c r="F20" s="6">
        <v>7</v>
      </c>
      <c r="H20" s="14" t="s">
        <v>623</v>
      </c>
      <c r="I20" s="53">
        <v>6</v>
      </c>
      <c r="J20" s="53"/>
      <c r="L20" s="6">
        <v>5</v>
      </c>
      <c r="M20" s="6">
        <v>6</v>
      </c>
      <c r="O20" s="14" t="s">
        <v>623</v>
      </c>
      <c r="P20" s="53">
        <v>9</v>
      </c>
      <c r="Q20" s="53"/>
      <c r="S20" s="6">
        <v>5</v>
      </c>
      <c r="T20" s="6">
        <v>9</v>
      </c>
    </row>
    <row r="21" spans="1:20" x14ac:dyDescent="0.25">
      <c r="A21" s="14" t="s">
        <v>624</v>
      </c>
      <c r="B21" s="53">
        <v>5</v>
      </c>
      <c r="C21" s="53"/>
      <c r="E21" s="6">
        <v>6</v>
      </c>
      <c r="F21" s="6">
        <v>5</v>
      </c>
      <c r="H21" s="14" t="s">
        <v>624</v>
      </c>
      <c r="I21" s="53">
        <v>4</v>
      </c>
      <c r="J21" s="53"/>
      <c r="L21" s="6">
        <v>6</v>
      </c>
      <c r="M21" s="6">
        <v>4</v>
      </c>
      <c r="O21" s="14" t="s">
        <v>624</v>
      </c>
      <c r="P21" s="53">
        <v>5</v>
      </c>
      <c r="Q21" s="53"/>
      <c r="S21" s="6">
        <v>6</v>
      </c>
      <c r="T21" s="6">
        <v>5</v>
      </c>
    </row>
    <row r="22" spans="1:20" x14ac:dyDescent="0.25">
      <c r="A22" s="14" t="s">
        <v>625</v>
      </c>
      <c r="B22" s="53">
        <v>9</v>
      </c>
      <c r="C22" s="53"/>
      <c r="E22" s="6">
        <v>7</v>
      </c>
      <c r="F22" s="6">
        <v>9</v>
      </c>
      <c r="H22" s="14" t="s">
        <v>625</v>
      </c>
      <c r="I22" s="53">
        <v>9</v>
      </c>
      <c r="J22" s="53"/>
      <c r="L22" s="6">
        <v>7</v>
      </c>
      <c r="M22" s="6">
        <v>9</v>
      </c>
      <c r="O22" s="14" t="s">
        <v>625</v>
      </c>
      <c r="P22" s="53">
        <v>9</v>
      </c>
      <c r="Q22" s="53"/>
      <c r="S22" s="6">
        <v>7</v>
      </c>
      <c r="T22" s="6">
        <v>9</v>
      </c>
    </row>
    <row r="23" spans="1:20" x14ac:dyDescent="0.25">
      <c r="A23" s="14" t="s">
        <v>626</v>
      </c>
      <c r="B23" s="53" t="s">
        <v>630</v>
      </c>
      <c r="C23" s="53"/>
      <c r="E23" s="6">
        <v>8</v>
      </c>
      <c r="F23" s="6">
        <v>5</v>
      </c>
      <c r="H23" s="14" t="s">
        <v>626</v>
      </c>
      <c r="I23" s="53" t="s">
        <v>630</v>
      </c>
      <c r="J23" s="53"/>
      <c r="L23" s="6">
        <v>8</v>
      </c>
      <c r="M23" s="6">
        <v>7</v>
      </c>
      <c r="O23" s="14" t="s">
        <v>626</v>
      </c>
      <c r="P23" s="53" t="s">
        <v>630</v>
      </c>
      <c r="Q23" s="53"/>
      <c r="S23" s="6">
        <v>8</v>
      </c>
      <c r="T23" s="6">
        <v>3</v>
      </c>
    </row>
    <row r="24" spans="1:20" x14ac:dyDescent="0.25">
      <c r="A24" s="14" t="s">
        <v>627</v>
      </c>
      <c r="B24" s="53">
        <v>5</v>
      </c>
      <c r="C24" s="53"/>
      <c r="E24" s="6">
        <v>9</v>
      </c>
      <c r="F24" s="6">
        <v>5</v>
      </c>
      <c r="H24" s="14" t="s">
        <v>627</v>
      </c>
      <c r="I24" s="53">
        <v>7</v>
      </c>
      <c r="J24" s="53"/>
      <c r="L24" s="6">
        <v>9</v>
      </c>
      <c r="M24" s="6">
        <v>4</v>
      </c>
      <c r="O24" s="14" t="s">
        <v>627</v>
      </c>
      <c r="P24" s="53">
        <v>3</v>
      </c>
      <c r="Q24" s="53"/>
      <c r="S24" s="6">
        <v>9</v>
      </c>
      <c r="T24" s="6">
        <v>5</v>
      </c>
    </row>
    <row r="25" spans="1:20" x14ac:dyDescent="0.25">
      <c r="A25" s="14" t="s">
        <v>628</v>
      </c>
      <c r="B25" s="53">
        <v>5</v>
      </c>
      <c r="C25" s="53"/>
      <c r="E25" s="6">
        <v>10</v>
      </c>
      <c r="F25" s="6">
        <v>2</v>
      </c>
      <c r="H25" s="14" t="s">
        <v>628</v>
      </c>
      <c r="I25" s="53">
        <v>4</v>
      </c>
      <c r="J25" s="53"/>
      <c r="L25" s="6">
        <v>10</v>
      </c>
      <c r="M25" s="6">
        <v>3</v>
      </c>
      <c r="O25" s="14" t="s">
        <v>628</v>
      </c>
      <c r="P25" s="53">
        <v>5</v>
      </c>
      <c r="Q25" s="53"/>
      <c r="S25" s="6">
        <v>10</v>
      </c>
      <c r="T25" s="6">
        <v>2</v>
      </c>
    </row>
    <row r="26" spans="1:20" x14ac:dyDescent="0.25">
      <c r="A26" s="14" t="s">
        <v>629</v>
      </c>
      <c r="B26" s="53">
        <v>2</v>
      </c>
      <c r="C26" s="53"/>
      <c r="H26" s="14" t="s">
        <v>629</v>
      </c>
      <c r="I26" s="53">
        <v>3</v>
      </c>
      <c r="J26" s="53"/>
      <c r="O26" s="14" t="s">
        <v>629</v>
      </c>
      <c r="P26" s="53">
        <v>2</v>
      </c>
      <c r="Q26" s="53"/>
    </row>
    <row r="29" spans="1:20" ht="15.75" thickBot="1" x14ac:dyDescent="0.3">
      <c r="A29" s="54" t="s">
        <v>638</v>
      </c>
      <c r="B29" s="54"/>
      <c r="C29" s="54"/>
      <c r="D29" s="54"/>
      <c r="E29" s="54"/>
      <c r="F29" s="54"/>
      <c r="H29" s="54" t="s">
        <v>639</v>
      </c>
      <c r="I29" s="54"/>
      <c r="J29" s="54"/>
      <c r="K29" s="54"/>
      <c r="L29" s="54"/>
      <c r="M29" s="54"/>
      <c r="O29" s="54" t="s">
        <v>640</v>
      </c>
      <c r="P29" s="54"/>
      <c r="Q29" s="54"/>
      <c r="R29" s="54"/>
      <c r="S29" s="54"/>
      <c r="T29" s="54"/>
    </row>
    <row r="30" spans="1:20" x14ac:dyDescent="0.25">
      <c r="A30" s="14" t="s">
        <v>619</v>
      </c>
      <c r="B30" s="52">
        <v>8</v>
      </c>
      <c r="C30" s="52"/>
      <c r="E30" s="6">
        <v>1</v>
      </c>
      <c r="F30" s="6">
        <v>8</v>
      </c>
      <c r="H30" s="14" t="s">
        <v>619</v>
      </c>
      <c r="I30" s="52">
        <v>6</v>
      </c>
      <c r="J30" s="52"/>
      <c r="L30" s="6">
        <v>1</v>
      </c>
      <c r="M30" s="6">
        <v>6</v>
      </c>
      <c r="O30" s="14" t="s">
        <v>619</v>
      </c>
      <c r="P30" s="52">
        <v>5</v>
      </c>
      <c r="Q30" s="52"/>
      <c r="S30" s="6">
        <v>1</v>
      </c>
      <c r="T30" s="6">
        <v>5</v>
      </c>
    </row>
    <row r="31" spans="1:20" x14ac:dyDescent="0.25">
      <c r="A31" s="14" t="s">
        <v>620</v>
      </c>
      <c r="B31" s="52">
        <v>1</v>
      </c>
      <c r="C31" s="52"/>
      <c r="E31" s="6">
        <v>2</v>
      </c>
      <c r="F31" s="6">
        <v>1</v>
      </c>
      <c r="H31" s="14" t="s">
        <v>620</v>
      </c>
      <c r="I31" s="52">
        <v>1</v>
      </c>
      <c r="J31" s="52"/>
      <c r="L31" s="6">
        <v>2</v>
      </c>
      <c r="M31" s="6">
        <v>1</v>
      </c>
      <c r="O31" s="14" t="s">
        <v>620</v>
      </c>
      <c r="P31" s="52">
        <v>2</v>
      </c>
      <c r="Q31" s="52"/>
      <c r="S31" s="6">
        <v>2</v>
      </c>
      <c r="T31" s="6">
        <v>2</v>
      </c>
    </row>
    <row r="32" spans="1:20" x14ac:dyDescent="0.25">
      <c r="A32" s="14" t="s">
        <v>621</v>
      </c>
      <c r="B32" s="53">
        <v>1</v>
      </c>
      <c r="C32" s="53"/>
      <c r="E32" s="6">
        <v>3</v>
      </c>
      <c r="F32" s="6">
        <v>1</v>
      </c>
      <c r="H32" s="14" t="s">
        <v>621</v>
      </c>
      <c r="I32" s="53">
        <v>3</v>
      </c>
      <c r="J32" s="53"/>
      <c r="L32" s="6">
        <v>3</v>
      </c>
      <c r="M32" s="6">
        <v>3</v>
      </c>
      <c r="O32" s="14" t="s">
        <v>621</v>
      </c>
      <c r="P32" s="53">
        <v>3</v>
      </c>
      <c r="Q32" s="53"/>
      <c r="S32" s="6">
        <v>3</v>
      </c>
      <c r="T32" s="6">
        <v>3</v>
      </c>
    </row>
    <row r="33" spans="1:20" x14ac:dyDescent="0.25">
      <c r="A33" s="14" t="s">
        <v>622</v>
      </c>
      <c r="B33" s="53" t="s">
        <v>633</v>
      </c>
      <c r="C33" s="53"/>
      <c r="E33" s="6">
        <v>4</v>
      </c>
      <c r="F33" s="6" t="s">
        <v>633</v>
      </c>
      <c r="H33" s="14" t="s">
        <v>622</v>
      </c>
      <c r="I33" s="53">
        <v>1</v>
      </c>
      <c r="J33" s="53"/>
      <c r="L33" s="6">
        <v>4</v>
      </c>
      <c r="M33" s="6">
        <v>1</v>
      </c>
      <c r="O33" s="14" t="s">
        <v>622</v>
      </c>
      <c r="P33" s="53" t="s">
        <v>633</v>
      </c>
      <c r="Q33" s="53"/>
      <c r="S33" s="6">
        <v>4</v>
      </c>
      <c r="T33" s="6" t="s">
        <v>633</v>
      </c>
    </row>
    <row r="34" spans="1:20" x14ac:dyDescent="0.25">
      <c r="A34" s="14" t="s">
        <v>623</v>
      </c>
      <c r="B34" s="53">
        <v>5</v>
      </c>
      <c r="C34" s="53"/>
      <c r="E34" s="6">
        <v>5</v>
      </c>
      <c r="F34" s="6">
        <v>5</v>
      </c>
      <c r="H34" s="14" t="s">
        <v>623</v>
      </c>
      <c r="I34" s="53">
        <v>8</v>
      </c>
      <c r="J34" s="53"/>
      <c r="L34" s="6">
        <v>5</v>
      </c>
      <c r="M34" s="6">
        <v>8</v>
      </c>
      <c r="O34" s="14" t="s">
        <v>623</v>
      </c>
      <c r="P34" s="53">
        <v>2</v>
      </c>
      <c r="Q34" s="53"/>
      <c r="S34" s="6">
        <v>5</v>
      </c>
      <c r="T34" s="6">
        <v>2</v>
      </c>
    </row>
    <row r="35" spans="1:20" x14ac:dyDescent="0.25">
      <c r="A35" s="14" t="s">
        <v>624</v>
      </c>
      <c r="B35" s="53">
        <v>1</v>
      </c>
      <c r="C35" s="53"/>
      <c r="E35" s="6">
        <v>6</v>
      </c>
      <c r="F35" s="6">
        <v>1</v>
      </c>
      <c r="H35" s="14" t="s">
        <v>624</v>
      </c>
      <c r="I35" s="53">
        <v>4</v>
      </c>
      <c r="J35" s="53"/>
      <c r="L35" s="6">
        <v>6</v>
      </c>
      <c r="M35" s="6">
        <v>4</v>
      </c>
      <c r="O35" s="14" t="s">
        <v>624</v>
      </c>
      <c r="P35" s="53">
        <v>2</v>
      </c>
      <c r="Q35" s="53"/>
      <c r="S35" s="6">
        <v>6</v>
      </c>
      <c r="T35" s="6">
        <v>2</v>
      </c>
    </row>
    <row r="36" spans="1:20" x14ac:dyDescent="0.25">
      <c r="A36" s="14" t="s">
        <v>625</v>
      </c>
      <c r="B36" s="53">
        <v>7</v>
      </c>
      <c r="C36" s="53"/>
      <c r="E36" s="6">
        <v>7</v>
      </c>
      <c r="F36" s="6">
        <v>7</v>
      </c>
      <c r="H36" s="14" t="s">
        <v>625</v>
      </c>
      <c r="I36" s="53">
        <v>2</v>
      </c>
      <c r="J36" s="53"/>
      <c r="L36" s="6">
        <v>7</v>
      </c>
      <c r="M36" s="6">
        <v>2</v>
      </c>
      <c r="O36" s="14" t="s">
        <v>625</v>
      </c>
      <c r="P36" s="53">
        <v>9</v>
      </c>
      <c r="Q36" s="53"/>
      <c r="S36" s="6">
        <v>7</v>
      </c>
      <c r="T36" s="6">
        <v>9</v>
      </c>
    </row>
    <row r="37" spans="1:20" x14ac:dyDescent="0.25">
      <c r="A37" s="14" t="s">
        <v>626</v>
      </c>
      <c r="B37" s="53" t="s">
        <v>630</v>
      </c>
      <c r="C37" s="53"/>
      <c r="E37" s="6">
        <v>8</v>
      </c>
      <c r="F37" s="6">
        <v>3</v>
      </c>
      <c r="H37" s="14" t="s">
        <v>626</v>
      </c>
      <c r="I37" s="53" t="s">
        <v>630</v>
      </c>
      <c r="J37" s="53"/>
      <c r="L37" s="6">
        <v>8</v>
      </c>
      <c r="M37" s="6">
        <v>5</v>
      </c>
      <c r="O37" s="14" t="s">
        <v>626</v>
      </c>
      <c r="P37" s="53" t="s">
        <v>630</v>
      </c>
      <c r="Q37" s="53"/>
      <c r="S37" s="6">
        <v>8</v>
      </c>
      <c r="T37" s="6">
        <v>4</v>
      </c>
    </row>
    <row r="38" spans="1:20" x14ac:dyDescent="0.25">
      <c r="A38" s="14" t="s">
        <v>627</v>
      </c>
      <c r="B38" s="53">
        <v>3</v>
      </c>
      <c r="C38" s="53"/>
      <c r="E38" s="6">
        <v>9</v>
      </c>
      <c r="F38" s="6">
        <v>5</v>
      </c>
      <c r="H38" s="14" t="s">
        <v>627</v>
      </c>
      <c r="I38" s="53">
        <v>5</v>
      </c>
      <c r="J38" s="53"/>
      <c r="L38" s="6">
        <v>9</v>
      </c>
      <c r="M38" s="6">
        <v>3</v>
      </c>
      <c r="O38" s="14" t="s">
        <v>627</v>
      </c>
      <c r="P38" s="53">
        <v>4</v>
      </c>
      <c r="Q38" s="53"/>
      <c r="S38" s="6">
        <v>9</v>
      </c>
      <c r="T38" s="6">
        <v>6</v>
      </c>
    </row>
    <row r="39" spans="1:20" x14ac:dyDescent="0.25">
      <c r="A39" s="14" t="s">
        <v>628</v>
      </c>
      <c r="B39" s="53">
        <v>5</v>
      </c>
      <c r="C39" s="53"/>
      <c r="E39" s="6">
        <v>10</v>
      </c>
      <c r="F39" s="6">
        <v>1</v>
      </c>
      <c r="H39" s="14" t="s">
        <v>628</v>
      </c>
      <c r="I39" s="53">
        <v>3</v>
      </c>
      <c r="J39" s="53"/>
      <c r="L39" s="6">
        <v>10</v>
      </c>
      <c r="M39" s="6">
        <v>1</v>
      </c>
      <c r="O39" s="14" t="s">
        <v>628</v>
      </c>
      <c r="P39" s="53">
        <v>6</v>
      </c>
      <c r="Q39" s="53"/>
      <c r="S39" s="6">
        <v>10</v>
      </c>
      <c r="T39" s="6">
        <v>5</v>
      </c>
    </row>
    <row r="40" spans="1:20" x14ac:dyDescent="0.25">
      <c r="A40" s="14" t="s">
        <v>629</v>
      </c>
      <c r="B40" s="53">
        <v>1</v>
      </c>
      <c r="C40" s="53"/>
      <c r="H40" s="14" t="s">
        <v>629</v>
      </c>
      <c r="I40" s="53">
        <v>1</v>
      </c>
      <c r="J40" s="53"/>
      <c r="O40" s="14" t="s">
        <v>629</v>
      </c>
      <c r="P40" s="53">
        <v>5</v>
      </c>
      <c r="Q40" s="53"/>
    </row>
    <row r="43" spans="1:20" ht="15.75" thickBot="1" x14ac:dyDescent="0.3">
      <c r="A43" s="54" t="s">
        <v>641</v>
      </c>
      <c r="B43" s="54"/>
      <c r="C43" s="54"/>
      <c r="D43" s="54"/>
      <c r="E43" s="54"/>
      <c r="F43" s="54"/>
      <c r="H43" s="54" t="s">
        <v>642</v>
      </c>
      <c r="I43" s="54"/>
      <c r="J43" s="54"/>
      <c r="K43" s="54"/>
      <c r="L43" s="54"/>
      <c r="M43" s="54"/>
    </row>
    <row r="44" spans="1:20" x14ac:dyDescent="0.25">
      <c r="A44" s="14" t="s">
        <v>619</v>
      </c>
      <c r="B44" s="52">
        <v>5</v>
      </c>
      <c r="C44" s="52"/>
      <c r="E44" s="6">
        <v>1</v>
      </c>
      <c r="F44" s="6">
        <v>5</v>
      </c>
      <c r="H44" s="14" t="s">
        <v>619</v>
      </c>
      <c r="I44" s="52">
        <v>15</v>
      </c>
      <c r="J44" s="52"/>
      <c r="L44" s="6">
        <v>1</v>
      </c>
      <c r="M44" s="6">
        <v>15</v>
      </c>
    </row>
    <row r="45" spans="1:20" x14ac:dyDescent="0.25">
      <c r="A45" s="14" t="s">
        <v>620</v>
      </c>
      <c r="B45" s="52" t="s">
        <v>633</v>
      </c>
      <c r="C45" s="52"/>
      <c r="E45" s="6">
        <v>2</v>
      </c>
      <c r="F45" s="6" t="s">
        <v>633</v>
      </c>
      <c r="H45" s="14" t="s">
        <v>620</v>
      </c>
      <c r="I45" s="52">
        <v>10</v>
      </c>
      <c r="J45" s="52"/>
      <c r="L45" s="6">
        <v>2</v>
      </c>
      <c r="M45" s="6">
        <v>10</v>
      </c>
    </row>
    <row r="46" spans="1:20" x14ac:dyDescent="0.25">
      <c r="A46" s="14" t="s">
        <v>621</v>
      </c>
      <c r="B46" s="53">
        <v>1</v>
      </c>
      <c r="C46" s="53"/>
      <c r="E46" s="6">
        <v>3</v>
      </c>
      <c r="F46" s="6">
        <v>1</v>
      </c>
      <c r="H46" s="14" t="s">
        <v>621</v>
      </c>
      <c r="I46" s="53">
        <v>16</v>
      </c>
      <c r="J46" s="53"/>
      <c r="L46" s="6">
        <v>3</v>
      </c>
      <c r="M46" s="6">
        <v>16</v>
      </c>
    </row>
    <row r="47" spans="1:20" x14ac:dyDescent="0.25">
      <c r="A47" s="14" t="s">
        <v>622</v>
      </c>
      <c r="B47" s="53">
        <v>1</v>
      </c>
      <c r="C47" s="53"/>
      <c r="E47" s="6">
        <v>4</v>
      </c>
      <c r="F47" s="6">
        <v>1</v>
      </c>
      <c r="H47" s="14" t="s">
        <v>622</v>
      </c>
      <c r="I47" s="53">
        <v>35</v>
      </c>
      <c r="J47" s="53"/>
      <c r="L47" s="6">
        <v>4</v>
      </c>
      <c r="M47" s="6">
        <v>35</v>
      </c>
    </row>
    <row r="48" spans="1:20" x14ac:dyDescent="0.25">
      <c r="A48" s="14" t="s">
        <v>623</v>
      </c>
      <c r="B48" s="53">
        <v>8</v>
      </c>
      <c r="C48" s="53"/>
      <c r="E48" s="6">
        <v>5</v>
      </c>
      <c r="F48" s="6">
        <v>8</v>
      </c>
      <c r="H48" s="14" t="s">
        <v>623</v>
      </c>
      <c r="I48" s="53">
        <v>6</v>
      </c>
      <c r="J48" s="53"/>
      <c r="L48" s="6">
        <v>5</v>
      </c>
      <c r="M48" s="6">
        <v>6</v>
      </c>
    </row>
    <row r="49" spans="1:13" x14ac:dyDescent="0.25">
      <c r="A49" s="14" t="s">
        <v>624</v>
      </c>
      <c r="B49" s="53">
        <v>2</v>
      </c>
      <c r="C49" s="53"/>
      <c r="E49" s="6">
        <v>6</v>
      </c>
      <c r="F49" s="6">
        <v>2</v>
      </c>
      <c r="H49" s="14" t="s">
        <v>624</v>
      </c>
      <c r="I49" s="53">
        <v>14</v>
      </c>
      <c r="J49" s="53"/>
      <c r="L49" s="6">
        <v>6</v>
      </c>
      <c r="M49" s="6">
        <v>14</v>
      </c>
    </row>
    <row r="50" spans="1:13" x14ac:dyDescent="0.25">
      <c r="A50" s="14" t="s">
        <v>625</v>
      </c>
      <c r="B50" s="53">
        <v>10</v>
      </c>
      <c r="C50" s="53"/>
      <c r="E50" s="6">
        <v>7</v>
      </c>
      <c r="F50" s="6">
        <v>10</v>
      </c>
      <c r="H50" s="14" t="s">
        <v>625</v>
      </c>
      <c r="I50" s="53">
        <v>17</v>
      </c>
      <c r="J50" s="53"/>
      <c r="L50" s="6">
        <v>7</v>
      </c>
      <c r="M50" s="6">
        <v>17</v>
      </c>
    </row>
    <row r="51" spans="1:13" x14ac:dyDescent="0.25">
      <c r="A51" s="14" t="s">
        <v>626</v>
      </c>
      <c r="B51" s="53" t="s">
        <v>630</v>
      </c>
      <c r="C51" s="53"/>
      <c r="E51" s="6">
        <v>8</v>
      </c>
      <c r="F51" s="6">
        <v>4</v>
      </c>
      <c r="H51" s="14" t="s">
        <v>626</v>
      </c>
      <c r="I51" s="53" t="s">
        <v>630</v>
      </c>
      <c r="J51" s="53"/>
      <c r="L51" s="6">
        <v>8</v>
      </c>
      <c r="M51" s="6">
        <v>9</v>
      </c>
    </row>
    <row r="52" spans="1:13" x14ac:dyDescent="0.25">
      <c r="A52" s="14" t="s">
        <v>627</v>
      </c>
      <c r="B52" s="53">
        <v>4</v>
      </c>
      <c r="C52" s="53"/>
      <c r="E52" s="6">
        <v>9</v>
      </c>
      <c r="F52" s="6">
        <v>3</v>
      </c>
      <c r="H52" s="14" t="s">
        <v>627</v>
      </c>
      <c r="I52" s="53">
        <v>9</v>
      </c>
      <c r="J52" s="53"/>
      <c r="L52" s="6">
        <v>9</v>
      </c>
      <c r="M52" s="6">
        <v>10</v>
      </c>
    </row>
    <row r="53" spans="1:13" x14ac:dyDescent="0.25">
      <c r="A53" s="14" t="s">
        <v>628</v>
      </c>
      <c r="B53" s="53">
        <v>3</v>
      </c>
      <c r="C53" s="53"/>
      <c r="E53" s="6">
        <v>10</v>
      </c>
      <c r="F53" s="6">
        <v>3</v>
      </c>
      <c r="H53" s="14" t="s">
        <v>628</v>
      </c>
      <c r="I53" s="53">
        <v>10</v>
      </c>
      <c r="J53" s="53"/>
      <c r="L53" s="6">
        <v>10</v>
      </c>
      <c r="M53" s="6">
        <v>26</v>
      </c>
    </row>
    <row r="54" spans="1:13" x14ac:dyDescent="0.25">
      <c r="A54" s="14" t="s">
        <v>629</v>
      </c>
      <c r="B54" s="53">
        <v>3</v>
      </c>
      <c r="C54" s="53"/>
      <c r="H54" s="14" t="s">
        <v>629</v>
      </c>
      <c r="I54" s="53">
        <v>26</v>
      </c>
      <c r="J54" s="53"/>
    </row>
  </sheetData>
  <mergeCells count="108">
    <mergeCell ref="B52:C52"/>
    <mergeCell ref="B53:C53"/>
    <mergeCell ref="B54:C54"/>
    <mergeCell ref="H43:M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B47:C47"/>
    <mergeCell ref="B48:C48"/>
    <mergeCell ref="B49:C49"/>
    <mergeCell ref="B50:C50"/>
    <mergeCell ref="B51:C51"/>
    <mergeCell ref="A43:F43"/>
    <mergeCell ref="B44:C44"/>
    <mergeCell ref="B45:C45"/>
    <mergeCell ref="B46:C46"/>
    <mergeCell ref="P35:Q35"/>
    <mergeCell ref="P36:Q36"/>
    <mergeCell ref="P37:Q37"/>
    <mergeCell ref="P38:Q38"/>
    <mergeCell ref="P39:Q39"/>
    <mergeCell ref="P33:Q33"/>
    <mergeCell ref="P34:Q34"/>
    <mergeCell ref="B40:C40"/>
    <mergeCell ref="H29:M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B35:C35"/>
    <mergeCell ref="B36:C36"/>
    <mergeCell ref="B37:C37"/>
    <mergeCell ref="B38:C38"/>
    <mergeCell ref="B39:C39"/>
    <mergeCell ref="B30:C30"/>
    <mergeCell ref="P40:Q40"/>
    <mergeCell ref="B34:C34"/>
    <mergeCell ref="P26:Q26"/>
    <mergeCell ref="A15:F15"/>
    <mergeCell ref="H15:M15"/>
    <mergeCell ref="O15:T15"/>
    <mergeCell ref="A29:F29"/>
    <mergeCell ref="O29:T29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B24:C24"/>
    <mergeCell ref="B25:C25"/>
    <mergeCell ref="B26:C26"/>
    <mergeCell ref="I16:J16"/>
    <mergeCell ref="P30:Q30"/>
    <mergeCell ref="P31:Q31"/>
    <mergeCell ref="P32:Q32"/>
    <mergeCell ref="I20:J20"/>
    <mergeCell ref="I21:J21"/>
    <mergeCell ref="I22:J22"/>
    <mergeCell ref="I23:J23"/>
    <mergeCell ref="I24:J24"/>
    <mergeCell ref="I25:J25"/>
    <mergeCell ref="B31:C31"/>
    <mergeCell ref="B32:C32"/>
    <mergeCell ref="B33:C33"/>
    <mergeCell ref="I26:J26"/>
    <mergeCell ref="B19:C19"/>
    <mergeCell ref="B20:C20"/>
    <mergeCell ref="B21:C21"/>
    <mergeCell ref="B22:C22"/>
    <mergeCell ref="B23:C23"/>
    <mergeCell ref="I17:J17"/>
    <mergeCell ref="I18:J18"/>
    <mergeCell ref="I19:J19"/>
    <mergeCell ref="A1:H1"/>
    <mergeCell ref="B16:C16"/>
    <mergeCell ref="B17:C17"/>
    <mergeCell ref="B18:C18"/>
    <mergeCell ref="B8:C8"/>
    <mergeCell ref="B9:C9"/>
    <mergeCell ref="B10:C10"/>
    <mergeCell ref="B12:C12"/>
    <mergeCell ref="B11:C11"/>
    <mergeCell ref="B6:C6"/>
    <mergeCell ref="B7:C7"/>
    <mergeCell ref="B2:C2"/>
    <mergeCell ref="B3:C3"/>
    <mergeCell ref="B4:C4"/>
    <mergeCell ref="B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19"/>
  <sheetViews>
    <sheetView topLeftCell="B1" workbookViewId="0">
      <selection activeCell="E26" sqref="E26"/>
    </sheetView>
  </sheetViews>
  <sheetFormatPr defaultRowHeight="15" x14ac:dyDescent="0.25"/>
  <sheetData>
    <row r="2" spans="1:14" x14ac:dyDescent="0.25">
      <c r="A2" s="16"/>
      <c r="B2" s="5" t="s">
        <v>644</v>
      </c>
      <c r="C2" s="5" t="s">
        <v>645</v>
      </c>
      <c r="D2" s="5" t="s">
        <v>646</v>
      </c>
      <c r="E2" s="5" t="s">
        <v>647</v>
      </c>
      <c r="F2" s="5" t="s">
        <v>648</v>
      </c>
      <c r="G2" s="5" t="s">
        <v>649</v>
      </c>
      <c r="H2" s="5" t="s">
        <v>650</v>
      </c>
      <c r="I2" s="5" t="s">
        <v>651</v>
      </c>
    </row>
    <row r="3" spans="1:14" x14ac:dyDescent="0.25">
      <c r="A3" s="5" t="s">
        <v>644</v>
      </c>
      <c r="B3" s="5" t="s">
        <v>619</v>
      </c>
      <c r="C3" s="5" t="s">
        <v>658</v>
      </c>
      <c r="D3" s="5" t="s">
        <v>658</v>
      </c>
      <c r="E3" s="5" t="s">
        <v>658</v>
      </c>
      <c r="F3" s="5" t="s">
        <v>660</v>
      </c>
      <c r="G3" s="5" t="s">
        <v>660</v>
      </c>
      <c r="H3" s="5" t="s">
        <v>659</v>
      </c>
      <c r="I3" s="5" t="s">
        <v>659</v>
      </c>
    </row>
    <row r="4" spans="1:14" x14ac:dyDescent="0.25">
      <c r="A4" s="5" t="s">
        <v>645</v>
      </c>
      <c r="B4" s="5"/>
      <c r="C4" s="5" t="s">
        <v>619</v>
      </c>
      <c r="D4" s="5" t="s">
        <v>658</v>
      </c>
      <c r="E4" s="5" t="s">
        <v>658</v>
      </c>
      <c r="F4" s="5" t="s">
        <v>660</v>
      </c>
      <c r="G4" s="5" t="s">
        <v>660</v>
      </c>
      <c r="H4" s="5" t="s">
        <v>659</v>
      </c>
      <c r="I4" s="5" t="s">
        <v>659</v>
      </c>
    </row>
    <row r="5" spans="1:14" x14ac:dyDescent="0.25">
      <c r="A5" s="5" t="s">
        <v>646</v>
      </c>
      <c r="B5" s="5"/>
      <c r="C5" s="5"/>
      <c r="D5" s="5" t="s">
        <v>619</v>
      </c>
      <c r="E5" s="5" t="s">
        <v>658</v>
      </c>
      <c r="F5" s="5" t="s">
        <v>661</v>
      </c>
      <c r="G5" s="5" t="s">
        <v>661</v>
      </c>
      <c r="H5" s="5" t="s">
        <v>660</v>
      </c>
      <c r="I5" s="5" t="s">
        <v>660</v>
      </c>
    </row>
    <row r="6" spans="1:14" x14ac:dyDescent="0.25">
      <c r="A6" s="5" t="s">
        <v>647</v>
      </c>
      <c r="B6" s="5"/>
      <c r="C6" s="5"/>
      <c r="D6" s="5"/>
      <c r="E6" s="5" t="s">
        <v>619</v>
      </c>
      <c r="F6" s="5" t="s">
        <v>661</v>
      </c>
      <c r="G6" s="5" t="s">
        <v>661</v>
      </c>
      <c r="H6" s="5" t="s">
        <v>660</v>
      </c>
      <c r="I6" s="5" t="s">
        <v>660</v>
      </c>
    </row>
    <row r="7" spans="1:14" x14ac:dyDescent="0.25">
      <c r="A7" s="5" t="s">
        <v>648</v>
      </c>
      <c r="B7" s="5"/>
      <c r="C7" s="5"/>
      <c r="D7" s="5"/>
      <c r="E7" s="5"/>
      <c r="F7" s="5" t="s">
        <v>619</v>
      </c>
      <c r="G7" s="5" t="s">
        <v>660</v>
      </c>
      <c r="H7" s="5" t="s">
        <v>660</v>
      </c>
      <c r="I7" s="5" t="s">
        <v>660</v>
      </c>
    </row>
    <row r="8" spans="1:14" x14ac:dyDescent="0.25">
      <c r="A8" s="5" t="s">
        <v>649</v>
      </c>
      <c r="B8" s="5"/>
      <c r="C8" s="5"/>
      <c r="D8" s="5"/>
      <c r="E8" s="5"/>
      <c r="F8" s="5"/>
      <c r="G8" s="5" t="s">
        <v>619</v>
      </c>
      <c r="H8" s="5" t="s">
        <v>660</v>
      </c>
      <c r="I8" s="5" t="s">
        <v>660</v>
      </c>
    </row>
    <row r="9" spans="1:14" x14ac:dyDescent="0.25">
      <c r="A9" s="5" t="s">
        <v>650</v>
      </c>
      <c r="B9" s="5"/>
      <c r="C9" s="5"/>
      <c r="D9" s="5"/>
      <c r="E9" s="5"/>
      <c r="F9" s="5"/>
      <c r="G9" s="5"/>
      <c r="H9" s="5" t="s">
        <v>619</v>
      </c>
      <c r="I9" s="5" t="s">
        <v>660</v>
      </c>
    </row>
    <row r="10" spans="1:14" x14ac:dyDescent="0.25">
      <c r="A10" s="5" t="s">
        <v>651</v>
      </c>
      <c r="B10" s="5"/>
      <c r="C10" s="5"/>
      <c r="D10" s="5"/>
      <c r="E10" s="5"/>
      <c r="F10" s="5"/>
      <c r="G10" s="5"/>
      <c r="H10" s="5"/>
      <c r="I10" s="5" t="s">
        <v>619</v>
      </c>
    </row>
    <row r="13" spans="1:14" x14ac:dyDescent="0.25">
      <c r="A13" s="5"/>
      <c r="B13" s="5" t="s">
        <v>652</v>
      </c>
      <c r="C13" s="5" t="s">
        <v>653</v>
      </c>
      <c r="D13" s="5" t="s">
        <v>654</v>
      </c>
      <c r="E13" s="5" t="s">
        <v>655</v>
      </c>
      <c r="F13" s="5" t="s">
        <v>656</v>
      </c>
      <c r="G13" s="5" t="s">
        <v>657</v>
      </c>
      <c r="J13" s="55" t="s">
        <v>662</v>
      </c>
      <c r="K13" s="55"/>
      <c r="L13" s="55"/>
      <c r="M13" s="55"/>
      <c r="N13" s="55"/>
    </row>
    <row r="14" spans="1:14" x14ac:dyDescent="0.25">
      <c r="A14" s="5" t="s">
        <v>652</v>
      </c>
      <c r="B14" s="5" t="s">
        <v>619</v>
      </c>
      <c r="C14" s="5" t="s">
        <v>658</v>
      </c>
      <c r="D14" s="5" t="s">
        <v>658</v>
      </c>
      <c r="E14" s="5" t="s">
        <v>660</v>
      </c>
      <c r="F14" s="5" t="s">
        <v>660</v>
      </c>
      <c r="G14" s="5" t="s">
        <v>660</v>
      </c>
      <c r="J14" s="55" t="s">
        <v>666</v>
      </c>
      <c r="K14" s="55"/>
      <c r="L14" s="55"/>
      <c r="M14" s="55"/>
      <c r="N14" s="55"/>
    </row>
    <row r="15" spans="1:14" x14ac:dyDescent="0.25">
      <c r="A15" s="5" t="s">
        <v>653</v>
      </c>
      <c r="B15" s="5"/>
      <c r="C15" s="5" t="s">
        <v>619</v>
      </c>
      <c r="D15" s="5" t="s">
        <v>658</v>
      </c>
      <c r="E15" s="5" t="s">
        <v>661</v>
      </c>
      <c r="F15" s="5" t="s">
        <v>660</v>
      </c>
      <c r="G15" s="5" t="s">
        <v>660</v>
      </c>
      <c r="J15" s="55" t="s">
        <v>667</v>
      </c>
      <c r="K15" s="55"/>
      <c r="L15" s="55"/>
      <c r="M15" s="55"/>
      <c r="N15" s="55"/>
    </row>
    <row r="16" spans="1:14" x14ac:dyDescent="0.25">
      <c r="A16" s="5" t="s">
        <v>654</v>
      </c>
      <c r="B16" s="5"/>
      <c r="C16" s="5"/>
      <c r="D16" s="5" t="s">
        <v>619</v>
      </c>
      <c r="E16" s="5" t="s">
        <v>661</v>
      </c>
      <c r="F16" s="5" t="s">
        <v>661</v>
      </c>
      <c r="G16" s="5" t="s">
        <v>660</v>
      </c>
      <c r="J16" s="55" t="s">
        <v>668</v>
      </c>
      <c r="K16" s="55"/>
      <c r="L16" s="55"/>
      <c r="M16" s="55"/>
      <c r="N16" s="55"/>
    </row>
    <row r="17" spans="1:14" x14ac:dyDescent="0.25">
      <c r="A17" s="5" t="s">
        <v>655</v>
      </c>
      <c r="B17" s="5"/>
      <c r="C17" s="5"/>
      <c r="D17" s="5"/>
      <c r="E17" s="5" t="s">
        <v>619</v>
      </c>
      <c r="F17" s="5" t="s">
        <v>660</v>
      </c>
      <c r="G17" s="5" t="s">
        <v>660</v>
      </c>
      <c r="J17" s="55" t="s">
        <v>669</v>
      </c>
      <c r="K17" s="55"/>
      <c r="L17" s="55"/>
      <c r="M17" s="55"/>
      <c r="N17" s="55"/>
    </row>
    <row r="18" spans="1:14" x14ac:dyDescent="0.25">
      <c r="A18" s="5" t="s">
        <v>656</v>
      </c>
      <c r="B18" s="5"/>
      <c r="C18" s="5"/>
      <c r="D18" s="5"/>
      <c r="E18" s="5"/>
      <c r="F18" s="5" t="s">
        <v>619</v>
      </c>
      <c r="G18" s="5" t="s">
        <v>660</v>
      </c>
      <c r="J18" s="55" t="s">
        <v>670</v>
      </c>
      <c r="K18" s="55"/>
      <c r="L18" s="55"/>
      <c r="M18" s="55"/>
      <c r="N18" s="55"/>
    </row>
    <row r="19" spans="1:14" x14ac:dyDescent="0.25">
      <c r="A19" s="5" t="s">
        <v>657</v>
      </c>
      <c r="B19" s="5"/>
      <c r="C19" s="5"/>
      <c r="D19" s="5"/>
      <c r="E19" s="5"/>
      <c r="F19" s="5"/>
      <c r="G19" s="5" t="s">
        <v>619</v>
      </c>
      <c r="J19" s="55" t="s">
        <v>671</v>
      </c>
      <c r="K19" s="55"/>
      <c r="L19" s="55"/>
      <c r="M19" s="55"/>
      <c r="N19" s="55"/>
    </row>
  </sheetData>
  <mergeCells count="7">
    <mergeCell ref="J16:N16"/>
    <mergeCell ref="J17:N17"/>
    <mergeCell ref="J18:N18"/>
    <mergeCell ref="J19:N19"/>
    <mergeCell ref="J13:N13"/>
    <mergeCell ref="J15:N15"/>
    <mergeCell ref="J14:N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T106"/>
  <sheetViews>
    <sheetView tabSelected="1" topLeftCell="A93" workbookViewId="0">
      <selection activeCell="S106" sqref="S106"/>
    </sheetView>
  </sheetViews>
  <sheetFormatPr defaultRowHeight="15" x14ac:dyDescent="0.25"/>
  <sheetData>
    <row r="2" spans="1:17" x14ac:dyDescent="0.25">
      <c r="B2" s="60" t="s">
        <v>686</v>
      </c>
      <c r="C2" s="61"/>
      <c r="D2" s="61"/>
      <c r="E2" s="61"/>
      <c r="F2" s="61"/>
      <c r="G2" s="61"/>
      <c r="H2" s="61"/>
      <c r="I2" s="61"/>
      <c r="J2" s="62"/>
      <c r="K2" s="23">
        <v>1440</v>
      </c>
      <c r="N2" s="57" t="s">
        <v>713</v>
      </c>
      <c r="O2" s="58"/>
      <c r="P2" s="58"/>
      <c r="Q2" s="59"/>
    </row>
    <row r="3" spans="1:17" x14ac:dyDescent="0.25">
      <c r="B3" s="57" t="s">
        <v>674</v>
      </c>
      <c r="C3" s="58"/>
      <c r="D3" s="58"/>
      <c r="E3" s="58"/>
      <c r="F3" s="58"/>
      <c r="G3" s="58"/>
      <c r="H3" s="58"/>
      <c r="I3" s="58"/>
      <c r="J3" s="59"/>
      <c r="K3" s="22">
        <v>180</v>
      </c>
      <c r="L3" s="63" t="s">
        <v>673</v>
      </c>
      <c r="N3" s="57" t="s">
        <v>711</v>
      </c>
      <c r="O3" s="58"/>
      <c r="P3" s="58"/>
      <c r="Q3" s="59"/>
    </row>
    <row r="4" spans="1:17" x14ac:dyDescent="0.25">
      <c r="B4" s="57" t="s">
        <v>675</v>
      </c>
      <c r="C4" s="58"/>
      <c r="D4" s="58"/>
      <c r="E4" s="58"/>
      <c r="F4" s="58"/>
      <c r="G4" s="58"/>
      <c r="H4" s="58"/>
      <c r="I4" s="58"/>
      <c r="J4" s="59"/>
      <c r="K4" s="22">
        <v>450</v>
      </c>
      <c r="L4" s="64"/>
      <c r="N4" s="57" t="s">
        <v>712</v>
      </c>
      <c r="O4" s="58"/>
      <c r="P4" s="58"/>
      <c r="Q4" s="59"/>
    </row>
    <row r="5" spans="1:17" x14ac:dyDescent="0.25">
      <c r="B5" s="57" t="s">
        <v>677</v>
      </c>
      <c r="C5" s="58"/>
      <c r="D5" s="58"/>
      <c r="E5" s="58"/>
      <c r="F5" s="58"/>
      <c r="G5" s="58"/>
      <c r="H5" s="58"/>
      <c r="I5" s="58"/>
      <c r="J5" s="59"/>
      <c r="K5" s="22">
        <v>600</v>
      </c>
      <c r="L5" s="64"/>
      <c r="N5" s="56" t="s">
        <v>688</v>
      </c>
      <c r="O5" s="56"/>
      <c r="P5" s="56"/>
      <c r="Q5" s="23">
        <v>625</v>
      </c>
    </row>
    <row r="6" spans="1:17" x14ac:dyDescent="0.25">
      <c r="A6" s="15"/>
      <c r="B6" s="57" t="s">
        <v>672</v>
      </c>
      <c r="C6" s="58"/>
      <c r="D6" s="58"/>
      <c r="E6" s="58"/>
      <c r="F6" s="58"/>
      <c r="G6" s="58"/>
      <c r="H6" s="58"/>
      <c r="I6" s="58"/>
      <c r="J6" s="59"/>
      <c r="K6" s="22">
        <v>1000</v>
      </c>
      <c r="L6" s="65"/>
      <c r="N6" s="56" t="s">
        <v>689</v>
      </c>
      <c r="O6" s="56"/>
      <c r="P6" s="56"/>
      <c r="Q6" s="23">
        <v>686</v>
      </c>
    </row>
    <row r="7" spans="1:17" x14ac:dyDescent="0.25">
      <c r="A7" s="15"/>
      <c r="B7" s="57" t="s">
        <v>676</v>
      </c>
      <c r="C7" s="58"/>
      <c r="D7" s="58"/>
      <c r="E7" s="58"/>
      <c r="F7" s="58"/>
      <c r="G7" s="58"/>
      <c r="H7" s="58"/>
      <c r="I7" s="58"/>
      <c r="J7" s="59"/>
      <c r="K7" s="22">
        <v>4.17</v>
      </c>
      <c r="N7" s="56" t="s">
        <v>690</v>
      </c>
      <c r="O7" s="56"/>
      <c r="P7" s="56"/>
      <c r="Q7" s="23">
        <v>500</v>
      </c>
    </row>
    <row r="8" spans="1:17" x14ac:dyDescent="0.25">
      <c r="A8" s="15"/>
      <c r="B8" s="56" t="s">
        <v>692</v>
      </c>
      <c r="C8" s="56"/>
      <c r="D8" s="56"/>
      <c r="E8" s="56"/>
      <c r="F8" s="56"/>
      <c r="G8" s="56"/>
      <c r="H8" s="56"/>
      <c r="I8" s="56"/>
      <c r="J8" s="56"/>
      <c r="K8" s="22">
        <v>180</v>
      </c>
      <c r="N8" s="56" t="s">
        <v>691</v>
      </c>
      <c r="O8" s="56"/>
      <c r="P8" s="56"/>
      <c r="Q8" s="23">
        <v>513</v>
      </c>
    </row>
    <row r="9" spans="1:17" x14ac:dyDescent="0.25">
      <c r="A9" s="15"/>
      <c r="B9" s="56" t="s">
        <v>693</v>
      </c>
      <c r="C9" s="56"/>
      <c r="D9" s="56"/>
      <c r="E9" s="56"/>
      <c r="F9" s="56"/>
      <c r="G9" s="56"/>
      <c r="H9" s="56"/>
      <c r="I9" s="56"/>
      <c r="J9" s="56"/>
      <c r="K9" s="23">
        <v>140</v>
      </c>
      <c r="N9" s="56" t="s">
        <v>714</v>
      </c>
      <c r="O9" s="56"/>
      <c r="P9" s="56"/>
      <c r="Q9" s="23">
        <v>625</v>
      </c>
    </row>
    <row r="10" spans="1:17" x14ac:dyDescent="0.25">
      <c r="A10" s="15"/>
      <c r="B10" s="57" t="s">
        <v>694</v>
      </c>
      <c r="C10" s="58"/>
      <c r="D10" s="58"/>
      <c r="E10" s="58"/>
      <c r="F10" s="58"/>
      <c r="G10" s="58"/>
      <c r="H10" s="58"/>
      <c r="I10" s="58"/>
      <c r="J10" s="59"/>
      <c r="K10" s="23">
        <v>100</v>
      </c>
      <c r="N10" s="56" t="s">
        <v>715</v>
      </c>
      <c r="O10" s="56"/>
      <c r="P10" s="56"/>
      <c r="Q10" s="23">
        <v>580</v>
      </c>
    </row>
    <row r="11" spans="1:17" x14ac:dyDescent="0.25">
      <c r="B11" s="56" t="s">
        <v>695</v>
      </c>
      <c r="C11" s="56"/>
      <c r="D11" s="56"/>
      <c r="E11" s="56"/>
      <c r="F11" s="56"/>
      <c r="G11" s="56"/>
      <c r="H11" s="56"/>
      <c r="I11" s="56"/>
      <c r="J11" s="56"/>
      <c r="K11" s="22">
        <v>100</v>
      </c>
      <c r="N11" s="56" t="s">
        <v>716</v>
      </c>
      <c r="O11" s="56"/>
      <c r="P11" s="56"/>
      <c r="Q11" s="23">
        <v>580</v>
      </c>
    </row>
    <row r="12" spans="1:17" x14ac:dyDescent="0.25">
      <c r="B12" s="56" t="s">
        <v>698</v>
      </c>
      <c r="C12" s="56"/>
      <c r="D12" s="56"/>
      <c r="E12" s="56"/>
      <c r="F12" s="56"/>
      <c r="G12" s="56"/>
      <c r="H12" s="56"/>
      <c r="I12" s="56"/>
      <c r="J12" s="56"/>
      <c r="K12" s="22">
        <v>110</v>
      </c>
    </row>
    <row r="13" spans="1:17" x14ac:dyDescent="0.25">
      <c r="B13" s="56" t="s">
        <v>697</v>
      </c>
      <c r="C13" s="56"/>
      <c r="D13" s="56"/>
      <c r="E13" s="56"/>
      <c r="F13" s="56"/>
      <c r="G13" s="56"/>
      <c r="H13" s="56"/>
      <c r="I13" s="56"/>
      <c r="J13" s="56"/>
      <c r="K13" s="22">
        <v>70</v>
      </c>
    </row>
    <row r="14" spans="1:17" x14ac:dyDescent="0.25">
      <c r="B14" s="56" t="s">
        <v>696</v>
      </c>
      <c r="C14" s="56"/>
      <c r="D14" s="56"/>
      <c r="E14" s="56"/>
      <c r="F14" s="56"/>
      <c r="G14" s="56"/>
      <c r="H14" s="56"/>
      <c r="I14" s="56"/>
      <c r="J14" s="56"/>
      <c r="K14" s="22">
        <v>30</v>
      </c>
    </row>
    <row r="15" spans="1:17" x14ac:dyDescent="0.25">
      <c r="B15" s="56" t="s">
        <v>718</v>
      </c>
      <c r="C15" s="56"/>
      <c r="D15" s="56"/>
      <c r="E15" s="56"/>
      <c r="F15" s="56"/>
      <c r="G15" s="56"/>
      <c r="H15" s="56"/>
      <c r="I15" s="56"/>
      <c r="J15" s="56"/>
      <c r="K15" s="27">
        <v>1.45</v>
      </c>
    </row>
    <row r="16" spans="1:17" x14ac:dyDescent="0.25">
      <c r="B16" s="57" t="s">
        <v>717</v>
      </c>
      <c r="C16" s="58"/>
      <c r="D16" s="58"/>
      <c r="E16" s="58"/>
      <c r="F16" s="58"/>
      <c r="G16" s="58"/>
      <c r="H16" s="58"/>
      <c r="I16" s="58"/>
      <c r="J16" s="59"/>
      <c r="K16" s="27">
        <v>120</v>
      </c>
    </row>
    <row r="17" spans="1:20" x14ac:dyDescent="0.25">
      <c r="B17" s="57" t="s">
        <v>719</v>
      </c>
      <c r="C17" s="58"/>
      <c r="D17" s="58"/>
      <c r="E17" s="58"/>
      <c r="F17" s="58"/>
      <c r="G17" s="58"/>
      <c r="H17" s="58"/>
      <c r="I17" s="58"/>
      <c r="J17" s="59"/>
      <c r="K17" s="27">
        <v>160</v>
      </c>
    </row>
    <row r="18" spans="1:20" x14ac:dyDescent="0.25">
      <c r="B18" s="57" t="s">
        <v>720</v>
      </c>
      <c r="C18" s="58"/>
      <c r="D18" s="58"/>
      <c r="E18" s="58"/>
      <c r="F18" s="58"/>
      <c r="G18" s="58"/>
      <c r="H18" s="58"/>
      <c r="I18" s="58"/>
      <c r="J18" s="59"/>
      <c r="K18" s="27">
        <v>200</v>
      </c>
    </row>
    <row r="19" spans="1:20" x14ac:dyDescent="0.25">
      <c r="B19" s="57"/>
      <c r="C19" s="58"/>
      <c r="D19" s="58"/>
      <c r="E19" s="58"/>
      <c r="F19" s="58"/>
      <c r="G19" s="58"/>
      <c r="H19" s="58"/>
      <c r="I19" s="58"/>
      <c r="J19" s="59"/>
      <c r="K19" s="27"/>
    </row>
    <row r="21" spans="1:20" ht="15.75" thickBot="1" x14ac:dyDescent="0.3">
      <c r="A21" s="54" t="s">
        <v>728</v>
      </c>
      <c r="B21" s="54"/>
      <c r="C21" s="54"/>
      <c r="D21" s="54"/>
      <c r="E21" s="54"/>
      <c r="F21" s="54"/>
      <c r="G21" s="54"/>
      <c r="H21" s="54"/>
      <c r="I21" s="54"/>
      <c r="J21" s="54"/>
      <c r="L21" s="54" t="s">
        <v>729</v>
      </c>
      <c r="M21" s="54"/>
      <c r="N21" s="54"/>
      <c r="O21" s="54"/>
      <c r="P21" s="54"/>
      <c r="Q21" s="54"/>
      <c r="R21" s="54"/>
      <c r="S21" s="54"/>
    </row>
    <row r="22" spans="1:20" x14ac:dyDescent="0.25">
      <c r="A22" s="20" t="s">
        <v>685</v>
      </c>
      <c r="B22" s="21"/>
      <c r="C22" s="23">
        <v>8</v>
      </c>
      <c r="D22" s="23">
        <v>4</v>
      </c>
      <c r="E22" s="23">
        <v>2</v>
      </c>
      <c r="F22" s="23">
        <v>32</v>
      </c>
      <c r="G22" s="23">
        <v>1</v>
      </c>
      <c r="H22" s="23">
        <v>1</v>
      </c>
      <c r="I22" s="23">
        <v>4</v>
      </c>
      <c r="J22" s="23">
        <v>2</v>
      </c>
      <c r="L22" s="17" t="s">
        <v>685</v>
      </c>
      <c r="M22" s="21"/>
      <c r="N22" s="17">
        <v>1</v>
      </c>
      <c r="O22" s="17">
        <v>2</v>
      </c>
      <c r="P22" s="17">
        <v>2</v>
      </c>
      <c r="Q22" s="17">
        <v>2</v>
      </c>
      <c r="R22" s="17">
        <v>4</v>
      </c>
      <c r="S22" s="17">
        <v>22</v>
      </c>
    </row>
    <row r="23" spans="1:20" x14ac:dyDescent="0.25">
      <c r="A23" s="21"/>
      <c r="B23" s="5" t="s">
        <v>679</v>
      </c>
      <c r="C23" s="5" t="s">
        <v>644</v>
      </c>
      <c r="D23" s="5" t="s">
        <v>645</v>
      </c>
      <c r="E23" s="5" t="s">
        <v>646</v>
      </c>
      <c r="F23" s="5" t="s">
        <v>647</v>
      </c>
      <c r="G23" s="5" t="s">
        <v>648</v>
      </c>
      <c r="H23" s="5" t="s">
        <v>649</v>
      </c>
      <c r="I23" s="5" t="s">
        <v>650</v>
      </c>
      <c r="J23" s="5" t="s">
        <v>651</v>
      </c>
      <c r="L23" s="21"/>
      <c r="M23" s="5" t="s">
        <v>679</v>
      </c>
      <c r="N23" s="5" t="s">
        <v>652</v>
      </c>
      <c r="O23" s="5" t="s">
        <v>653</v>
      </c>
      <c r="P23" s="5" t="s">
        <v>654</v>
      </c>
      <c r="Q23" s="5" t="s">
        <v>655</v>
      </c>
      <c r="R23" s="5" t="s">
        <v>656</v>
      </c>
      <c r="S23" s="5" t="s">
        <v>657</v>
      </c>
    </row>
    <row r="24" spans="1:20" x14ac:dyDescent="0.25">
      <c r="A24" s="17">
        <v>8</v>
      </c>
      <c r="B24" s="5" t="s">
        <v>644</v>
      </c>
      <c r="C24" s="5">
        <f>MAX(C22*A24)</f>
        <v>64</v>
      </c>
      <c r="D24" s="5">
        <f>MAX(D22*A24)</f>
        <v>32</v>
      </c>
      <c r="E24" s="5">
        <f>MAX(E22*A24)</f>
        <v>16</v>
      </c>
      <c r="F24" s="5">
        <f>MAX(F22*A24)</f>
        <v>256</v>
      </c>
      <c r="G24" s="5">
        <f>MAX(G22*A24)</f>
        <v>8</v>
      </c>
      <c r="H24" s="5">
        <f>MAX(H22*A24)</f>
        <v>8</v>
      </c>
      <c r="I24" s="5">
        <f>MAX(I22*A24)</f>
        <v>32</v>
      </c>
      <c r="J24" s="5">
        <f>MAX(J22*A24)</f>
        <v>16</v>
      </c>
      <c r="L24" s="17">
        <v>1</v>
      </c>
      <c r="M24" s="5" t="s">
        <v>652</v>
      </c>
      <c r="N24" s="5">
        <f>MAX(N22*L24)</f>
        <v>1</v>
      </c>
      <c r="O24" s="5">
        <f>MAX(O22*L24)</f>
        <v>2</v>
      </c>
      <c r="P24" s="5">
        <f>MAX(P22*L24)</f>
        <v>2</v>
      </c>
      <c r="Q24" s="5">
        <f>MAX(Q22*L24)</f>
        <v>2</v>
      </c>
      <c r="R24" s="5">
        <f>MAX(R22*L24)</f>
        <v>4</v>
      </c>
      <c r="S24" s="5">
        <f>MAX(S22*L24)</f>
        <v>22</v>
      </c>
    </row>
    <row r="25" spans="1:20" x14ac:dyDescent="0.25">
      <c r="A25" s="17">
        <v>4</v>
      </c>
      <c r="B25" s="5" t="s">
        <v>645</v>
      </c>
      <c r="C25" s="5">
        <f>C22*A25</f>
        <v>32</v>
      </c>
      <c r="D25" s="5">
        <f>MAX(D22*A25)</f>
        <v>16</v>
      </c>
      <c r="E25" s="5">
        <f>MAX(E22*A25)</f>
        <v>8</v>
      </c>
      <c r="F25" s="5">
        <f>MAX(F22*A25)</f>
        <v>128</v>
      </c>
      <c r="G25" s="5">
        <f>MAX(G22*A25)</f>
        <v>4</v>
      </c>
      <c r="H25" s="5">
        <f>MAX(H22*A25)</f>
        <v>4</v>
      </c>
      <c r="I25" s="5">
        <f>MAX(I22*A25)</f>
        <v>16</v>
      </c>
      <c r="J25" s="5">
        <f>MAX(J22*A25)</f>
        <v>8</v>
      </c>
      <c r="L25" s="17">
        <v>2</v>
      </c>
      <c r="M25" s="5" t="s">
        <v>653</v>
      </c>
      <c r="N25" s="5">
        <f>N22*L25</f>
        <v>2</v>
      </c>
      <c r="O25" s="5">
        <f>MAX(O22*L25)</f>
        <v>4</v>
      </c>
      <c r="P25" s="5">
        <f>MAX(P22*L25)</f>
        <v>4</v>
      </c>
      <c r="Q25" s="5">
        <f>MAX(Q22*L25)</f>
        <v>4</v>
      </c>
      <c r="R25" s="5">
        <f>MAX(R22*L25)</f>
        <v>8</v>
      </c>
      <c r="S25" s="5">
        <f>MAX(S22*L25)</f>
        <v>44</v>
      </c>
    </row>
    <row r="26" spans="1:20" x14ac:dyDescent="0.25">
      <c r="A26" s="17">
        <v>2</v>
      </c>
      <c r="B26" s="5" t="s">
        <v>646</v>
      </c>
      <c r="C26" s="5">
        <f>C22*A26</f>
        <v>16</v>
      </c>
      <c r="D26" s="5">
        <f>D22*A26</f>
        <v>8</v>
      </c>
      <c r="E26" s="5">
        <f>MAX(E22*A26)</f>
        <v>4</v>
      </c>
      <c r="F26" s="5">
        <f>MAX(F22*A26)</f>
        <v>64</v>
      </c>
      <c r="G26" s="5">
        <f>MAX(G22*A26)</f>
        <v>2</v>
      </c>
      <c r="H26" s="5">
        <f>MAX(H22*A26)</f>
        <v>2</v>
      </c>
      <c r="I26" s="5">
        <f>MAX(I22*A26)</f>
        <v>8</v>
      </c>
      <c r="J26" s="5">
        <f>MAX(J22*A26)</f>
        <v>4</v>
      </c>
      <c r="L26" s="17">
        <v>2</v>
      </c>
      <c r="M26" s="5" t="s">
        <v>654</v>
      </c>
      <c r="N26" s="5">
        <f>N22*L26</f>
        <v>2</v>
      </c>
      <c r="O26" s="5">
        <f>O22*L26</f>
        <v>4</v>
      </c>
      <c r="P26" s="5">
        <f>MAX(P22*L26)</f>
        <v>4</v>
      </c>
      <c r="Q26" s="5">
        <f>MAX(Q22*L26)</f>
        <v>4</v>
      </c>
      <c r="R26" s="5">
        <f>MAX(R22*L26)</f>
        <v>8</v>
      </c>
      <c r="S26" s="5">
        <f>MAX(S22*L26)</f>
        <v>44</v>
      </c>
    </row>
    <row r="27" spans="1:20" x14ac:dyDescent="0.25">
      <c r="A27" s="17">
        <v>32</v>
      </c>
      <c r="B27" s="5" t="s">
        <v>647</v>
      </c>
      <c r="C27" s="5">
        <f>C22*A27</f>
        <v>256</v>
      </c>
      <c r="D27" s="5">
        <f>D22*A27</f>
        <v>128</v>
      </c>
      <c r="E27" s="5">
        <f>E22*A27</f>
        <v>64</v>
      </c>
      <c r="F27" s="5">
        <f>MAX(F22*A27)</f>
        <v>1024</v>
      </c>
      <c r="G27" s="5">
        <f>MAX(G22*A27)</f>
        <v>32</v>
      </c>
      <c r="H27" s="5">
        <f>MAX(H22*A27)</f>
        <v>32</v>
      </c>
      <c r="I27" s="5">
        <f>MAX(I22*A27)</f>
        <v>128</v>
      </c>
      <c r="J27" s="5">
        <f>MAX(J22*A27)</f>
        <v>64</v>
      </c>
      <c r="L27" s="17">
        <v>2</v>
      </c>
      <c r="M27" s="5" t="s">
        <v>655</v>
      </c>
      <c r="N27" s="5">
        <f>N22*L27</f>
        <v>2</v>
      </c>
      <c r="O27" s="5">
        <f>O22*L27</f>
        <v>4</v>
      </c>
      <c r="P27" s="5">
        <f>P22*L27</f>
        <v>4</v>
      </c>
      <c r="Q27" s="5">
        <f>MAX(Q22*L27)</f>
        <v>4</v>
      </c>
      <c r="R27" s="5">
        <f>MAX(R22*L27)</f>
        <v>8</v>
      </c>
      <c r="S27" s="5">
        <f>MAX(S22*L27)</f>
        <v>44</v>
      </c>
    </row>
    <row r="28" spans="1:20" x14ac:dyDescent="0.25">
      <c r="A28" s="17">
        <v>1</v>
      </c>
      <c r="B28" s="5" t="s">
        <v>648</v>
      </c>
      <c r="C28" s="5">
        <f>C22*A28</f>
        <v>8</v>
      </c>
      <c r="D28" s="5">
        <f>D22*A28</f>
        <v>4</v>
      </c>
      <c r="E28" s="5">
        <f>E22*A28</f>
        <v>2</v>
      </c>
      <c r="F28" s="5">
        <f>F22*A28</f>
        <v>32</v>
      </c>
      <c r="G28" s="5">
        <f>MAX(G22*A28)</f>
        <v>1</v>
      </c>
      <c r="H28" s="5">
        <f>MAX(H22*A28)</f>
        <v>1</v>
      </c>
      <c r="I28" s="5">
        <f>MAX(I22*A28)</f>
        <v>4</v>
      </c>
      <c r="J28" s="5">
        <f>MAX(J22*A28)</f>
        <v>2</v>
      </c>
      <c r="L28" s="17">
        <v>4</v>
      </c>
      <c r="M28" s="5" t="s">
        <v>656</v>
      </c>
      <c r="N28" s="5">
        <f>N22*L28</f>
        <v>4</v>
      </c>
      <c r="O28" s="5">
        <f>O22*L28</f>
        <v>8</v>
      </c>
      <c r="P28" s="5">
        <f>P22*L28</f>
        <v>8</v>
      </c>
      <c r="Q28" s="5">
        <f>Q22*L28</f>
        <v>8</v>
      </c>
      <c r="R28" s="5">
        <f>MAX(R22*L28)</f>
        <v>16</v>
      </c>
      <c r="S28" s="5">
        <f>MAX(S22*L28)</f>
        <v>88</v>
      </c>
    </row>
    <row r="29" spans="1:20" x14ac:dyDescent="0.25">
      <c r="A29" s="17">
        <v>1</v>
      </c>
      <c r="B29" s="5" t="s">
        <v>649</v>
      </c>
      <c r="C29" s="5">
        <f>C22*A29</f>
        <v>8</v>
      </c>
      <c r="D29" s="5">
        <f>D22*A29</f>
        <v>4</v>
      </c>
      <c r="E29" s="5">
        <f>E22*A29</f>
        <v>2</v>
      </c>
      <c r="F29" s="5">
        <f>F22*A29</f>
        <v>32</v>
      </c>
      <c r="G29" s="5">
        <f>G22*A29</f>
        <v>1</v>
      </c>
      <c r="H29" s="5">
        <f>MAX(H22*A29)</f>
        <v>1</v>
      </c>
      <c r="I29" s="5">
        <f>MAX(I22*A29)</f>
        <v>4</v>
      </c>
      <c r="J29" s="5">
        <f>MAX(J22*A29)</f>
        <v>2</v>
      </c>
      <c r="L29" s="17">
        <v>22</v>
      </c>
      <c r="M29" s="5" t="s">
        <v>657</v>
      </c>
      <c r="N29" s="5">
        <f>N22*L29</f>
        <v>22</v>
      </c>
      <c r="O29" s="5">
        <f>O22*L29</f>
        <v>44</v>
      </c>
      <c r="P29" s="5">
        <f>P22*L29</f>
        <v>44</v>
      </c>
      <c r="Q29" s="5">
        <f>Q22*L29</f>
        <v>44</v>
      </c>
      <c r="R29" s="5">
        <f>R22*L29</f>
        <v>88</v>
      </c>
      <c r="S29" s="5">
        <f>MAX(S22*L29)</f>
        <v>484</v>
      </c>
      <c r="T29" s="26" t="s">
        <v>687</v>
      </c>
    </row>
    <row r="30" spans="1:20" x14ac:dyDescent="0.25">
      <c r="A30" s="17">
        <v>4</v>
      </c>
      <c r="B30" s="5" t="s">
        <v>650</v>
      </c>
      <c r="C30" s="5">
        <f>C22*A30</f>
        <v>32</v>
      </c>
      <c r="D30" s="5">
        <f>D22*A30</f>
        <v>16</v>
      </c>
      <c r="E30" s="5">
        <f>E22*A30</f>
        <v>8</v>
      </c>
      <c r="F30" s="5">
        <f>F22*A30</f>
        <v>128</v>
      </c>
      <c r="G30" s="5">
        <f>G22*A30</f>
        <v>4</v>
      </c>
      <c r="H30" s="5">
        <f>H22*A30</f>
        <v>4</v>
      </c>
      <c r="I30" s="5">
        <f>MAX(I22*A30)</f>
        <v>16</v>
      </c>
      <c r="J30" s="5">
        <f>MAX(J22*A30)</f>
        <v>8</v>
      </c>
      <c r="L30" s="25">
        <f>SUM(L24:L29)</f>
        <v>33</v>
      </c>
      <c r="M30" s="24"/>
      <c r="N30" s="23">
        <f t="shared" ref="N30:S30" si="0">SUM(N24:N29)</f>
        <v>33</v>
      </c>
      <c r="O30" s="23">
        <f t="shared" si="0"/>
        <v>66</v>
      </c>
      <c r="P30" s="23">
        <f t="shared" si="0"/>
        <v>66</v>
      </c>
      <c r="Q30" s="23">
        <f t="shared" si="0"/>
        <v>66</v>
      </c>
      <c r="R30" s="23">
        <f t="shared" si="0"/>
        <v>132</v>
      </c>
      <c r="S30" s="23">
        <f t="shared" si="0"/>
        <v>726</v>
      </c>
      <c r="T30" s="26">
        <f>N30+O30+P30+Q30+R30+S30</f>
        <v>1089</v>
      </c>
    </row>
    <row r="31" spans="1:20" x14ac:dyDescent="0.25">
      <c r="A31" s="17">
        <v>2</v>
      </c>
      <c r="B31" s="5" t="s">
        <v>651</v>
      </c>
      <c r="C31" s="5">
        <f>C22*A31</f>
        <v>16</v>
      </c>
      <c r="D31" s="5">
        <f>D22*A31</f>
        <v>8</v>
      </c>
      <c r="E31" s="5">
        <f>E22*A31</f>
        <v>4</v>
      </c>
      <c r="F31" s="5">
        <f>F22*A31</f>
        <v>64</v>
      </c>
      <c r="G31" s="5">
        <f>G22*A31</f>
        <v>2</v>
      </c>
      <c r="H31" s="5">
        <f>H22*A31</f>
        <v>2</v>
      </c>
      <c r="I31" s="5">
        <f>I22*A31</f>
        <v>8</v>
      </c>
      <c r="J31" s="5">
        <f>MAX(J22*A31)</f>
        <v>4</v>
      </c>
      <c r="K31" s="26" t="s">
        <v>687</v>
      </c>
    </row>
    <row r="32" spans="1:20" x14ac:dyDescent="0.25">
      <c r="A32" s="25">
        <f>SUM(A24:A31)</f>
        <v>54</v>
      </c>
      <c r="B32" s="21"/>
      <c r="C32" s="21">
        <f t="shared" ref="C32:J32" si="1">SUM(C24:C31)</f>
        <v>432</v>
      </c>
      <c r="D32" s="21">
        <f t="shared" si="1"/>
        <v>216</v>
      </c>
      <c r="E32" s="21">
        <f t="shared" si="1"/>
        <v>108</v>
      </c>
      <c r="F32" s="21">
        <f t="shared" si="1"/>
        <v>1728</v>
      </c>
      <c r="G32" s="21">
        <f t="shared" si="1"/>
        <v>54</v>
      </c>
      <c r="H32" s="21">
        <f t="shared" si="1"/>
        <v>54</v>
      </c>
      <c r="I32" s="21">
        <f t="shared" si="1"/>
        <v>216</v>
      </c>
      <c r="J32" s="21">
        <f t="shared" si="1"/>
        <v>108</v>
      </c>
      <c r="K32" s="26">
        <f>C32+D32+E32+F32+G32+H32+I32+J32</f>
        <v>2916</v>
      </c>
    </row>
    <row r="34" spans="2:19" x14ac:dyDescent="0.25">
      <c r="B34" s="18"/>
      <c r="C34" s="18"/>
      <c r="D34" s="18"/>
      <c r="E34" s="18"/>
      <c r="F34" s="18"/>
      <c r="G34" s="18"/>
      <c r="H34" s="18"/>
      <c r="I34" s="18"/>
      <c r="J34" s="18"/>
      <c r="L34" s="19"/>
    </row>
    <row r="35" spans="2:19" x14ac:dyDescent="0.25">
      <c r="B35" s="5" t="s">
        <v>678</v>
      </c>
      <c r="C35" s="5" t="s">
        <v>644</v>
      </c>
      <c r="D35" s="5" t="s">
        <v>645</v>
      </c>
      <c r="E35" s="5" t="s">
        <v>646</v>
      </c>
      <c r="F35" s="5" t="s">
        <v>647</v>
      </c>
      <c r="G35" s="5" t="s">
        <v>648</v>
      </c>
      <c r="H35" s="5" t="s">
        <v>649</v>
      </c>
      <c r="I35" s="5" t="s">
        <v>650</v>
      </c>
      <c r="J35" s="5" t="s">
        <v>651</v>
      </c>
      <c r="M35" s="5" t="s">
        <v>678</v>
      </c>
      <c r="N35" s="5" t="s">
        <v>652</v>
      </c>
      <c r="O35" s="5" t="s">
        <v>653</v>
      </c>
      <c r="P35" s="5" t="s">
        <v>654</v>
      </c>
      <c r="Q35" s="5" t="s">
        <v>655</v>
      </c>
      <c r="R35" s="5" t="s">
        <v>656</v>
      </c>
      <c r="S35" s="5" t="s">
        <v>657</v>
      </c>
    </row>
    <row r="36" spans="2:19" x14ac:dyDescent="0.25">
      <c r="B36" s="5" t="s">
        <v>644</v>
      </c>
      <c r="C36" s="5">
        <f>(K6+K8+K5)/K7</f>
        <v>426.85851318944844</v>
      </c>
      <c r="D36" s="5">
        <f>(K6+K9+K5)/K7</f>
        <v>417.26618705035975</v>
      </c>
      <c r="E36" s="5">
        <f>(K6+K10+K5)/K7</f>
        <v>407.67386091127099</v>
      </c>
      <c r="F36" s="5">
        <f>(K6+K10+K5)/K7</f>
        <v>407.67386091127099</v>
      </c>
      <c r="G36" s="6">
        <f>(K8+K5)/K7</f>
        <v>187.05035971223023</v>
      </c>
      <c r="H36" s="6">
        <f>(K9+K5)/K7</f>
        <v>177.45803357314148</v>
      </c>
      <c r="I36" s="6">
        <v>0</v>
      </c>
      <c r="J36" s="6">
        <v>0</v>
      </c>
      <c r="M36" s="5" t="s">
        <v>652</v>
      </c>
      <c r="N36" s="5">
        <f>(K6+K15+K16+K4)/K7</f>
        <v>376.84652278177458</v>
      </c>
      <c r="O36" s="5">
        <f>(K6+K15+K16+K4)/K7</f>
        <v>376.84652278177458</v>
      </c>
      <c r="P36" s="5">
        <f>(K6+K15+K16+K4)/K7</f>
        <v>376.84652278177458</v>
      </c>
      <c r="Q36" s="5">
        <f>(K15+K16+K4)/K7</f>
        <v>137.03836930455637</v>
      </c>
      <c r="R36" s="5">
        <f>(K15+K16+K4)/K7</f>
        <v>137.03836930455637</v>
      </c>
      <c r="S36" s="5">
        <f>(K15+K16+K4)/K7</f>
        <v>137.03836930455637</v>
      </c>
    </row>
    <row r="37" spans="2:19" x14ac:dyDescent="0.25">
      <c r="B37" s="5" t="s">
        <v>645</v>
      </c>
      <c r="C37" s="5">
        <f>(K6+K9+K5)/K7</f>
        <v>417.26618705035975</v>
      </c>
      <c r="D37" s="5">
        <f>(K6+K9+K5)/K7</f>
        <v>417.26618705035975</v>
      </c>
      <c r="E37" s="5">
        <f>(K6+K10+K5)/K7</f>
        <v>407.67386091127099</v>
      </c>
      <c r="F37" s="5">
        <f>(K6+K10+K5)/K7</f>
        <v>407.67386091127099</v>
      </c>
      <c r="G37" s="5">
        <f>(K9+K5)/K7</f>
        <v>177.45803357314148</v>
      </c>
      <c r="H37" s="5">
        <f>(K9+K5)/K7</f>
        <v>177.45803357314148</v>
      </c>
      <c r="I37" s="5">
        <v>0</v>
      </c>
      <c r="J37" s="5">
        <v>0</v>
      </c>
      <c r="M37" s="5" t="s">
        <v>653</v>
      </c>
      <c r="N37" s="5">
        <f>(K6+K15+K16+K5)/K7</f>
        <v>412.81774580335735</v>
      </c>
      <c r="O37" s="5">
        <f>(K6+K15+K17+K5)/K7</f>
        <v>422.41007194244605</v>
      </c>
      <c r="P37" s="5">
        <f>(K6+K15+K17+K5)/K7</f>
        <v>422.41007194244605</v>
      </c>
      <c r="Q37" s="5">
        <f>(K15+K16+K5)/K7</f>
        <v>173.00959232613911</v>
      </c>
      <c r="R37" s="5">
        <f>(K15+K17+K5)/K7</f>
        <v>182.60191846522784</v>
      </c>
      <c r="S37" s="5">
        <f>(K15+K17+K5)/K7</f>
        <v>182.60191846522784</v>
      </c>
    </row>
    <row r="38" spans="2:19" x14ac:dyDescent="0.25">
      <c r="B38" s="5" t="s">
        <v>646</v>
      </c>
      <c r="C38" s="5">
        <f>(K6+K10+K4)/K7</f>
        <v>371.70263788968828</v>
      </c>
      <c r="D38" s="5">
        <f>(K6+K10+K4)/K7</f>
        <v>371.70263788968828</v>
      </c>
      <c r="E38" s="5">
        <f>(K6+K10+K11+K4)/K7</f>
        <v>395.68345323741011</v>
      </c>
      <c r="F38" s="5">
        <f>(K6+K10+K11+K4)/K7</f>
        <v>395.68345323741011</v>
      </c>
      <c r="G38" s="5">
        <f>(K10+K4)/K7</f>
        <v>131.89448441247004</v>
      </c>
      <c r="H38" s="5">
        <f>(K10+K4)/K7</f>
        <v>131.89448441247004</v>
      </c>
      <c r="I38" s="5">
        <f>(K10+K11+K4)/K7</f>
        <v>155.87529976019184</v>
      </c>
      <c r="J38" s="5">
        <f>(K10+K11+K4)/K7</f>
        <v>155.87529976019184</v>
      </c>
      <c r="M38" s="5" t="s">
        <v>654</v>
      </c>
      <c r="N38" s="5">
        <f>(K6+K15+K16+K3)/K7</f>
        <v>312.09832134292566</v>
      </c>
      <c r="O38" s="5">
        <f>(K6+K15+K19+K3)/K7</f>
        <v>283.32134292565951</v>
      </c>
      <c r="P38" s="5">
        <f>(K6+K15+K18+K3)/K7</f>
        <v>331.28297362110311</v>
      </c>
      <c r="Q38" s="5">
        <f>(K15+K16+K3)/K7</f>
        <v>72.290167865707431</v>
      </c>
      <c r="R38" s="5">
        <f>(K15+K17+K3)/K7</f>
        <v>81.882494004796158</v>
      </c>
      <c r="S38" s="5">
        <f>(K15+K18+K3)/K7</f>
        <v>91.474820143884898</v>
      </c>
    </row>
    <row r="39" spans="2:19" x14ac:dyDescent="0.25">
      <c r="B39" s="5" t="s">
        <v>647</v>
      </c>
      <c r="C39" s="5">
        <f>(K6+K10+K3)/K7</f>
        <v>306.95443645083935</v>
      </c>
      <c r="D39" s="5">
        <f>(K6+K10+K3)/K7</f>
        <v>306.95443645083935</v>
      </c>
      <c r="E39" s="5">
        <f>(K6+K10+K11+K3)/K7</f>
        <v>330.93525179856118</v>
      </c>
      <c r="F39" s="5">
        <f>(K6+K10+K11+K3)/K7</f>
        <v>330.93525179856118</v>
      </c>
      <c r="G39" s="5">
        <f>(K10+K3)/K7</f>
        <v>67.146282973621098</v>
      </c>
      <c r="H39" s="5">
        <f>(K10+K3)/K7</f>
        <v>67.146282973621098</v>
      </c>
      <c r="I39" s="5">
        <f>(K10+K11+K3)/K7</f>
        <v>91.127098321342928</v>
      </c>
      <c r="J39" s="5">
        <f>(K10+K11+K3)/K7</f>
        <v>91.127098321342928</v>
      </c>
      <c r="M39" s="5" t="s">
        <v>655</v>
      </c>
      <c r="N39" s="5">
        <f>(Q9+K16+K4)/K7</f>
        <v>286.57074340527578</v>
      </c>
      <c r="O39" s="5">
        <f>(Q9+K16+K4)/K7</f>
        <v>286.57074340527578</v>
      </c>
      <c r="P39" s="5">
        <f>(Q9+K16+K4)/K7</f>
        <v>286.57074340527578</v>
      </c>
      <c r="Q39" s="5">
        <f>(Q9+K16+K4)/K7</f>
        <v>286.57074340527578</v>
      </c>
      <c r="R39" s="5">
        <f>(Q9+K16+K4)/K7</f>
        <v>286.57074340527578</v>
      </c>
      <c r="S39" s="5">
        <f>(Q9+K16+K4)/K7</f>
        <v>286.57074340527578</v>
      </c>
    </row>
    <row r="40" spans="2:19" x14ac:dyDescent="0.25">
      <c r="B40" s="5" t="s">
        <v>648</v>
      </c>
      <c r="C40" s="5">
        <f>(Q5+K12+K5)/K7</f>
        <v>320.14388489208636</v>
      </c>
      <c r="D40" s="5">
        <f t="shared" ref="D40:J41" si="2">C40</f>
        <v>320.14388489208636</v>
      </c>
      <c r="E40" s="5">
        <f t="shared" si="2"/>
        <v>320.14388489208636</v>
      </c>
      <c r="F40" s="5">
        <f t="shared" si="2"/>
        <v>320.14388489208636</v>
      </c>
      <c r="G40" s="5">
        <f t="shared" si="2"/>
        <v>320.14388489208636</v>
      </c>
      <c r="H40" s="5">
        <f t="shared" si="2"/>
        <v>320.14388489208636</v>
      </c>
      <c r="I40" s="5">
        <f t="shared" si="2"/>
        <v>320.14388489208636</v>
      </c>
      <c r="J40" s="5">
        <f t="shared" si="2"/>
        <v>320.14388489208636</v>
      </c>
      <c r="M40" s="5" t="s">
        <v>656</v>
      </c>
      <c r="N40" s="5">
        <f>(Q10+K17+K5)/K7</f>
        <v>321.34292565947243</v>
      </c>
      <c r="O40" s="5">
        <f>(Q10+K17+K5)/K7</f>
        <v>321.34292565947243</v>
      </c>
      <c r="P40" s="5">
        <f>(Q10+K17+K5)/K7</f>
        <v>321.34292565947243</v>
      </c>
      <c r="Q40" s="5">
        <f>(Q10+K17+K5)/K7</f>
        <v>321.34292565947243</v>
      </c>
      <c r="R40" s="5">
        <f>(Q10+K17+K5)/K7</f>
        <v>321.34292565947243</v>
      </c>
      <c r="S40" s="5">
        <f>(Q10+K17+K5)/K7</f>
        <v>321.34292565947243</v>
      </c>
    </row>
    <row r="41" spans="2:19" x14ac:dyDescent="0.25">
      <c r="B41" s="5" t="s">
        <v>649</v>
      </c>
      <c r="C41" s="5">
        <f>(Q6+K13+K5)/K7</f>
        <v>325.1798561151079</v>
      </c>
      <c r="D41" s="5">
        <f t="shared" si="2"/>
        <v>325.1798561151079</v>
      </c>
      <c r="E41" s="5">
        <f t="shared" si="2"/>
        <v>325.1798561151079</v>
      </c>
      <c r="F41" s="5">
        <f t="shared" si="2"/>
        <v>325.1798561151079</v>
      </c>
      <c r="G41" s="5">
        <f t="shared" si="2"/>
        <v>325.1798561151079</v>
      </c>
      <c r="H41" s="5">
        <f t="shared" si="2"/>
        <v>325.1798561151079</v>
      </c>
      <c r="I41" s="5">
        <f t="shared" si="2"/>
        <v>325.1798561151079</v>
      </c>
      <c r="J41" s="5">
        <f t="shared" si="2"/>
        <v>325.1798561151079</v>
      </c>
      <c r="M41" s="5" t="s">
        <v>657</v>
      </c>
      <c r="N41" s="5">
        <f>(Q11+K18+K3)/K7</f>
        <v>230.21582733812949</v>
      </c>
      <c r="O41" s="5">
        <f>(Q11+K18+K3)/K7</f>
        <v>230.21582733812949</v>
      </c>
      <c r="P41" s="5">
        <f>(Q11+K18+K3)/K7</f>
        <v>230.21582733812949</v>
      </c>
      <c r="Q41" s="5">
        <f>(Q11+K18+K3)/K7</f>
        <v>230.21582733812949</v>
      </c>
      <c r="R41" s="5">
        <f>(Q11+K18+K3)/K7</f>
        <v>230.21582733812949</v>
      </c>
      <c r="S41" s="5">
        <f>(Q11+K18+K3)/K7</f>
        <v>230.21582733812949</v>
      </c>
    </row>
    <row r="42" spans="2:19" x14ac:dyDescent="0.25">
      <c r="B42" s="5" t="s">
        <v>650</v>
      </c>
      <c r="C42" s="5">
        <v>0</v>
      </c>
      <c r="D42" s="5">
        <v>0</v>
      </c>
      <c r="E42" s="5">
        <f>(Q7+K4+K11+K14)/K7</f>
        <v>258.99280575539569</v>
      </c>
      <c r="F42" s="5">
        <f t="shared" ref="F42:J43" si="3">E42</f>
        <v>258.99280575539569</v>
      </c>
      <c r="G42" s="5">
        <f t="shared" si="3"/>
        <v>258.99280575539569</v>
      </c>
      <c r="H42" s="5">
        <f t="shared" si="3"/>
        <v>258.99280575539569</v>
      </c>
      <c r="I42" s="5">
        <f t="shared" si="3"/>
        <v>258.99280575539569</v>
      </c>
      <c r="J42" s="5">
        <f t="shared" si="3"/>
        <v>258.99280575539569</v>
      </c>
    </row>
    <row r="43" spans="2:19" x14ac:dyDescent="0.25">
      <c r="B43" s="5" t="s">
        <v>651</v>
      </c>
      <c r="C43" s="5">
        <v>0</v>
      </c>
      <c r="D43" s="5">
        <v>0</v>
      </c>
      <c r="E43" s="5">
        <f>(Q8+K11+K14+K3)/K7</f>
        <v>197.3621103117506</v>
      </c>
      <c r="F43" s="5">
        <f t="shared" si="3"/>
        <v>197.3621103117506</v>
      </c>
      <c r="G43" s="5">
        <f t="shared" si="3"/>
        <v>197.3621103117506</v>
      </c>
      <c r="H43" s="5">
        <f t="shared" si="3"/>
        <v>197.3621103117506</v>
      </c>
      <c r="I43" s="5">
        <f t="shared" si="3"/>
        <v>197.3621103117506</v>
      </c>
      <c r="J43" s="5">
        <f t="shared" si="3"/>
        <v>197.3621103117506</v>
      </c>
    </row>
    <row r="46" spans="2:19" x14ac:dyDescent="0.25">
      <c r="B46" s="5" t="s">
        <v>680</v>
      </c>
      <c r="C46" s="5" t="s">
        <v>644</v>
      </c>
      <c r="D46" s="5" t="s">
        <v>645</v>
      </c>
      <c r="E46" s="5" t="s">
        <v>646</v>
      </c>
      <c r="F46" s="5" t="s">
        <v>647</v>
      </c>
      <c r="G46" s="5" t="s">
        <v>648</v>
      </c>
      <c r="H46" s="5" t="s">
        <v>649</v>
      </c>
      <c r="I46" s="5" t="s">
        <v>650</v>
      </c>
      <c r="J46" s="5" t="s">
        <v>651</v>
      </c>
      <c r="M46" s="5" t="s">
        <v>680</v>
      </c>
      <c r="N46" s="5" t="s">
        <v>652</v>
      </c>
      <c r="O46" s="5" t="s">
        <v>653</v>
      </c>
      <c r="P46" s="5" t="s">
        <v>654</v>
      </c>
      <c r="Q46" s="5" t="s">
        <v>655</v>
      </c>
      <c r="R46" s="5" t="s">
        <v>656</v>
      </c>
      <c r="S46" s="5" t="s">
        <v>657</v>
      </c>
    </row>
    <row r="47" spans="2:19" x14ac:dyDescent="0.25">
      <c r="B47" s="5" t="s">
        <v>644</v>
      </c>
      <c r="C47" s="5">
        <f t="shared" ref="C47:H52" si="4">C36/60</f>
        <v>7.1143085531574739</v>
      </c>
      <c r="D47" s="5">
        <f t="shared" si="4"/>
        <v>6.9544364508393288</v>
      </c>
      <c r="E47" s="5">
        <f t="shared" si="4"/>
        <v>6.7945643485211829</v>
      </c>
      <c r="F47" s="5">
        <f t="shared" si="4"/>
        <v>6.7945643485211829</v>
      </c>
      <c r="G47" s="5">
        <f t="shared" si="4"/>
        <v>3.1175059952038371</v>
      </c>
      <c r="H47" s="5">
        <f t="shared" si="4"/>
        <v>2.9576338928856911</v>
      </c>
      <c r="I47" s="5">
        <v>0</v>
      </c>
      <c r="J47" s="5">
        <v>0</v>
      </c>
      <c r="M47" s="5" t="s">
        <v>652</v>
      </c>
      <c r="N47" s="5">
        <f>N36/60</f>
        <v>6.2807753796962427</v>
      </c>
      <c r="O47" s="5">
        <f t="shared" ref="O47:S47" si="5">O36/60</f>
        <v>6.2807753796962427</v>
      </c>
      <c r="P47" s="5">
        <f t="shared" si="5"/>
        <v>6.2807753796962427</v>
      </c>
      <c r="Q47" s="5">
        <f t="shared" si="5"/>
        <v>2.2839728217426063</v>
      </c>
      <c r="R47" s="5">
        <f t="shared" si="5"/>
        <v>2.2839728217426063</v>
      </c>
      <c r="S47" s="5">
        <f t="shared" si="5"/>
        <v>2.2839728217426063</v>
      </c>
    </row>
    <row r="48" spans="2:19" x14ac:dyDescent="0.25">
      <c r="B48" s="5" t="s">
        <v>645</v>
      </c>
      <c r="C48" s="5">
        <f t="shared" si="4"/>
        <v>6.9544364508393288</v>
      </c>
      <c r="D48" s="5">
        <f t="shared" si="4"/>
        <v>6.9544364508393288</v>
      </c>
      <c r="E48" s="5">
        <f t="shared" si="4"/>
        <v>6.7945643485211829</v>
      </c>
      <c r="F48" s="5">
        <f t="shared" si="4"/>
        <v>6.7945643485211829</v>
      </c>
      <c r="G48" s="5">
        <f t="shared" si="4"/>
        <v>2.9576338928856911</v>
      </c>
      <c r="H48" s="5">
        <f t="shared" si="4"/>
        <v>2.9576338928856911</v>
      </c>
      <c r="I48" s="5">
        <v>0</v>
      </c>
      <c r="J48" s="5">
        <v>0</v>
      </c>
      <c r="M48" s="5" t="s">
        <v>653</v>
      </c>
      <c r="N48" s="5">
        <f>N37/60</f>
        <v>6.8802957633892889</v>
      </c>
      <c r="O48" s="5">
        <f t="shared" ref="O48:S48" si="6">O37/60</f>
        <v>7.040167865707434</v>
      </c>
      <c r="P48" s="5">
        <f t="shared" si="6"/>
        <v>7.040167865707434</v>
      </c>
      <c r="Q48" s="5">
        <f t="shared" si="6"/>
        <v>2.8834932054356517</v>
      </c>
      <c r="R48" s="5">
        <f t="shared" si="6"/>
        <v>3.0433653077537972</v>
      </c>
      <c r="S48" s="5">
        <f t="shared" si="6"/>
        <v>3.0433653077537972</v>
      </c>
    </row>
    <row r="49" spans="2:19" x14ac:dyDescent="0.25">
      <c r="B49" s="5" t="s">
        <v>646</v>
      </c>
      <c r="C49" s="5">
        <f t="shared" si="4"/>
        <v>6.1950439648281383</v>
      </c>
      <c r="D49" s="5">
        <f t="shared" si="4"/>
        <v>6.1950439648281383</v>
      </c>
      <c r="E49" s="5">
        <f t="shared" si="4"/>
        <v>6.5947242206235019</v>
      </c>
      <c r="F49" s="5">
        <f t="shared" si="4"/>
        <v>6.5947242206235019</v>
      </c>
      <c r="G49" s="5">
        <f t="shared" si="4"/>
        <v>2.1982414068745006</v>
      </c>
      <c r="H49" s="5">
        <f t="shared" si="4"/>
        <v>2.1982414068745006</v>
      </c>
      <c r="I49" s="5">
        <f t="shared" ref="I49:J54" si="7">I38/60</f>
        <v>2.5979216626698638</v>
      </c>
      <c r="J49" s="5">
        <f t="shared" si="7"/>
        <v>2.5979216626698638</v>
      </c>
      <c r="M49" s="5" t="s">
        <v>654</v>
      </c>
      <c r="N49" s="5">
        <f t="shared" ref="N49:S52" si="8">N38/60</f>
        <v>5.2016386890487611</v>
      </c>
      <c r="O49" s="5">
        <f t="shared" si="8"/>
        <v>4.722022382094325</v>
      </c>
      <c r="P49" s="5">
        <f t="shared" si="8"/>
        <v>5.5213828936850522</v>
      </c>
      <c r="Q49" s="5">
        <f t="shared" si="8"/>
        <v>1.2048361310951239</v>
      </c>
      <c r="R49" s="5">
        <f t="shared" si="8"/>
        <v>1.3647082334132692</v>
      </c>
      <c r="S49" s="5">
        <f t="shared" si="8"/>
        <v>1.5245803357314149</v>
      </c>
    </row>
    <row r="50" spans="2:19" x14ac:dyDescent="0.25">
      <c r="B50" s="5" t="s">
        <v>647</v>
      </c>
      <c r="C50" s="5">
        <f t="shared" si="4"/>
        <v>5.1159072741806559</v>
      </c>
      <c r="D50" s="5">
        <f t="shared" si="4"/>
        <v>5.1159072741806559</v>
      </c>
      <c r="E50" s="5">
        <f t="shared" si="4"/>
        <v>5.5155875299760195</v>
      </c>
      <c r="F50" s="5">
        <f t="shared" si="4"/>
        <v>5.5155875299760195</v>
      </c>
      <c r="G50" s="5">
        <f t="shared" si="4"/>
        <v>1.1191047162270182</v>
      </c>
      <c r="H50" s="5">
        <f t="shared" si="4"/>
        <v>1.1191047162270182</v>
      </c>
      <c r="I50" s="5">
        <f t="shared" si="7"/>
        <v>1.5187849720223821</v>
      </c>
      <c r="J50" s="5">
        <f t="shared" si="7"/>
        <v>1.5187849720223821</v>
      </c>
      <c r="M50" s="5" t="s">
        <v>655</v>
      </c>
      <c r="N50" s="5">
        <f>N39/60</f>
        <v>4.7761790567545965</v>
      </c>
      <c r="O50" s="5">
        <f t="shared" ref="O50:S50" si="9">O39/60</f>
        <v>4.7761790567545965</v>
      </c>
      <c r="P50" s="5">
        <f t="shared" si="9"/>
        <v>4.7761790567545965</v>
      </c>
      <c r="Q50" s="5">
        <f t="shared" si="9"/>
        <v>4.7761790567545965</v>
      </c>
      <c r="R50" s="5">
        <f t="shared" si="9"/>
        <v>4.7761790567545965</v>
      </c>
      <c r="S50" s="5">
        <f t="shared" si="9"/>
        <v>4.7761790567545965</v>
      </c>
    </row>
    <row r="51" spans="2:19" x14ac:dyDescent="0.25">
      <c r="B51" s="5" t="s">
        <v>648</v>
      </c>
      <c r="C51" s="5">
        <f t="shared" si="4"/>
        <v>5.3357314148681061</v>
      </c>
      <c r="D51" s="5">
        <f t="shared" si="4"/>
        <v>5.3357314148681061</v>
      </c>
      <c r="E51" s="5">
        <f t="shared" si="4"/>
        <v>5.3357314148681061</v>
      </c>
      <c r="F51" s="5">
        <f t="shared" si="4"/>
        <v>5.3357314148681061</v>
      </c>
      <c r="G51" s="5">
        <f t="shared" si="4"/>
        <v>5.3357314148681061</v>
      </c>
      <c r="H51" s="5">
        <f t="shared" si="4"/>
        <v>5.3357314148681061</v>
      </c>
      <c r="I51" s="5">
        <f t="shared" si="7"/>
        <v>5.3357314148681061</v>
      </c>
      <c r="J51" s="5">
        <f t="shared" si="7"/>
        <v>5.3357314148681061</v>
      </c>
      <c r="M51" s="5" t="s">
        <v>656</v>
      </c>
      <c r="N51" s="5">
        <f t="shared" si="8"/>
        <v>5.3557154276578736</v>
      </c>
      <c r="O51" s="5">
        <f t="shared" si="8"/>
        <v>5.3557154276578736</v>
      </c>
      <c r="P51" s="5">
        <f t="shared" si="8"/>
        <v>5.3557154276578736</v>
      </c>
      <c r="Q51" s="5">
        <f t="shared" si="8"/>
        <v>5.3557154276578736</v>
      </c>
      <c r="R51" s="5">
        <f t="shared" si="8"/>
        <v>5.3557154276578736</v>
      </c>
      <c r="S51" s="5">
        <f t="shared" si="8"/>
        <v>5.3557154276578736</v>
      </c>
    </row>
    <row r="52" spans="2:19" x14ac:dyDescent="0.25">
      <c r="B52" s="5" t="s">
        <v>649</v>
      </c>
      <c r="C52" s="5">
        <f t="shared" si="4"/>
        <v>5.4196642685851319</v>
      </c>
      <c r="D52" s="5">
        <f t="shared" si="4"/>
        <v>5.4196642685851319</v>
      </c>
      <c r="E52" s="5">
        <f t="shared" si="4"/>
        <v>5.4196642685851319</v>
      </c>
      <c r="F52" s="5">
        <f t="shared" si="4"/>
        <v>5.4196642685851319</v>
      </c>
      <c r="G52" s="5">
        <f t="shared" si="4"/>
        <v>5.4196642685851319</v>
      </c>
      <c r="H52" s="5">
        <f t="shared" si="4"/>
        <v>5.4196642685851319</v>
      </c>
      <c r="I52" s="5">
        <f t="shared" si="7"/>
        <v>5.4196642685851319</v>
      </c>
      <c r="J52" s="5">
        <f t="shared" si="7"/>
        <v>5.4196642685851319</v>
      </c>
      <c r="M52" s="5" t="s">
        <v>657</v>
      </c>
      <c r="N52" s="5">
        <f t="shared" si="8"/>
        <v>3.8369304556354913</v>
      </c>
      <c r="O52" s="5">
        <f t="shared" si="8"/>
        <v>3.8369304556354913</v>
      </c>
      <c r="P52" s="5">
        <f t="shared" si="8"/>
        <v>3.8369304556354913</v>
      </c>
      <c r="Q52" s="5">
        <f t="shared" si="8"/>
        <v>3.8369304556354913</v>
      </c>
      <c r="R52" s="5">
        <f t="shared" si="8"/>
        <v>3.8369304556354913</v>
      </c>
      <c r="S52" s="5">
        <f t="shared" si="8"/>
        <v>3.8369304556354913</v>
      </c>
    </row>
    <row r="53" spans="2:19" x14ac:dyDescent="0.25">
      <c r="B53" s="5" t="s">
        <v>650</v>
      </c>
      <c r="C53" s="5">
        <v>0</v>
      </c>
      <c r="D53" s="5">
        <v>0</v>
      </c>
      <c r="E53" s="5">
        <f t="shared" ref="E53:H54" si="10">E42/60</f>
        <v>4.3165467625899279</v>
      </c>
      <c r="F53" s="5">
        <f t="shared" si="10"/>
        <v>4.3165467625899279</v>
      </c>
      <c r="G53" s="5">
        <f t="shared" si="10"/>
        <v>4.3165467625899279</v>
      </c>
      <c r="H53" s="5">
        <f t="shared" si="10"/>
        <v>4.3165467625899279</v>
      </c>
      <c r="I53" s="5">
        <f t="shared" si="7"/>
        <v>4.3165467625899279</v>
      </c>
      <c r="J53" s="5">
        <f t="shared" si="7"/>
        <v>4.3165467625899279</v>
      </c>
    </row>
    <row r="54" spans="2:19" x14ac:dyDescent="0.25">
      <c r="B54" s="5" t="s">
        <v>651</v>
      </c>
      <c r="C54" s="5">
        <v>0</v>
      </c>
      <c r="D54" s="5">
        <v>0</v>
      </c>
      <c r="E54" s="5">
        <f t="shared" si="10"/>
        <v>3.2893685051958435</v>
      </c>
      <c r="F54" s="5">
        <f t="shared" si="10"/>
        <v>3.2893685051958435</v>
      </c>
      <c r="G54" s="5">
        <f t="shared" si="10"/>
        <v>3.2893685051958435</v>
      </c>
      <c r="H54" s="5">
        <f t="shared" si="10"/>
        <v>3.2893685051958435</v>
      </c>
      <c r="I54" s="5">
        <f t="shared" si="7"/>
        <v>3.2893685051958435</v>
      </c>
      <c r="J54" s="5">
        <f t="shared" si="7"/>
        <v>3.2893685051958435</v>
      </c>
    </row>
    <row r="57" spans="2:19" x14ac:dyDescent="0.25">
      <c r="B57" s="5" t="s">
        <v>683</v>
      </c>
      <c r="C57" s="5" t="s">
        <v>644</v>
      </c>
      <c r="D57" s="5" t="s">
        <v>645</v>
      </c>
      <c r="E57" s="5" t="s">
        <v>646</v>
      </c>
      <c r="F57" s="5" t="s">
        <v>647</v>
      </c>
      <c r="G57" s="5" t="s">
        <v>648</v>
      </c>
      <c r="H57" s="5" t="s">
        <v>649</v>
      </c>
      <c r="I57" s="5" t="s">
        <v>650</v>
      </c>
      <c r="J57" s="5" t="s">
        <v>651</v>
      </c>
      <c r="M57" s="5" t="s">
        <v>683</v>
      </c>
      <c r="N57" s="5" t="s">
        <v>652</v>
      </c>
      <c r="O57" s="5" t="s">
        <v>653</v>
      </c>
      <c r="P57" s="5" t="s">
        <v>654</v>
      </c>
      <c r="Q57" s="5" t="s">
        <v>655</v>
      </c>
      <c r="R57" s="5" t="s">
        <v>656</v>
      </c>
      <c r="S57" s="5" t="s">
        <v>657</v>
      </c>
    </row>
    <row r="58" spans="2:19" x14ac:dyDescent="0.25">
      <c r="B58" s="5" t="s">
        <v>644</v>
      </c>
      <c r="C58" s="5">
        <f t="shared" ref="C58:J65" si="11">C47*C47</f>
        <v>50.613386189529592</v>
      </c>
      <c r="D58" s="5">
        <f t="shared" si="11"/>
        <v>48.364186348762722</v>
      </c>
      <c r="E58" s="5">
        <f t="shared" si="11"/>
        <v>46.166104686195084</v>
      </c>
      <c r="F58" s="5">
        <f t="shared" si="11"/>
        <v>46.166104686195084</v>
      </c>
      <c r="G58" s="5">
        <f t="shared" si="11"/>
        <v>9.7188436301318664</v>
      </c>
      <c r="H58" s="5">
        <f t="shared" si="11"/>
        <v>8.7475982443461682</v>
      </c>
      <c r="I58" s="5">
        <f t="shared" si="11"/>
        <v>0</v>
      </c>
      <c r="J58" s="5">
        <f t="shared" si="11"/>
        <v>0</v>
      </c>
      <c r="M58" s="5" t="s">
        <v>652</v>
      </c>
      <c r="N58" s="5">
        <f>N47*N47</f>
        <v>39.448139370198483</v>
      </c>
      <c r="O58" s="5">
        <f t="shared" ref="O58:S58" si="12">O47*O47</f>
        <v>39.448139370198483</v>
      </c>
      <c r="P58" s="5">
        <f t="shared" si="12"/>
        <v>39.448139370198483</v>
      </c>
      <c r="Q58" s="5">
        <f t="shared" si="12"/>
        <v>5.2165318504588836</v>
      </c>
      <c r="R58" s="5">
        <f t="shared" si="12"/>
        <v>5.2165318504588836</v>
      </c>
      <c r="S58" s="5">
        <f t="shared" si="12"/>
        <v>5.2165318504588836</v>
      </c>
    </row>
    <row r="59" spans="2:19" x14ac:dyDescent="0.25">
      <c r="B59" s="5" t="s">
        <v>645</v>
      </c>
      <c r="C59" s="5">
        <f t="shared" si="11"/>
        <v>48.364186348762722</v>
      </c>
      <c r="D59" s="5">
        <f t="shared" si="11"/>
        <v>48.364186348762722</v>
      </c>
      <c r="E59" s="5">
        <f t="shared" si="11"/>
        <v>46.166104686195084</v>
      </c>
      <c r="F59" s="5">
        <f t="shared" si="11"/>
        <v>46.166104686195084</v>
      </c>
      <c r="G59" s="5">
        <f t="shared" si="11"/>
        <v>8.7475982443461682</v>
      </c>
      <c r="H59" s="5">
        <f t="shared" si="11"/>
        <v>8.7475982443461682</v>
      </c>
      <c r="I59" s="5">
        <f t="shared" si="11"/>
        <v>0</v>
      </c>
      <c r="J59" s="5">
        <f t="shared" si="11"/>
        <v>0</v>
      </c>
      <c r="M59" s="5" t="s">
        <v>653</v>
      </c>
      <c r="N59" s="5">
        <f t="shared" ref="N59:S62" si="13">N48*N48</f>
        <v>47.338469791712598</v>
      </c>
      <c r="O59" s="5">
        <f t="shared" si="13"/>
        <v>49.563963577339564</v>
      </c>
      <c r="P59" s="5">
        <f t="shared" si="13"/>
        <v>49.563963577339564</v>
      </c>
      <c r="Q59" s="5">
        <f t="shared" si="13"/>
        <v>8.3145330657935688</v>
      </c>
      <c r="R59" s="5">
        <f t="shared" si="13"/>
        <v>9.2620723964393648</v>
      </c>
      <c r="S59" s="5">
        <f t="shared" si="13"/>
        <v>9.2620723964393648</v>
      </c>
    </row>
    <row r="60" spans="2:19" x14ac:dyDescent="0.25">
      <c r="B60" s="5" t="s">
        <v>646</v>
      </c>
      <c r="C60" s="5">
        <f t="shared" si="11"/>
        <v>38.378569726153543</v>
      </c>
      <c r="D60" s="5">
        <f t="shared" si="11"/>
        <v>38.378569726153543</v>
      </c>
      <c r="E60" s="5">
        <f t="shared" si="11"/>
        <v>43.490387546078253</v>
      </c>
      <c r="F60" s="5">
        <f t="shared" si="11"/>
        <v>43.490387546078253</v>
      </c>
      <c r="G60" s="5">
        <f t="shared" si="11"/>
        <v>4.8322652828975841</v>
      </c>
      <c r="H60" s="5">
        <f t="shared" si="11"/>
        <v>4.8322652828975841</v>
      </c>
      <c r="I60" s="5">
        <f t="shared" si="11"/>
        <v>6.7491969653693493</v>
      </c>
      <c r="J60" s="5">
        <f t="shared" si="11"/>
        <v>6.7491969653693493</v>
      </c>
      <c r="M60" s="5" t="s">
        <v>654</v>
      </c>
      <c r="N60" s="5">
        <f t="shared" si="13"/>
        <v>27.057045051408913</v>
      </c>
      <c r="O60" s="5">
        <f t="shared" si="13"/>
        <v>22.297495376999763</v>
      </c>
      <c r="P60" s="5">
        <f t="shared" si="13"/>
        <v>30.485669058677921</v>
      </c>
      <c r="Q60" s="5">
        <f t="shared" si="13"/>
        <v>1.4516301027922665</v>
      </c>
      <c r="R60" s="5">
        <f t="shared" si="13"/>
        <v>1.862428562345966</v>
      </c>
      <c r="S60" s="5">
        <f t="shared" si="13"/>
        <v>2.324345200098914</v>
      </c>
    </row>
    <row r="61" spans="2:19" x14ac:dyDescent="0.25">
      <c r="B61" s="5" t="s">
        <v>647</v>
      </c>
      <c r="C61" s="5">
        <f t="shared" si="11"/>
        <v>26.17250723801455</v>
      </c>
      <c r="D61" s="5">
        <f t="shared" si="11"/>
        <v>26.17250723801455</v>
      </c>
      <c r="E61" s="5">
        <f t="shared" si="11"/>
        <v>30.421705800826967</v>
      </c>
      <c r="F61" s="5">
        <f t="shared" si="11"/>
        <v>30.421705800826967</v>
      </c>
      <c r="G61" s="5">
        <f t="shared" si="11"/>
        <v>1.252395365881555</v>
      </c>
      <c r="H61" s="5">
        <f t="shared" si="11"/>
        <v>1.252395365881555</v>
      </c>
      <c r="I61" s="5">
        <f t="shared" si="11"/>
        <v>2.3067077912410276</v>
      </c>
      <c r="J61" s="5">
        <f t="shared" si="11"/>
        <v>2.3067077912410276</v>
      </c>
      <c r="M61" s="5" t="s">
        <v>655</v>
      </c>
      <c r="N61" s="5">
        <f t="shared" si="13"/>
        <v>22.811886382181228</v>
      </c>
      <c r="O61" s="5">
        <f t="shared" si="13"/>
        <v>22.811886382181228</v>
      </c>
      <c r="P61" s="5">
        <f t="shared" si="13"/>
        <v>22.811886382181228</v>
      </c>
      <c r="Q61" s="5">
        <f t="shared" si="13"/>
        <v>22.811886382181228</v>
      </c>
      <c r="R61" s="5">
        <f t="shared" si="13"/>
        <v>22.811886382181228</v>
      </c>
      <c r="S61" s="5">
        <f t="shared" si="13"/>
        <v>22.811886382181228</v>
      </c>
    </row>
    <row r="62" spans="2:19" x14ac:dyDescent="0.25">
      <c r="B62" s="5" t="s">
        <v>648</v>
      </c>
      <c r="C62" s="5">
        <f t="shared" si="11"/>
        <v>28.470029731610403</v>
      </c>
      <c r="D62" s="5">
        <f t="shared" si="11"/>
        <v>28.470029731610403</v>
      </c>
      <c r="E62" s="5">
        <f t="shared" si="11"/>
        <v>28.470029731610403</v>
      </c>
      <c r="F62" s="5">
        <f t="shared" si="11"/>
        <v>28.470029731610403</v>
      </c>
      <c r="G62" s="5">
        <f t="shared" si="11"/>
        <v>28.470029731610403</v>
      </c>
      <c r="H62" s="5">
        <f t="shared" si="11"/>
        <v>28.470029731610403</v>
      </c>
      <c r="I62" s="5">
        <f t="shared" si="11"/>
        <v>28.470029731610403</v>
      </c>
      <c r="J62" s="5">
        <f t="shared" si="11"/>
        <v>28.470029731610403</v>
      </c>
      <c r="M62" s="5" t="s">
        <v>656</v>
      </c>
      <c r="N62" s="5">
        <f t="shared" si="13"/>
        <v>28.683687742052559</v>
      </c>
      <c r="O62" s="5">
        <f t="shared" si="13"/>
        <v>28.683687742052559</v>
      </c>
      <c r="P62" s="5">
        <f t="shared" si="13"/>
        <v>28.683687742052559</v>
      </c>
      <c r="Q62" s="5">
        <f t="shared" si="13"/>
        <v>28.683687742052559</v>
      </c>
      <c r="R62" s="5">
        <f t="shared" si="13"/>
        <v>28.683687742052559</v>
      </c>
      <c r="S62" s="5">
        <f t="shared" si="13"/>
        <v>28.683687742052559</v>
      </c>
    </row>
    <row r="63" spans="2:19" x14ac:dyDescent="0.25">
      <c r="B63" s="5" t="s">
        <v>649</v>
      </c>
      <c r="C63" s="5">
        <f t="shared" si="11"/>
        <v>29.372760784178414</v>
      </c>
      <c r="D63" s="5">
        <f t="shared" si="11"/>
        <v>29.372760784178414</v>
      </c>
      <c r="E63" s="5">
        <f t="shared" si="11"/>
        <v>29.372760784178414</v>
      </c>
      <c r="F63" s="5">
        <f t="shared" si="11"/>
        <v>29.372760784178414</v>
      </c>
      <c r="G63" s="5">
        <f t="shared" si="11"/>
        <v>29.372760784178414</v>
      </c>
      <c r="H63" s="5">
        <f t="shared" si="11"/>
        <v>29.372760784178414</v>
      </c>
      <c r="I63" s="5">
        <f t="shared" si="11"/>
        <v>29.372760784178414</v>
      </c>
      <c r="J63" s="5">
        <f t="shared" si="11"/>
        <v>29.372760784178414</v>
      </c>
      <c r="M63" s="5" t="s">
        <v>657</v>
      </c>
      <c r="N63" s="5">
        <f>N52*N52</f>
        <v>14.72203532138318</v>
      </c>
      <c r="O63" s="5">
        <f t="shared" ref="O63:S63" si="14">O52*O52</f>
        <v>14.72203532138318</v>
      </c>
      <c r="P63" s="5">
        <f t="shared" si="14"/>
        <v>14.72203532138318</v>
      </c>
      <c r="Q63" s="5">
        <f t="shared" si="14"/>
        <v>14.72203532138318</v>
      </c>
      <c r="R63" s="5">
        <f t="shared" si="14"/>
        <v>14.72203532138318</v>
      </c>
      <c r="S63" s="5">
        <f t="shared" si="14"/>
        <v>14.72203532138318</v>
      </c>
    </row>
    <row r="64" spans="2:19" x14ac:dyDescent="0.25">
      <c r="B64" s="5" t="s">
        <v>650</v>
      </c>
      <c r="C64" s="5">
        <f t="shared" si="11"/>
        <v>0</v>
      </c>
      <c r="D64" s="5">
        <f t="shared" si="11"/>
        <v>0</v>
      </c>
      <c r="E64" s="5">
        <f t="shared" si="11"/>
        <v>18.632575953625587</v>
      </c>
      <c r="F64" s="5">
        <f t="shared" si="11"/>
        <v>18.632575953625587</v>
      </c>
      <c r="G64" s="5">
        <f t="shared" si="11"/>
        <v>18.632575953625587</v>
      </c>
      <c r="H64" s="5">
        <f t="shared" si="11"/>
        <v>18.632575953625587</v>
      </c>
      <c r="I64" s="5">
        <f t="shared" si="11"/>
        <v>18.632575953625587</v>
      </c>
      <c r="J64" s="5">
        <f t="shared" si="11"/>
        <v>18.632575953625587</v>
      </c>
    </row>
    <row r="65" spans="2:20" x14ac:dyDescent="0.25">
      <c r="B65" s="5" t="s">
        <v>651</v>
      </c>
      <c r="C65" s="5">
        <f t="shared" si="11"/>
        <v>0</v>
      </c>
      <c r="D65" s="5">
        <f t="shared" si="11"/>
        <v>0</v>
      </c>
      <c r="E65" s="5">
        <f t="shared" si="11"/>
        <v>10.819945162974337</v>
      </c>
      <c r="F65" s="5">
        <f t="shared" si="11"/>
        <v>10.819945162974337</v>
      </c>
      <c r="G65" s="5">
        <f t="shared" si="11"/>
        <v>10.819945162974337</v>
      </c>
      <c r="H65" s="5">
        <f t="shared" si="11"/>
        <v>10.819945162974337</v>
      </c>
      <c r="I65" s="5">
        <f t="shared" si="11"/>
        <v>10.819945162974337</v>
      </c>
      <c r="J65" s="5">
        <f t="shared" si="11"/>
        <v>10.819945162974337</v>
      </c>
    </row>
    <row r="68" spans="2:20" x14ac:dyDescent="0.25">
      <c r="B68" s="5" t="s">
        <v>681</v>
      </c>
      <c r="C68" s="5" t="s">
        <v>644</v>
      </c>
      <c r="D68" s="5" t="s">
        <v>645</v>
      </c>
      <c r="E68" s="5" t="s">
        <v>646</v>
      </c>
      <c r="F68" s="5" t="s">
        <v>647</v>
      </c>
      <c r="G68" s="5" t="s">
        <v>648</v>
      </c>
      <c r="H68" s="5" t="s">
        <v>649</v>
      </c>
      <c r="I68" s="5" t="s">
        <v>650</v>
      </c>
      <c r="J68" s="5" t="s">
        <v>651</v>
      </c>
      <c r="M68" s="5" t="s">
        <v>681</v>
      </c>
      <c r="N68" s="5" t="s">
        <v>652</v>
      </c>
      <c r="O68" s="5" t="s">
        <v>653</v>
      </c>
      <c r="P68" s="5" t="s">
        <v>654</v>
      </c>
      <c r="Q68" s="5" t="s">
        <v>655</v>
      </c>
      <c r="R68" s="5" t="s">
        <v>656</v>
      </c>
      <c r="S68" s="5" t="s">
        <v>657</v>
      </c>
    </row>
    <row r="69" spans="2:20" x14ac:dyDescent="0.25">
      <c r="B69" s="5" t="s">
        <v>644</v>
      </c>
      <c r="C69" s="5">
        <f t="shared" ref="C69:J76" si="15">C24*C47</f>
        <v>455.31574740207833</v>
      </c>
      <c r="D69" s="5">
        <f t="shared" si="15"/>
        <v>222.54196642685852</v>
      </c>
      <c r="E69" s="5">
        <f t="shared" si="15"/>
        <v>108.71302957633893</v>
      </c>
      <c r="F69" s="5">
        <f t="shared" si="15"/>
        <v>1739.4084732214228</v>
      </c>
      <c r="G69" s="5">
        <f t="shared" si="15"/>
        <v>24.940047961630697</v>
      </c>
      <c r="H69" s="5">
        <f t="shared" si="15"/>
        <v>23.661071143085529</v>
      </c>
      <c r="I69" s="5">
        <f t="shared" si="15"/>
        <v>0</v>
      </c>
      <c r="J69" s="5">
        <f t="shared" si="15"/>
        <v>0</v>
      </c>
      <c r="M69" s="5" t="s">
        <v>652</v>
      </c>
      <c r="N69" s="5">
        <f>N24*N47</f>
        <v>6.2807753796962427</v>
      </c>
      <c r="O69" s="5">
        <f t="shared" ref="O69:S69" si="16">O24*O47</f>
        <v>12.561550759392485</v>
      </c>
      <c r="P69" s="5">
        <f t="shared" si="16"/>
        <v>12.561550759392485</v>
      </c>
      <c r="Q69" s="5">
        <f t="shared" si="16"/>
        <v>4.5679456434852126</v>
      </c>
      <c r="R69" s="5">
        <f t="shared" si="16"/>
        <v>9.1358912869704252</v>
      </c>
      <c r="S69" s="5">
        <f t="shared" si="16"/>
        <v>50.247402078337338</v>
      </c>
    </row>
    <row r="70" spans="2:20" x14ac:dyDescent="0.25">
      <c r="B70" s="5" t="s">
        <v>645</v>
      </c>
      <c r="C70" s="5">
        <f t="shared" si="15"/>
        <v>222.54196642685852</v>
      </c>
      <c r="D70" s="5">
        <f t="shared" si="15"/>
        <v>111.27098321342926</v>
      </c>
      <c r="E70" s="5">
        <f t="shared" si="15"/>
        <v>54.356514788169463</v>
      </c>
      <c r="F70" s="5">
        <f t="shared" si="15"/>
        <v>869.7042366107114</v>
      </c>
      <c r="G70" s="5">
        <f t="shared" si="15"/>
        <v>11.830535571542764</v>
      </c>
      <c r="H70" s="5">
        <f t="shared" si="15"/>
        <v>11.830535571542764</v>
      </c>
      <c r="I70" s="5">
        <f t="shared" si="15"/>
        <v>0</v>
      </c>
      <c r="J70" s="5">
        <f t="shared" si="15"/>
        <v>0</v>
      </c>
      <c r="M70" s="5" t="s">
        <v>653</v>
      </c>
      <c r="N70" s="5">
        <f t="shared" ref="N70:S74" si="17">N25*N48</f>
        <v>13.760591526778578</v>
      </c>
      <c r="O70" s="5">
        <f t="shared" si="17"/>
        <v>28.160671462829736</v>
      </c>
      <c r="P70" s="5">
        <f t="shared" si="17"/>
        <v>28.160671462829736</v>
      </c>
      <c r="Q70" s="5">
        <f t="shared" si="17"/>
        <v>11.533972821742607</v>
      </c>
      <c r="R70" s="5">
        <f t="shared" si="17"/>
        <v>24.346922462030378</v>
      </c>
      <c r="S70" s="5">
        <f t="shared" si="17"/>
        <v>133.90807354116708</v>
      </c>
    </row>
    <row r="71" spans="2:20" x14ac:dyDescent="0.25">
      <c r="B71" s="5" t="s">
        <v>646</v>
      </c>
      <c r="C71" s="5">
        <f t="shared" si="15"/>
        <v>99.120703437250214</v>
      </c>
      <c r="D71" s="5">
        <f t="shared" si="15"/>
        <v>49.560351718625107</v>
      </c>
      <c r="E71" s="5">
        <f t="shared" si="15"/>
        <v>26.378896882494008</v>
      </c>
      <c r="F71" s="5">
        <f t="shared" si="15"/>
        <v>422.06235011990412</v>
      </c>
      <c r="G71" s="5">
        <f t="shared" si="15"/>
        <v>4.3964828137490013</v>
      </c>
      <c r="H71" s="5">
        <f t="shared" si="15"/>
        <v>4.3964828137490013</v>
      </c>
      <c r="I71" s="5">
        <f t="shared" si="15"/>
        <v>20.78337330135891</v>
      </c>
      <c r="J71" s="5">
        <f t="shared" si="15"/>
        <v>10.391686650679455</v>
      </c>
      <c r="M71" s="5" t="s">
        <v>654</v>
      </c>
      <c r="N71" s="5">
        <f t="shared" si="17"/>
        <v>10.403277378097522</v>
      </c>
      <c r="O71" s="5">
        <f t="shared" si="17"/>
        <v>18.8880895283773</v>
      </c>
      <c r="P71" s="5">
        <f t="shared" si="17"/>
        <v>22.085531574740209</v>
      </c>
      <c r="Q71" s="5">
        <f t="shared" si="17"/>
        <v>4.8193445243804955</v>
      </c>
      <c r="R71" s="5">
        <f t="shared" si="17"/>
        <v>10.917665867306154</v>
      </c>
      <c r="S71" s="5">
        <f t="shared" si="17"/>
        <v>67.081534772182252</v>
      </c>
    </row>
    <row r="72" spans="2:20" x14ac:dyDescent="0.25">
      <c r="B72" s="5" t="s">
        <v>647</v>
      </c>
      <c r="C72" s="5">
        <f t="shared" si="15"/>
        <v>1309.6722621902479</v>
      </c>
      <c r="D72" s="5">
        <f t="shared" si="15"/>
        <v>654.83613109512396</v>
      </c>
      <c r="E72" s="5">
        <f t="shared" si="15"/>
        <v>352.99760191846525</v>
      </c>
      <c r="F72" s="5">
        <f t="shared" si="15"/>
        <v>5647.961630695444</v>
      </c>
      <c r="G72" s="5">
        <f t="shared" si="15"/>
        <v>35.811350919264584</v>
      </c>
      <c r="H72" s="5">
        <f t="shared" si="15"/>
        <v>35.811350919264584</v>
      </c>
      <c r="I72" s="5">
        <f t="shared" si="15"/>
        <v>194.4044764188649</v>
      </c>
      <c r="J72" s="5">
        <f t="shared" si="15"/>
        <v>97.202238209432451</v>
      </c>
      <c r="M72" s="5" t="s">
        <v>655</v>
      </c>
      <c r="N72" s="5">
        <f t="shared" si="17"/>
        <v>9.5523581135091931</v>
      </c>
      <c r="O72" s="5">
        <f t="shared" si="17"/>
        <v>19.104716227018386</v>
      </c>
      <c r="P72" s="5">
        <f t="shared" si="17"/>
        <v>19.104716227018386</v>
      </c>
      <c r="Q72" s="5">
        <f t="shared" si="17"/>
        <v>19.104716227018386</v>
      </c>
      <c r="R72" s="5">
        <f t="shared" si="17"/>
        <v>38.209432454036772</v>
      </c>
      <c r="S72" s="5">
        <f t="shared" si="17"/>
        <v>210.15187849720223</v>
      </c>
    </row>
    <row r="73" spans="2:20" x14ac:dyDescent="0.25">
      <c r="B73" s="5" t="s">
        <v>648</v>
      </c>
      <c r="C73" s="5">
        <f t="shared" si="15"/>
        <v>42.685851318944849</v>
      </c>
      <c r="D73" s="5">
        <f t="shared" si="15"/>
        <v>21.342925659472424</v>
      </c>
      <c r="E73" s="5">
        <f t="shared" si="15"/>
        <v>10.671462829736212</v>
      </c>
      <c r="F73" s="5">
        <f t="shared" si="15"/>
        <v>170.74340527577939</v>
      </c>
      <c r="G73" s="5">
        <f t="shared" si="15"/>
        <v>5.3357314148681061</v>
      </c>
      <c r="H73" s="5">
        <f t="shared" si="15"/>
        <v>5.3357314148681061</v>
      </c>
      <c r="I73" s="5">
        <f t="shared" si="15"/>
        <v>21.342925659472424</v>
      </c>
      <c r="J73" s="5">
        <f t="shared" si="15"/>
        <v>10.671462829736212</v>
      </c>
      <c r="M73" s="5" t="s">
        <v>656</v>
      </c>
      <c r="N73" s="5">
        <f t="shared" si="17"/>
        <v>21.422861710631494</v>
      </c>
      <c r="O73" s="5">
        <f t="shared" si="17"/>
        <v>42.845723421262988</v>
      </c>
      <c r="P73" s="5">
        <f t="shared" si="17"/>
        <v>42.845723421262988</v>
      </c>
      <c r="Q73" s="5">
        <f t="shared" si="17"/>
        <v>42.845723421262988</v>
      </c>
      <c r="R73" s="5">
        <f t="shared" si="17"/>
        <v>85.691446842525977</v>
      </c>
      <c r="S73" s="5">
        <f t="shared" si="17"/>
        <v>471.3029576338929</v>
      </c>
    </row>
    <row r="74" spans="2:20" x14ac:dyDescent="0.25">
      <c r="B74" s="5" t="s">
        <v>649</v>
      </c>
      <c r="C74" s="5">
        <f t="shared" si="15"/>
        <v>43.357314148681056</v>
      </c>
      <c r="D74" s="5">
        <f t="shared" si="15"/>
        <v>21.678657074340528</v>
      </c>
      <c r="E74" s="5">
        <f t="shared" si="15"/>
        <v>10.839328537170264</v>
      </c>
      <c r="F74" s="5">
        <f t="shared" si="15"/>
        <v>173.42925659472422</v>
      </c>
      <c r="G74" s="5">
        <f t="shared" si="15"/>
        <v>5.4196642685851319</v>
      </c>
      <c r="H74" s="5">
        <f t="shared" si="15"/>
        <v>5.4196642685851319</v>
      </c>
      <c r="I74" s="5">
        <f t="shared" si="15"/>
        <v>21.678657074340528</v>
      </c>
      <c r="J74" s="5">
        <f t="shared" si="15"/>
        <v>10.839328537170264</v>
      </c>
      <c r="M74" s="5" t="s">
        <v>657</v>
      </c>
      <c r="N74" s="5">
        <f t="shared" si="17"/>
        <v>84.412470023980802</v>
      </c>
      <c r="O74" s="5">
        <f t="shared" si="17"/>
        <v>168.8249400479616</v>
      </c>
      <c r="P74" s="5">
        <f t="shared" si="17"/>
        <v>168.8249400479616</v>
      </c>
      <c r="Q74" s="5">
        <f t="shared" si="17"/>
        <v>168.8249400479616</v>
      </c>
      <c r="R74" s="5">
        <f t="shared" si="17"/>
        <v>337.64988009592321</v>
      </c>
      <c r="S74" s="5">
        <f t="shared" si="17"/>
        <v>1857.0743405275778</v>
      </c>
      <c r="T74" s="26" t="s">
        <v>699</v>
      </c>
    </row>
    <row r="75" spans="2:20" x14ac:dyDescent="0.25">
      <c r="B75" s="5" t="s">
        <v>650</v>
      </c>
      <c r="C75" s="5">
        <f t="shared" si="15"/>
        <v>0</v>
      </c>
      <c r="D75" s="5">
        <f t="shared" si="15"/>
        <v>0</v>
      </c>
      <c r="E75" s="5">
        <f t="shared" si="15"/>
        <v>34.532374100719423</v>
      </c>
      <c r="F75" s="5">
        <f t="shared" si="15"/>
        <v>552.51798561151077</v>
      </c>
      <c r="G75" s="5">
        <f t="shared" si="15"/>
        <v>17.266187050359711</v>
      </c>
      <c r="H75" s="5">
        <f t="shared" si="15"/>
        <v>17.266187050359711</v>
      </c>
      <c r="I75" s="5">
        <f t="shared" si="15"/>
        <v>69.064748201438846</v>
      </c>
      <c r="J75" s="5">
        <f t="shared" si="15"/>
        <v>34.532374100719423</v>
      </c>
      <c r="M75" s="23"/>
      <c r="N75" s="23">
        <f t="shared" ref="N75:S75" si="18">SUM(N69:N74)</f>
        <v>145.83233413269383</v>
      </c>
      <c r="O75" s="23">
        <f t="shared" si="18"/>
        <v>290.38569144684249</v>
      </c>
      <c r="P75" s="23">
        <f t="shared" si="18"/>
        <v>293.58313349320542</v>
      </c>
      <c r="Q75" s="23">
        <f t="shared" si="18"/>
        <v>251.69664268585129</v>
      </c>
      <c r="R75" s="23">
        <f t="shared" si="18"/>
        <v>505.95123900879292</v>
      </c>
      <c r="S75" s="23">
        <f t="shared" si="18"/>
        <v>2789.7661870503598</v>
      </c>
      <c r="T75" s="26">
        <f>N75+O75+P75+Q75+R75+S75</f>
        <v>4277.2152278177455</v>
      </c>
    </row>
    <row r="76" spans="2:20" x14ac:dyDescent="0.25">
      <c r="B76" s="5" t="s">
        <v>651</v>
      </c>
      <c r="C76" s="5">
        <f t="shared" si="15"/>
        <v>0</v>
      </c>
      <c r="D76" s="5">
        <f t="shared" si="15"/>
        <v>0</v>
      </c>
      <c r="E76" s="5">
        <f t="shared" si="15"/>
        <v>13.157474020783374</v>
      </c>
      <c r="F76" s="5">
        <f t="shared" si="15"/>
        <v>210.51958433253398</v>
      </c>
      <c r="G76" s="5">
        <f t="shared" si="15"/>
        <v>6.5787370103916869</v>
      </c>
      <c r="H76" s="5">
        <f t="shared" si="15"/>
        <v>6.5787370103916869</v>
      </c>
      <c r="I76" s="5">
        <f t="shared" si="15"/>
        <v>26.314948041566748</v>
      </c>
      <c r="J76" s="5">
        <f t="shared" si="15"/>
        <v>13.157474020783374</v>
      </c>
      <c r="K76" s="26" t="s">
        <v>699</v>
      </c>
    </row>
    <row r="77" spans="2:20" x14ac:dyDescent="0.25">
      <c r="B77" s="24"/>
      <c r="C77" s="23">
        <f t="shared" ref="C77:J77" si="19">SUM(C69:C76)</f>
        <v>2172.6938449240606</v>
      </c>
      <c r="D77" s="23">
        <f t="shared" si="19"/>
        <v>1081.2310151878498</v>
      </c>
      <c r="E77" s="23">
        <f t="shared" si="19"/>
        <v>611.64668265387695</v>
      </c>
      <c r="F77" s="23">
        <f t="shared" si="19"/>
        <v>9786.3469224620312</v>
      </c>
      <c r="G77" s="23">
        <f t="shared" si="19"/>
        <v>111.57873701039169</v>
      </c>
      <c r="H77" s="23">
        <f t="shared" si="19"/>
        <v>110.29976019184652</v>
      </c>
      <c r="I77" s="23">
        <f t="shared" si="19"/>
        <v>353.58912869704244</v>
      </c>
      <c r="J77" s="23">
        <f t="shared" si="19"/>
        <v>176.79456434852122</v>
      </c>
      <c r="K77" s="26">
        <f>C77+D77+E77+F77+G77+H77+I77+J77</f>
        <v>14404.180655475622</v>
      </c>
    </row>
    <row r="80" spans="2:20" x14ac:dyDescent="0.25">
      <c r="B80" s="5" t="s">
        <v>682</v>
      </c>
      <c r="C80" s="5" t="s">
        <v>644</v>
      </c>
      <c r="D80" s="5" t="s">
        <v>645</v>
      </c>
      <c r="E80" s="5" t="s">
        <v>646</v>
      </c>
      <c r="F80" s="5" t="s">
        <v>647</v>
      </c>
      <c r="G80" s="5" t="s">
        <v>648</v>
      </c>
      <c r="H80" s="5" t="s">
        <v>649</v>
      </c>
      <c r="I80" s="5" t="s">
        <v>650</v>
      </c>
      <c r="J80" s="5" t="s">
        <v>651</v>
      </c>
      <c r="M80" s="5" t="s">
        <v>684</v>
      </c>
      <c r="N80" s="5" t="s">
        <v>652</v>
      </c>
      <c r="O80" s="5" t="s">
        <v>653</v>
      </c>
      <c r="P80" s="5" t="s">
        <v>654</v>
      </c>
      <c r="Q80" s="5" t="s">
        <v>655</v>
      </c>
      <c r="R80" s="5" t="s">
        <v>656</v>
      </c>
      <c r="S80" s="5" t="s">
        <v>657</v>
      </c>
    </row>
    <row r="81" spans="2:20" x14ac:dyDescent="0.25">
      <c r="B81" s="5" t="s">
        <v>644</v>
      </c>
      <c r="C81" s="5">
        <f>(C24*C58)/(2*K2)</f>
        <v>1.1247419153228799</v>
      </c>
      <c r="D81" s="5">
        <f>(D24*D58)/(2*K2)</f>
        <v>0.53737984831958585</v>
      </c>
      <c r="E81" s="5">
        <f>(E24*E58)/(2*K2)</f>
        <v>0.25647835936775049</v>
      </c>
      <c r="F81" s="5">
        <f>(F24*F58)/(2*K2)</f>
        <v>4.1036537498840078</v>
      </c>
      <c r="G81" s="5">
        <f>(G24*G58)/(2*K2)</f>
        <v>2.6996787861477408E-2</v>
      </c>
      <c r="H81" s="5">
        <f>(H24*H58)/(2*K2)</f>
        <v>2.429888401207269E-2</v>
      </c>
      <c r="I81" s="5">
        <f>(I24*I58)/(2*K2)</f>
        <v>0</v>
      </c>
      <c r="J81" s="5">
        <f>(J24*J58)/(2*K2)</f>
        <v>0</v>
      </c>
      <c r="M81" s="5" t="s">
        <v>652</v>
      </c>
      <c r="N81" s="5">
        <f>(N24*N58)/(2*K2)</f>
        <v>1.369727061465225E-2</v>
      </c>
      <c r="O81" s="5">
        <f>(O24*O58)/(2*K2)</f>
        <v>2.73945412293045E-2</v>
      </c>
      <c r="P81" s="5">
        <f>(P24*P58)/(2*K2)</f>
        <v>2.73945412293045E-2</v>
      </c>
      <c r="Q81" s="5">
        <f>(Q24*Q58)/(2*K2)</f>
        <v>3.6225915628186689E-3</v>
      </c>
      <c r="R81" s="5">
        <f>(R24*R58)/(2*K2)</f>
        <v>7.2451831256373379E-3</v>
      </c>
      <c r="S81" s="5">
        <f>(S24*S58)/(2*K2)</f>
        <v>3.9848507191005363E-2</v>
      </c>
    </row>
    <row r="82" spans="2:20" x14ac:dyDescent="0.25">
      <c r="B82" s="5" t="s">
        <v>645</v>
      </c>
      <c r="C82" s="5">
        <f>(C25*C59)/(2*K2)</f>
        <v>0.53737984831958585</v>
      </c>
      <c r="D82" s="5">
        <f>(D25*D59)/(2*K2)</f>
        <v>0.26868992415979293</v>
      </c>
      <c r="E82" s="5">
        <f>(E25*E59)/(2*K2)</f>
        <v>0.12823917968387524</v>
      </c>
      <c r="F82" s="5">
        <f>(F25*F59)/(2*K2)</f>
        <v>2.0518268749420039</v>
      </c>
      <c r="G82" s="5">
        <f>(G25*G59)/(2*K2)</f>
        <v>1.2149442006036345E-2</v>
      </c>
      <c r="H82" s="5">
        <f>(H25*H59)/(2*K2)</f>
        <v>1.2149442006036345E-2</v>
      </c>
      <c r="I82" s="5">
        <f>(I25*I59)/(2*K2)</f>
        <v>0</v>
      </c>
      <c r="J82" s="5">
        <f>(J25*J59)/(2*K2)</f>
        <v>0</v>
      </c>
      <c r="M82" s="5" t="s">
        <v>653</v>
      </c>
      <c r="N82" s="5">
        <f>(N25*N59)/(2*K2)</f>
        <v>3.2873937355355973E-2</v>
      </c>
      <c r="O82" s="5">
        <f>(O25*O59)/(2*K2)</f>
        <v>6.8838838301860508E-2</v>
      </c>
      <c r="P82" s="5">
        <f>(P25*P59)/(2*K2)</f>
        <v>6.8838838301860508E-2</v>
      </c>
      <c r="Q82" s="5">
        <f>(Q25*Q59)/(2*K2)</f>
        <v>1.1547962591379957E-2</v>
      </c>
      <c r="R82" s="5">
        <f>(R25*R59)/(2*K2)</f>
        <v>2.5727978878998234E-2</v>
      </c>
      <c r="S82" s="5">
        <f>(S25*S59)/(2*K2)</f>
        <v>0.14150388383449031</v>
      </c>
    </row>
    <row r="83" spans="2:20" x14ac:dyDescent="0.25">
      <c r="B83" s="5" t="s">
        <v>646</v>
      </c>
      <c r="C83" s="5">
        <f>(C26*C60)/(2*K2)</f>
        <v>0.21321427625640857</v>
      </c>
      <c r="D83" s="5">
        <f>(D26*D60)/(2*K2)</f>
        <v>0.10660713812820428</v>
      </c>
      <c r="E83" s="5">
        <f>(E26*E60)/(2*K2)</f>
        <v>6.0403316036219797E-2</v>
      </c>
      <c r="F83" s="5">
        <f>(F26*F60)/(2*K2)</f>
        <v>0.96645305657951674</v>
      </c>
      <c r="G83" s="5">
        <f>(G26*G60)/(2*K2)</f>
        <v>3.355739779789989E-3</v>
      </c>
      <c r="H83" s="5">
        <f>(H26*H60)/(2*K2)</f>
        <v>3.355739779789989E-3</v>
      </c>
      <c r="I83" s="5">
        <f>(I26*I60)/(2*K2)</f>
        <v>1.8747769348248192E-2</v>
      </c>
      <c r="J83" s="5">
        <f>(J26*J60)/(2*K2)</f>
        <v>9.3738846741240958E-3</v>
      </c>
      <c r="M83" s="5" t="s">
        <v>654</v>
      </c>
      <c r="N83" s="5">
        <f>(N26*N60)/(2*K2)</f>
        <v>1.8789614619033966E-2</v>
      </c>
      <c r="O83" s="5">
        <f>(O26*O60)/(2*K2)</f>
        <v>3.0968743579166336E-2</v>
      </c>
      <c r="P83" s="5">
        <f>(P26*P60)/(2*K2)</f>
        <v>4.234120702594156E-2</v>
      </c>
      <c r="Q83" s="5">
        <f>(Q26*Q60)/(2*K2)</f>
        <v>2.0161529205448146E-3</v>
      </c>
      <c r="R83" s="5">
        <f>(R26*R60)/(2*K2)</f>
        <v>5.1734126731832388E-3</v>
      </c>
      <c r="S83" s="5">
        <f>(S26*S60)/(2*K2)</f>
        <v>3.5510829445955634E-2</v>
      </c>
    </row>
    <row r="84" spans="2:20" x14ac:dyDescent="0.25">
      <c r="B84" s="5" t="s">
        <v>647</v>
      </c>
      <c r="C84" s="5">
        <f>(C27*C61)/(2*K2)</f>
        <v>2.3264450878235157</v>
      </c>
      <c r="D84" s="5">
        <f>(D27*D61)/(2*K2)</f>
        <v>1.1632225439117578</v>
      </c>
      <c r="E84" s="5">
        <f>(E27*E61)/(2*K2)</f>
        <v>0.67603790668504371</v>
      </c>
      <c r="F84" s="5">
        <f>(F27*F61)/(2*K2)</f>
        <v>10.816606506960699</v>
      </c>
      <c r="G84" s="5">
        <f>(G27*G61)/(2*K2)</f>
        <v>1.3915504065350611E-2</v>
      </c>
      <c r="H84" s="5">
        <f>(H27*H61)/(2*K2)</f>
        <v>1.3915504065350611E-2</v>
      </c>
      <c r="I84" s="5">
        <f>(I27*I61)/(2*K2)</f>
        <v>0.10252034627737901</v>
      </c>
      <c r="J84" s="5">
        <f>(J27*J61)/(2*K2)</f>
        <v>5.1260173138689503E-2</v>
      </c>
      <c r="M84" s="5" t="s">
        <v>655</v>
      </c>
      <c r="N84" s="5">
        <f>(N27*N61)/(2*K2)</f>
        <v>1.584158776540363E-2</v>
      </c>
      <c r="O84" s="5">
        <f>(O27*O61)/(2*K2)</f>
        <v>3.168317553080726E-2</v>
      </c>
      <c r="P84" s="5">
        <f>(P27*P61)/(2*K2)</f>
        <v>3.168317553080726E-2</v>
      </c>
      <c r="Q84" s="5">
        <f>(Q27*Q61)/(2*K2)</f>
        <v>3.168317553080726E-2</v>
      </c>
      <c r="R84" s="5">
        <f>(R27*R61)/(2*K2)</f>
        <v>6.336635106161452E-2</v>
      </c>
      <c r="S84" s="5">
        <f>(S27*S61)/(2*K2)</f>
        <v>0.34851493083887986</v>
      </c>
    </row>
    <row r="85" spans="2:20" x14ac:dyDescent="0.25">
      <c r="B85" s="5" t="s">
        <v>648</v>
      </c>
      <c r="C85" s="5">
        <f>(C28*C62)/(2*K2)</f>
        <v>7.9083415921140002E-2</v>
      </c>
      <c r="D85" s="5">
        <f>(D28*D62)/(2*K2)</f>
        <v>3.9541707960570001E-2</v>
      </c>
      <c r="E85" s="5">
        <f>(E28*E62)/(2*K2)</f>
        <v>1.9770853980285E-2</v>
      </c>
      <c r="F85" s="5">
        <f>(F28*F62)/(2*K2)</f>
        <v>0.31633366368456001</v>
      </c>
      <c r="G85" s="5">
        <f>(G28*G62)/(2*K2)</f>
        <v>9.8854269901425002E-3</v>
      </c>
      <c r="H85" s="5">
        <f>(H28*H62)/(2*K2)</f>
        <v>9.8854269901425002E-3</v>
      </c>
      <c r="I85" s="5">
        <f>(I28*I62)/(2*K2)</f>
        <v>3.9541707960570001E-2</v>
      </c>
      <c r="J85" s="5">
        <f>(J28*J62)/(2*K2)</f>
        <v>1.9770853980285E-2</v>
      </c>
      <c r="M85" s="5" t="s">
        <v>656</v>
      </c>
      <c r="N85" s="5">
        <f>(N28*N62)/(2*K2)</f>
        <v>3.9838455197295224E-2</v>
      </c>
      <c r="O85" s="5">
        <f>(O28*O62)/(2*K2)</f>
        <v>7.9676910394590447E-2</v>
      </c>
      <c r="P85" s="5">
        <f>(P28*P62)/(2*K2)</f>
        <v>7.9676910394590447E-2</v>
      </c>
      <c r="Q85" s="5">
        <f>(Q28*Q62)/(2*K2)</f>
        <v>7.9676910394590447E-2</v>
      </c>
      <c r="R85" s="5">
        <f>(R28*R62)/(2*K2)</f>
        <v>0.15935382078918089</v>
      </c>
      <c r="S85" s="5">
        <f>(S28*S62)/(2*K2)</f>
        <v>0.87644601434049474</v>
      </c>
    </row>
    <row r="86" spans="2:20" x14ac:dyDescent="0.25">
      <c r="B86" s="5" t="s">
        <v>649</v>
      </c>
      <c r="C86" s="5">
        <f>(C29*C63)/(2*K2)</f>
        <v>8.1591002178273378E-2</v>
      </c>
      <c r="D86" s="5">
        <f>(D29*D63)/(2*K2)</f>
        <v>4.0795501089136689E-2</v>
      </c>
      <c r="E86" s="5">
        <f>(E29*E63)/(2*K2)</f>
        <v>2.0397750544568344E-2</v>
      </c>
      <c r="F86" s="5">
        <f>(F29*F63)/(2*K2)</f>
        <v>0.32636400871309351</v>
      </c>
      <c r="G86" s="5">
        <f>(G29*G63)/(2*K2)</f>
        <v>1.0198875272284172E-2</v>
      </c>
      <c r="H86" s="5">
        <f>(H29*H63)/(2*K2)</f>
        <v>1.0198875272284172E-2</v>
      </c>
      <c r="I86" s="5">
        <f>(I29*I63)/(2*K2)</f>
        <v>4.0795501089136689E-2</v>
      </c>
      <c r="J86" s="5">
        <f>(J29*J63)/(2*K2)</f>
        <v>2.0397750544568344E-2</v>
      </c>
      <c r="M86" s="5" t="s">
        <v>657</v>
      </c>
      <c r="N86" s="5">
        <f>(N29*N63)/(2*K2)</f>
        <v>0.11245999203834373</v>
      </c>
      <c r="O86" s="5">
        <f>(O29*O63)/(2*K2)</f>
        <v>0.22491998407668745</v>
      </c>
      <c r="P86" s="5">
        <f>(P29*P63)/(2*K2)</f>
        <v>0.22491998407668745</v>
      </c>
      <c r="Q86" s="5">
        <f>(Q29*Q63)/(2*K2)</f>
        <v>0.22491998407668745</v>
      </c>
      <c r="R86" s="5">
        <f>(R29*R63)/(2*K2)</f>
        <v>0.4498399681533749</v>
      </c>
      <c r="S86" s="5">
        <f>(S29*S63)/(2*K2)</f>
        <v>2.4741198248435623</v>
      </c>
      <c r="T86" s="28" t="s">
        <v>700</v>
      </c>
    </row>
    <row r="87" spans="2:20" x14ac:dyDescent="0.25">
      <c r="B87" s="5" t="s">
        <v>650</v>
      </c>
      <c r="C87" s="5">
        <f>(C30*C64)/(2*K2)</f>
        <v>0</v>
      </c>
      <c r="D87" s="5">
        <f>(D30*D64)/(2*K2)</f>
        <v>0</v>
      </c>
      <c r="E87" s="5">
        <f>(E30*E64)/(2*K2)</f>
        <v>5.1757155426737741E-2</v>
      </c>
      <c r="F87" s="5">
        <f>(F30*F64)/(2*K2)</f>
        <v>0.82811448682780386</v>
      </c>
      <c r="G87" s="5">
        <f>(G30*G64)/(2*K2)</f>
        <v>2.5878577713368871E-2</v>
      </c>
      <c r="H87" s="5">
        <f>(H30*H64)/(2*K2)</f>
        <v>2.5878577713368871E-2</v>
      </c>
      <c r="I87" s="5">
        <f>(I30*I64)/(2*K2)</f>
        <v>0.10351431085347548</v>
      </c>
      <c r="J87" s="5">
        <f>(J30*J64)/(2*K2)</f>
        <v>5.1757155426737741E-2</v>
      </c>
      <c r="M87" s="23"/>
      <c r="N87" s="23">
        <f t="shared" ref="N87:S87" si="20">SUM(N81:N86)</f>
        <v>0.23350085759008476</v>
      </c>
      <c r="O87" s="23">
        <f t="shared" si="20"/>
        <v>0.46348219311241651</v>
      </c>
      <c r="P87" s="23">
        <f t="shared" si="20"/>
        <v>0.47485465655919173</v>
      </c>
      <c r="Q87" s="23">
        <f t="shared" si="20"/>
        <v>0.35346677707682861</v>
      </c>
      <c r="R87" s="23">
        <f t="shared" si="20"/>
        <v>0.71070671468198909</v>
      </c>
      <c r="S87" s="23">
        <f t="shared" si="20"/>
        <v>3.9159439904943882</v>
      </c>
      <c r="T87" s="26">
        <f>N87+O87+P87+Q87+R87+S87</f>
        <v>6.1519551895148989</v>
      </c>
    </row>
    <row r="88" spans="2:20" x14ac:dyDescent="0.25">
      <c r="B88" s="5" t="s">
        <v>651</v>
      </c>
      <c r="C88" s="5">
        <f>(C31*C65)/(2*K2)</f>
        <v>0</v>
      </c>
      <c r="D88" s="5">
        <f>(D31*D65)/(2*K2)</f>
        <v>0</v>
      </c>
      <c r="E88" s="5">
        <f>(E31*E65)/(2*K2)</f>
        <v>1.5027701615242134E-2</v>
      </c>
      <c r="F88" s="5">
        <f>(F31*F65)/(2*K2)</f>
        <v>0.24044322584387415</v>
      </c>
      <c r="G88" s="5">
        <f>(G31*G65)/(2*K2)</f>
        <v>7.5138508076210671E-3</v>
      </c>
      <c r="H88" s="5">
        <f>(H31*H65)/(2*K2)</f>
        <v>7.5138508076210671E-3</v>
      </c>
      <c r="I88" s="5">
        <f>(I31*I65)/(2*K2)</f>
        <v>3.0055403230484268E-2</v>
      </c>
      <c r="J88" s="5">
        <f>(J31*J65)/(2*K2)</f>
        <v>1.5027701615242134E-2</v>
      </c>
      <c r="K88" s="28" t="s">
        <v>700</v>
      </c>
    </row>
    <row r="89" spans="2:20" x14ac:dyDescent="0.25">
      <c r="B89" s="24"/>
      <c r="C89" s="24">
        <f t="shared" ref="C89:J89" si="21">SUM(C81:C88)</f>
        <v>4.3624555458218026</v>
      </c>
      <c r="D89" s="24">
        <f t="shared" si="21"/>
        <v>2.1562366635690475</v>
      </c>
      <c r="E89" s="24">
        <f t="shared" si="21"/>
        <v>1.2281122233397224</v>
      </c>
      <c r="F89" s="24">
        <f t="shared" si="21"/>
        <v>19.649795573435558</v>
      </c>
      <c r="G89" s="24">
        <f t="shared" si="21"/>
        <v>0.10989420449607096</v>
      </c>
      <c r="H89" s="24">
        <f t="shared" si="21"/>
        <v>0.10719630064666624</v>
      </c>
      <c r="I89" s="24">
        <f t="shared" si="21"/>
        <v>0.33517503875929366</v>
      </c>
      <c r="J89" s="24">
        <f t="shared" si="21"/>
        <v>0.16758751937964683</v>
      </c>
      <c r="K89" s="26">
        <f>C89+D89+E89+F89+G89+H89+I89+J89</f>
        <v>28.116453069447811</v>
      </c>
    </row>
    <row r="93" spans="2:20" x14ac:dyDescent="0.25">
      <c r="C93" s="26" t="s">
        <v>703</v>
      </c>
      <c r="D93" s="31" t="s">
        <v>701</v>
      </c>
      <c r="F93" s="38" t="s">
        <v>700</v>
      </c>
      <c r="N93" s="26" t="s">
        <v>703</v>
      </c>
      <c r="O93" s="31" t="s">
        <v>701</v>
      </c>
      <c r="Q93" s="38" t="s">
        <v>700</v>
      </c>
    </row>
    <row r="94" spans="2:20" x14ac:dyDescent="0.25">
      <c r="C94" s="29"/>
      <c r="D94" s="26" t="s">
        <v>687</v>
      </c>
      <c r="F94" s="32" t="s">
        <v>707</v>
      </c>
      <c r="N94" s="29"/>
      <c r="O94" s="26" t="s">
        <v>687</v>
      </c>
      <c r="Q94" s="32" t="s">
        <v>707</v>
      </c>
    </row>
    <row r="95" spans="2:20" x14ac:dyDescent="0.25">
      <c r="C95" s="26" t="s">
        <v>703</v>
      </c>
      <c r="D95" s="30">
        <f>(A32*A32)/K32</f>
        <v>1</v>
      </c>
      <c r="F95" s="32">
        <f>K89/D95</f>
        <v>28.116453069447811</v>
      </c>
      <c r="N95" s="26" t="s">
        <v>703</v>
      </c>
      <c r="O95" s="26">
        <f>(L30*L30)/T30</f>
        <v>1</v>
      </c>
      <c r="Q95" s="32">
        <f>T87/O95</f>
        <v>6.1519551895148989</v>
      </c>
    </row>
    <row r="97" spans="3:18" x14ac:dyDescent="0.25">
      <c r="C97" s="33" t="s">
        <v>704</v>
      </c>
      <c r="D97" s="39" t="s">
        <v>699</v>
      </c>
      <c r="N97" s="33" t="s">
        <v>704</v>
      </c>
      <c r="O97" s="39" t="s">
        <v>699</v>
      </c>
    </row>
    <row r="98" spans="3:18" x14ac:dyDescent="0.25">
      <c r="C98" s="34"/>
      <c r="D98" s="33" t="s">
        <v>687</v>
      </c>
      <c r="F98" s="45" t="s">
        <v>708</v>
      </c>
      <c r="G98" s="46" t="s">
        <v>721</v>
      </c>
      <c r="N98" s="34"/>
      <c r="O98" s="33" t="s">
        <v>687</v>
      </c>
      <c r="Q98" s="45" t="s">
        <v>708</v>
      </c>
      <c r="R98" s="46" t="s">
        <v>722</v>
      </c>
    </row>
    <row r="99" spans="3:18" x14ac:dyDescent="0.25">
      <c r="C99" s="33" t="s">
        <v>704</v>
      </c>
      <c r="D99" s="34">
        <f>K77/K32</f>
        <v>4.9397053002316946</v>
      </c>
      <c r="F99" s="44"/>
      <c r="G99" s="45" t="s">
        <v>709</v>
      </c>
      <c r="N99" s="33" t="s">
        <v>704</v>
      </c>
      <c r="O99" s="33">
        <f>T75/T30</f>
        <v>3.9276540200346606</v>
      </c>
      <c r="Q99" s="44"/>
      <c r="R99" s="45" t="s">
        <v>709</v>
      </c>
    </row>
    <row r="100" spans="3:18" x14ac:dyDescent="0.25">
      <c r="F100" s="45" t="s">
        <v>708</v>
      </c>
      <c r="G100" s="44">
        <f>D103/K2</f>
        <v>0.18523894875868854</v>
      </c>
      <c r="Q100" s="45" t="s">
        <v>708</v>
      </c>
      <c r="R100" s="44">
        <f>O103/K2</f>
        <v>9.000873795912763E-2</v>
      </c>
    </row>
    <row r="101" spans="3:18" x14ac:dyDescent="0.25">
      <c r="C101" s="35" t="s">
        <v>702</v>
      </c>
      <c r="D101" s="37" t="s">
        <v>706</v>
      </c>
      <c r="N101" s="35" t="s">
        <v>702</v>
      </c>
      <c r="O101" s="37" t="s">
        <v>706</v>
      </c>
    </row>
    <row r="102" spans="3:18" x14ac:dyDescent="0.25">
      <c r="C102" s="36"/>
      <c r="D102" s="35" t="s">
        <v>705</v>
      </c>
      <c r="N102" s="36"/>
      <c r="O102" s="35" t="s">
        <v>705</v>
      </c>
    </row>
    <row r="103" spans="3:18" x14ac:dyDescent="0.25">
      <c r="C103" s="35" t="s">
        <v>702</v>
      </c>
      <c r="D103" s="36">
        <f>(A32/D95)*D99</f>
        <v>266.74408621251149</v>
      </c>
      <c r="F103" s="40" t="s">
        <v>710</v>
      </c>
      <c r="G103" s="43" t="s">
        <v>734</v>
      </c>
      <c r="N103" s="35" t="s">
        <v>702</v>
      </c>
      <c r="O103" s="36">
        <f>(L30/O95)*O99</f>
        <v>129.61258266114379</v>
      </c>
      <c r="Q103" s="40" t="s">
        <v>710</v>
      </c>
      <c r="R103" s="43" t="s">
        <v>736</v>
      </c>
    </row>
    <row r="104" spans="3:18" x14ac:dyDescent="0.25">
      <c r="F104" s="41"/>
      <c r="G104" s="42" t="s">
        <v>733</v>
      </c>
      <c r="Q104" s="41"/>
      <c r="R104" s="42" t="s">
        <v>735</v>
      </c>
    </row>
    <row r="105" spans="3:18" x14ac:dyDescent="0.25">
      <c r="F105" s="41"/>
      <c r="G105" s="40" t="s">
        <v>709</v>
      </c>
      <c r="Q105" s="41"/>
      <c r="R105" s="40" t="s">
        <v>709</v>
      </c>
    </row>
    <row r="106" spans="3:18" x14ac:dyDescent="0.25">
      <c r="F106" s="40" t="s">
        <v>710</v>
      </c>
      <c r="G106" s="41">
        <f>(D103+F95)/K2</f>
        <v>0.2047642633902495</v>
      </c>
      <c r="Q106" s="40" t="s">
        <v>710</v>
      </c>
      <c r="R106" s="40">
        <f>(O103+Q95)/K2</f>
        <v>9.4280929062957416E-2</v>
      </c>
    </row>
  </sheetData>
  <mergeCells count="31">
    <mergeCell ref="B19:J19"/>
    <mergeCell ref="L21:S21"/>
    <mergeCell ref="B6:J6"/>
    <mergeCell ref="B2:J2"/>
    <mergeCell ref="N2:Q2"/>
    <mergeCell ref="N3:Q3"/>
    <mergeCell ref="N4:Q4"/>
    <mergeCell ref="L3:L6"/>
    <mergeCell ref="N5:P5"/>
    <mergeCell ref="N6:P6"/>
    <mergeCell ref="B5:J5"/>
    <mergeCell ref="B4:J4"/>
    <mergeCell ref="B3:J3"/>
    <mergeCell ref="A21:J21"/>
    <mergeCell ref="B17:J17"/>
    <mergeCell ref="B16:J16"/>
    <mergeCell ref="B18:J18"/>
    <mergeCell ref="B12:J12"/>
    <mergeCell ref="B13:J13"/>
    <mergeCell ref="B14:J14"/>
    <mergeCell ref="B15:J15"/>
    <mergeCell ref="N7:P7"/>
    <mergeCell ref="N8:P8"/>
    <mergeCell ref="B8:J8"/>
    <mergeCell ref="B9:J9"/>
    <mergeCell ref="B11:J11"/>
    <mergeCell ref="B10:J10"/>
    <mergeCell ref="B7:J7"/>
    <mergeCell ref="N9:P9"/>
    <mergeCell ref="N10:P10"/>
    <mergeCell ref="N11:P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BE5CE-CB5D-4336-8DA8-B8BAA6342222}">
  <dimension ref="B90:W96"/>
  <sheetViews>
    <sheetView topLeftCell="A71" zoomScale="85" zoomScaleNormal="85" workbookViewId="0">
      <selection activeCell="R96" sqref="R96"/>
    </sheetView>
  </sheetViews>
  <sheetFormatPr defaultRowHeight="15" x14ac:dyDescent="0.25"/>
  <cols>
    <col min="6" max="6" width="9.140625" customWidth="1"/>
  </cols>
  <sheetData>
    <row r="90" spans="2:23" x14ac:dyDescent="0.25">
      <c r="B90" s="55" t="s">
        <v>723</v>
      </c>
      <c r="C90" s="55"/>
      <c r="D90" s="55"/>
      <c r="E90" s="55"/>
      <c r="F90" s="47" t="s">
        <v>725</v>
      </c>
      <c r="G90" s="55" t="s">
        <v>724</v>
      </c>
      <c r="H90" s="55"/>
      <c r="I90" s="55"/>
      <c r="J90" s="55"/>
      <c r="K90" s="49" t="s">
        <v>731</v>
      </c>
      <c r="L90" s="49" t="s">
        <v>730</v>
      </c>
      <c r="M90" s="49"/>
      <c r="N90" s="49"/>
      <c r="O90" s="49"/>
      <c r="P90" s="55" t="s">
        <v>727</v>
      </c>
      <c r="Q90" s="55"/>
      <c r="R90" s="55"/>
      <c r="S90" s="55"/>
      <c r="T90" s="1" t="s">
        <v>725</v>
      </c>
      <c r="V90" t="s">
        <v>732</v>
      </c>
      <c r="W90" t="s">
        <v>730</v>
      </c>
    </row>
    <row r="91" spans="2:23" x14ac:dyDescent="0.25">
      <c r="C91" s="45" t="s">
        <v>708</v>
      </c>
      <c r="D91" s="44">
        <v>0.18523899999999999</v>
      </c>
      <c r="F91" s="1">
        <v>54</v>
      </c>
      <c r="H91" s="40" t="s">
        <v>710</v>
      </c>
      <c r="I91" s="41">
        <v>0.204764</v>
      </c>
      <c r="K91" s="49">
        <v>0.75</v>
      </c>
      <c r="L91">
        <v>0</v>
      </c>
      <c r="Q91" s="48" t="s">
        <v>726</v>
      </c>
      <c r="R91" s="26">
        <f>28.11645/54</f>
        <v>0.520675</v>
      </c>
      <c r="T91" s="1">
        <v>54</v>
      </c>
      <c r="V91">
        <v>1.48</v>
      </c>
      <c r="W91">
        <v>0</v>
      </c>
    </row>
    <row r="92" spans="2:23" x14ac:dyDescent="0.25">
      <c r="C92" s="45" t="s">
        <v>708</v>
      </c>
      <c r="D92" s="44">
        <v>0.26862599999999998</v>
      </c>
      <c r="F92" s="1">
        <v>86</v>
      </c>
      <c r="H92" s="40" t="s">
        <v>710</v>
      </c>
      <c r="I92" s="41">
        <v>0.31254199999999999</v>
      </c>
      <c r="K92" s="49">
        <v>0.75</v>
      </c>
      <c r="L92">
        <v>189</v>
      </c>
      <c r="Q92" s="29" t="s">
        <v>685</v>
      </c>
      <c r="R92" s="26">
        <f>63.23928/86</f>
        <v>0.73534046511627904</v>
      </c>
      <c r="T92" s="1">
        <v>86</v>
      </c>
      <c r="V92">
        <v>1.48</v>
      </c>
      <c r="W92">
        <v>189</v>
      </c>
    </row>
    <row r="93" spans="2:23" x14ac:dyDescent="0.25">
      <c r="C93" s="45" t="s">
        <v>708</v>
      </c>
      <c r="D93" s="44">
        <v>0.35585099999999997</v>
      </c>
      <c r="F93" s="1">
        <v>118</v>
      </c>
      <c r="H93" s="40" t="s">
        <v>710</v>
      </c>
      <c r="I93" s="41">
        <v>0.43467499999999998</v>
      </c>
      <c r="K93" s="49">
        <v>0</v>
      </c>
      <c r="L93">
        <v>189</v>
      </c>
      <c r="R93" s="30">
        <f>113.5056/118</f>
        <v>0.96191186440677967</v>
      </c>
      <c r="T93" s="1">
        <v>118</v>
      </c>
      <c r="V93">
        <v>0</v>
      </c>
      <c r="W93">
        <v>189</v>
      </c>
    </row>
    <row r="94" spans="2:23" x14ac:dyDescent="0.25">
      <c r="C94" s="45" t="s">
        <v>708</v>
      </c>
      <c r="D94" s="44">
        <v>0.44445800000000002</v>
      </c>
      <c r="F94" s="1">
        <v>150</v>
      </c>
      <c r="H94" s="40" t="s">
        <v>710</v>
      </c>
      <c r="I94" s="41">
        <v>0.56870799999999999</v>
      </c>
      <c r="R94" s="30">
        <f>178.9182/150</f>
        <v>1.1927880000000002</v>
      </c>
      <c r="T94" s="1">
        <v>150</v>
      </c>
    </row>
    <row r="95" spans="2:23" x14ac:dyDescent="0.25">
      <c r="C95" s="45" t="s">
        <v>708</v>
      </c>
      <c r="D95" s="44">
        <v>0.53371800000000003</v>
      </c>
      <c r="F95" s="1">
        <v>182</v>
      </c>
      <c r="H95" s="40" t="s">
        <v>710</v>
      </c>
      <c r="I95" s="41">
        <v>0.71390900000000002</v>
      </c>
      <c r="R95" s="30">
        <f>259.4742/182</f>
        <v>1.4256824175824176</v>
      </c>
      <c r="T95" s="1">
        <v>182</v>
      </c>
    </row>
    <row r="96" spans="2:23" x14ac:dyDescent="0.25">
      <c r="C96" s="45" t="s">
        <v>708</v>
      </c>
      <c r="D96" s="44">
        <v>0.62333799999999995</v>
      </c>
      <c r="F96" s="1">
        <v>214</v>
      </c>
      <c r="H96" s="40" t="s">
        <v>710</v>
      </c>
      <c r="I96" s="41">
        <v>0.86998699999999995</v>
      </c>
      <c r="R96" s="30">
        <f>355.1747/214</f>
        <v>1.6596948598130841</v>
      </c>
      <c r="T96" s="1">
        <v>214</v>
      </c>
    </row>
  </sheetData>
  <mergeCells count="3">
    <mergeCell ref="B90:E90"/>
    <mergeCell ref="G90:J90"/>
    <mergeCell ref="P90:S9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Table Data</vt:lpstr>
      <vt:lpstr>Platform and Trains</vt:lpstr>
      <vt:lpstr>Trains on M,T,W,Th,F,Sa,Su,D</vt:lpstr>
      <vt:lpstr>C or IC Matrix</vt:lpstr>
      <vt:lpstr>Capacity analysis</vt:lpstr>
      <vt:lpstr>Capacity analysis for node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Arvind Atluri</dc:creator>
  <cp:lastModifiedBy>Sai Arvind Atluri</cp:lastModifiedBy>
  <dcterms:created xsi:type="dcterms:W3CDTF">2018-04-11T13:10:58Z</dcterms:created>
  <dcterms:modified xsi:type="dcterms:W3CDTF">2019-03-16T15:47:38Z</dcterms:modified>
</cp:coreProperties>
</file>