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Slideshow\"/>
    </mc:Choice>
  </mc:AlternateContent>
  <xr:revisionPtr revIDLastSave="0" documentId="13_ncr:1_{8AE2AD07-702A-47F8-9C75-10BD880AFF11}" xr6:coauthVersionLast="47" xr6:coauthVersionMax="47" xr10:uidLastSave="{00000000-0000-0000-0000-000000000000}"/>
  <bookViews>
    <workbookView xWindow="2974" yWindow="771" windowWidth="17940" windowHeight="12163" tabRatio="878" activeTab="7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7" l="1"/>
  <c r="F7" i="7"/>
  <c r="G7" i="7" s="1"/>
  <c r="G6" i="7"/>
  <c r="G8" i="7"/>
  <c r="G9" i="7"/>
  <c r="G10" i="7"/>
  <c r="F6" i="7"/>
  <c r="F8" i="7"/>
  <c r="F30" i="7" s="1"/>
  <c r="F9" i="7"/>
  <c r="F36" i="7" s="1"/>
  <c r="F10" i="7"/>
  <c r="F13" i="7"/>
  <c r="F25" i="7"/>
  <c r="E30" i="7"/>
  <c r="E25" i="7"/>
  <c r="E13" i="7"/>
  <c r="F34" i="7"/>
  <c r="F33" i="7"/>
  <c r="F32" i="7"/>
  <c r="F28" i="7"/>
  <c r="F27" i="7"/>
  <c r="F20" i="7"/>
  <c r="F19" i="7"/>
  <c r="F18" i="7"/>
  <c r="F17" i="7"/>
  <c r="F16" i="7"/>
  <c r="E12" i="5"/>
  <c r="E10" i="5"/>
  <c r="P38" i="7"/>
  <c r="E36" i="7"/>
  <c r="D36" i="7"/>
  <c r="P33" i="7"/>
  <c r="P34" i="7"/>
  <c r="P32" i="7"/>
  <c r="D30" i="7"/>
  <c r="P28" i="7"/>
  <c r="P27" i="7"/>
  <c r="D25" i="7"/>
  <c r="P23" i="7"/>
  <c r="P20" i="7"/>
  <c r="P19" i="7"/>
  <c r="P18" i="7"/>
  <c r="P17" i="7"/>
  <c r="E11" i="5"/>
  <c r="E9" i="5"/>
  <c r="P36" i="7" l="1"/>
  <c r="P25" i="7"/>
  <c r="P30" i="7"/>
  <c r="E8" i="5"/>
  <c r="D16" i="1"/>
  <c r="D15" i="1"/>
  <c r="D14" i="1"/>
  <c r="D13" i="1"/>
  <c r="E7" i="5"/>
  <c r="P22" i="7"/>
  <c r="P21" i="7"/>
  <c r="P16" i="7"/>
  <c r="P15" i="7"/>
  <c r="D13" i="7"/>
  <c r="P13" i="7" s="1"/>
</calcChain>
</file>

<file path=xl/sharedStrings.xml><?xml version="1.0" encoding="utf-8"?>
<sst xmlns="http://schemas.openxmlformats.org/spreadsheetml/2006/main" count="352" uniqueCount="228">
  <si>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</si>
  <si>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</si>
  <si>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</si>
  <si>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</si>
  <si>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</si>
  <si>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</si>
  <si>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</si>
  <si>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</si>
  <si>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</si>
  <si>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</si>
  <si>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</si>
  <si>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</si>
  <si>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</si>
  <si>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</si>
  <si>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</si>
  <si>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</si>
  <si>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</si>
  <si>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</si>
  <si>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</si>
  <si>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</si>
  <si>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</si>
  <si>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</si>
  <si>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</si>
  <si>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</si>
  <si>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</si>
  <si>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</si>
  <si>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</si>
  <si>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</si>
  <si>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</si>
  <si>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</si>
  <si>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</si>
  <si>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</si>
  <si>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</si>
  <si>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</si>
  <si>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</si>
  <si>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</si>
  <si>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</si>
  <si>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</si>
  <si>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</si>
  <si>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</si>
  <si>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</si>
  <si>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</si>
  <si>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</si>
  <si>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</si>
  <si>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</si>
  <si>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</si>
  <si>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</si>
  <si>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</si>
  <si>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</si>
  <si>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</si>
  <si>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</si>
  <si>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</si>
  <si>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</si>
  <si>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</si>
  <si>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</si>
  <si>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</si>
  <si>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</si>
  <si>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</si>
  <si>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</si>
  <si>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</si>
  <si>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</si>
  <si>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</si>
  <si>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</si>
  <si>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</si>
  <si>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</si>
  <si>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</si>
  <si>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</si>
  <si>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</si>
  <si>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</si>
  <si>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</si>
  <si>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</si>
  <si>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</si>
  <si>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</si>
  <si>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</si>
  <si>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</si>
  <si>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</si>
  <si>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</si>
  <si>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</si>
  <si>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</si>
  <si>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</si>
  <si>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整数</t>
    <rPh sb="0" eb="2">
      <t>セイスウ</t>
    </rPh>
    <phoneticPr fontId="1"/>
  </si>
  <si>
    <t>文字列</t>
    <rPh sb="0" eb="3">
      <t>モジレツ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</si>
  <si>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</si>
  <si>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</si>
  <si>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</si>
  <si>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</si>
  <si>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</si>
  <si>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</si>
  <si>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</si>
  <si>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</si>
  <si>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</si>
  <si>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</si>
  <si>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</si>
  <si>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</si>
  <si>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</si>
  <si>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</si>
  <si>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</si>
  <si>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</si>
  <si>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作成日:2022/10/15</t>
    <rPh sb="0" eb="3">
      <t>サクセイニチ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</si>
  <si>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</si>
  <si>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</si>
  <si>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</si>
  <si>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</si>
  <si>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</si>
  <si>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</si>
  <si>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</si>
  <si>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</si>
  <si>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</si>
  <si>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</si>
  <si>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小数</t>
    <rPh sb="0" eb="2">
      <t>ショウスウ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</si>
  <si>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</si>
  <si>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</si>
  <si>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</si>
  <si>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</si>
  <si>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</si>
  <si>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</si>
  <si>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</si>
  <si>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</si>
  <si>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</si>
  <si>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</si>
  <si>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</si>
  <si>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</si>
  <si>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</si>
  <si>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</si>
  <si>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</si>
  <si>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</si>
  <si>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</si>
  <si>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</si>
  <si>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</si>
  <si>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</si>
  <si>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</si>
  <si>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更新日:2022/11/13</t>
    <rPh sb="0" eb="3">
      <t>コウシンビ</t>
    </rPh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</si>
  <si>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</si>
  <si>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</si>
  <si>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</si>
  <si>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</si>
  <si>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</si>
  <si>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Slideshow</t>
    <phoneticPr fontId="1"/>
  </si>
  <si>
    <t>├スライドショー</t>
    <phoneticPr fontId="1"/>
  </si>
  <si>
    <t>画面遷移</t>
    <rPh sb="0" eb="2">
      <t>ガメン</t>
    </rPh>
    <rPh sb="2" eb="4">
      <t>センイ</t>
    </rPh>
    <phoneticPr fontId="1"/>
  </si>
  <si>
    <t>SlideshowView</t>
    <phoneticPr fontId="1"/>
  </si>
  <si>
    <t>作成日:2022/11/13</t>
    <rPh sb="0" eb="3">
      <t>サクセイニチ</t>
    </rPh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</si>
  <si>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</si>
  <si>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</si>
  <si>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note1</t>
  </si>
  <si>
    <t>note2</t>
  </si>
  <si>
    <t>●</t>
  </si>
  <si>
    <t>Max100文字</t>
    <rPh sb="6" eb="8">
      <t>モジ</t>
    </rPh>
    <phoneticPr fontId="1"/>
  </si>
  <si>
    <t>Max40文字</t>
    <rPh sb="5" eb="7">
      <t>モジ</t>
    </rPh>
    <phoneticPr fontId="1"/>
  </si>
  <si>
    <t>1</t>
  </si>
  <si>
    <t>山</t>
    <rPh sb="0" eb="1">
      <t>ヤマ</t>
    </rPh>
    <phoneticPr fontId="1"/>
  </si>
  <si>
    <t>あああ</t>
  </si>
  <si>
    <t>いいい</t>
  </si>
  <si>
    <t>ページマスタ</t>
    <phoneticPr fontId="1"/>
  </si>
  <si>
    <t>ページID</t>
    <phoneticPr fontId="1"/>
  </si>
  <si>
    <t>page_id</t>
    <phoneticPr fontId="1"/>
  </si>
  <si>
    <t>page_name</t>
    <phoneticPr fontId="1"/>
  </si>
  <si>
    <t>ページ名称</t>
    <rPh sb="3" eb="5">
      <t>メイショウ</t>
    </rPh>
    <phoneticPr fontId="1"/>
  </si>
  <si>
    <t>PageEditingView</t>
    <phoneticPr fontId="1"/>
  </si>
  <si>
    <t>├ページ編集</t>
    <rPh sb="4" eb="6">
      <t>ヘンシュウ</t>
    </rPh>
    <phoneticPr fontId="1"/>
  </si>
  <si>
    <t>PageSettingView</t>
    <phoneticPr fontId="1"/>
  </si>
  <si>
    <t>├ページ設定</t>
    <rPh sb="4" eb="6">
      <t>セッテイ</t>
    </rPh>
    <phoneticPr fontId="1"/>
  </si>
  <si>
    <t>動画リンク</t>
    <rPh sb="0" eb="2">
      <t>ドウガ</t>
    </rPh>
    <phoneticPr fontId="1"/>
  </si>
  <si>
    <t>画像リンク</t>
    <rPh sb="0" eb="2">
      <t>ガゾウ</t>
    </rPh>
    <phoneticPr fontId="1"/>
  </si>
  <si>
    <t>画像ページNo</t>
    <rPh sb="0" eb="2">
      <t>ガゾウ</t>
    </rPh>
    <phoneticPr fontId="1"/>
  </si>
  <si>
    <t>スライド停止時間</t>
    <rPh sb="4" eb="6">
      <t>テイシ</t>
    </rPh>
    <rPh sb="6" eb="8">
      <t>ジカン</t>
    </rPh>
    <phoneticPr fontId="1"/>
  </si>
  <si>
    <t>movie_link</t>
    <phoneticPr fontId="1"/>
  </si>
  <si>
    <t>image_page_no</t>
    <phoneticPr fontId="1"/>
  </si>
  <si>
    <t>slide_waiting_time</t>
    <phoneticPr fontId="1"/>
  </si>
  <si>
    <t>説明3</t>
    <rPh sb="0" eb="2">
      <t>セツメイ</t>
    </rPh>
    <phoneticPr fontId="1"/>
  </si>
  <si>
    <t>note3</t>
    <phoneticPr fontId="1"/>
  </si>
  <si>
    <t>ううう</t>
    <phoneticPr fontId="1"/>
  </si>
  <si>
    <t>Max20文字</t>
    <rPh sb="5" eb="7">
      <t>モジ</t>
    </rPh>
    <phoneticPr fontId="1"/>
  </si>
  <si>
    <t>3.5</t>
    <phoneticPr fontId="1"/>
  </si>
  <si>
    <t>C:\image\XXX</t>
    <phoneticPr fontId="1"/>
  </si>
  <si>
    <t>C:\movie\XXX.mp4</t>
    <phoneticPr fontId="1"/>
  </si>
  <si>
    <t>以下、ER図作成用</t>
    <rPh sb="0" eb="2">
      <t>イカ</t>
    </rPh>
    <rPh sb="5" eb="6">
      <t>ズ</t>
    </rPh>
    <rPh sb="6" eb="8">
      <t>サクセイ</t>
    </rPh>
    <rPh sb="8" eb="9">
      <t>ヨウ</t>
    </rPh>
    <phoneticPr fontId="1"/>
  </si>
  <si>
    <t>スライドパターンマスタ</t>
    <phoneticPr fontId="1"/>
  </si>
  <si>
    <t>スライドパターンページマスタ</t>
    <phoneticPr fontId="1"/>
  </si>
  <si>
    <t>スライドパターン名称候補マスタ</t>
    <rPh sb="8" eb="10">
      <t>メイショウ</t>
    </rPh>
    <rPh sb="10" eb="12">
      <t>コウホ</t>
    </rPh>
    <phoneticPr fontId="1"/>
  </si>
  <si>
    <t>更新日:2022/11/19</t>
    <rPh sb="0" eb="2">
      <t>コウシン</t>
    </rPh>
    <rPh sb="2" eb="3">
      <t>ニチ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</si>
  <si>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</si>
  <si>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</si>
  <si>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</si>
  <si>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</si>
  <si>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</si>
  <si>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</si>
  <si>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</si>
  <si>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</si>
  <si>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</si>
  <si>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</si>
  <si>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</si>
  <si>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</si>
  <si>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</si>
  <si>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</si>
  <si>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</si>
  <si>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slide_pattern_id</t>
    <phoneticPr fontId="1"/>
  </si>
  <si>
    <t>slide_pattern_name</t>
    <phoneticPr fontId="1"/>
  </si>
  <si>
    <t>思い出</t>
    <rPh sb="0" eb="1">
      <t>オモ</t>
    </rPh>
    <rPh sb="2" eb="3">
      <t>デ</t>
    </rPh>
    <phoneticPr fontId="1"/>
  </si>
  <si>
    <t>思い出2022</t>
    <rPh sb="0" eb="1">
      <t>オモ</t>
    </rPh>
    <rPh sb="2" eb="3">
      <t>デ</t>
    </rPh>
    <phoneticPr fontId="1"/>
  </si>
  <si>
    <t>スライドパターンID</t>
    <phoneticPr fontId="1"/>
  </si>
  <si>
    <t>スライドパターン名称</t>
    <rPh sb="8" eb="10">
      <t>メイショウ</t>
    </rPh>
    <phoneticPr fontId="1"/>
  </si>
  <si>
    <t>image_link</t>
    <phoneticPr fontId="1"/>
  </si>
  <si>
    <t>slide_no</t>
    <phoneticPr fontId="1"/>
  </si>
  <si>
    <t>スライドNo</t>
    <phoneticPr fontId="1"/>
  </si>
  <si>
    <t>FK:ss_slide_pattern_mst.slide_pattern_id</t>
    <phoneticPr fontId="1"/>
  </si>
  <si>
    <t>FK:ss_slide_pattern_mst.page_id</t>
    <phoneticPr fontId="1"/>
  </si>
  <si>
    <t>スライドパターン名称例</t>
    <rPh sb="8" eb="10">
      <t>メイショウ</t>
    </rPh>
    <rPh sb="10" eb="11">
      <t>レイ</t>
    </rPh>
    <phoneticPr fontId="1"/>
  </si>
  <si>
    <t>slide_pattern_name_example</t>
    <phoneticPr fontId="1"/>
  </si>
  <si>
    <t>├スライドパターン設定</t>
    <rPh sb="9" eb="11">
      <t>セッテイ</t>
    </rPh>
    <phoneticPr fontId="1"/>
  </si>
  <si>
    <t>├スライドパターン編集</t>
    <rPh sb="9" eb="11">
      <t>ヘンシュウ</t>
    </rPh>
    <phoneticPr fontId="1"/>
  </si>
  <si>
    <t>SlidePatternSettingView</t>
    <phoneticPr fontId="1"/>
  </si>
  <si>
    <t>SlidePatternEditingView</t>
    <phoneticPr fontId="1"/>
  </si>
  <si>
    <t>├その他設定</t>
    <rPh sb="3" eb="4">
      <t>タ</t>
    </rPh>
    <rPh sb="4" eb="6">
      <t>セッテイ</t>
    </rPh>
    <phoneticPr fontId="1"/>
  </si>
  <si>
    <t>OtherSettingsView</t>
    <phoneticPr fontId="1"/>
  </si>
  <si>
    <t>スライドパターン名称候補はココで設定する</t>
    <rPh sb="8" eb="10">
      <t>メイショウ</t>
    </rPh>
    <rPh sb="10" eb="12">
      <t>コウホ</t>
    </rPh>
    <rPh sb="16" eb="18">
      <t>セッテイ</t>
    </rPh>
    <phoneticPr fontId="1"/>
  </si>
  <si>
    <t>Entity</t>
    <phoneticPr fontId="1"/>
  </si>
  <si>
    <t>ValueObject</t>
    <phoneticPr fontId="1"/>
  </si>
  <si>
    <t>Note</t>
    <phoneticPr fontId="1"/>
  </si>
  <si>
    <t>ssh_page_mst</t>
    <phoneticPr fontId="1"/>
  </si>
  <si>
    <t>ssh_slide_pattern_mst</t>
    <phoneticPr fontId="1"/>
  </si>
  <si>
    <t>ssh_slide_pattern_page_mst</t>
    <phoneticPr fontId="1"/>
  </si>
  <si>
    <t>ssh_slide_pattern_name_selection_mst</t>
    <phoneticPr fontId="1"/>
  </si>
  <si>
    <t>SlidePatternName</t>
  </si>
  <si>
    <t>Repository</t>
    <phoneticPr fontId="1"/>
  </si>
  <si>
    <t>ViewModelEntityのObservableCollectionは、「○○Records」と名付ける。</t>
    <rPh sb="50" eb="52">
      <t>ナヅ</t>
    </rPh>
    <phoneticPr fontId="1"/>
  </si>
  <si>
    <t>WindowsAPICodePack-Shell</t>
    <phoneticPr fontId="1"/>
  </si>
  <si>
    <t>MaterialDesignThemes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</si>
</sst>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name val="Meiryo UI"/>
      <family val="2"/>
      <charset val="128"/>
    </font>
    <font>
      <b/>
      <sz val="11"/>
      <color theme="0"/>
      <name val="Meiryo UI"/>
      <family val="2"/>
      <charset val="128"/>
    </font>
    <font>
      <sz val="11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b/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5" fillId="3" borderId="1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 wrapText="1"/>
    </xf>
    <xf numFmtId="0" fontId="6" fillId="0" borderId="0" xfId="1" applyAlignment="1">
      <alignment vertical="center" wrapText="1"/>
    </xf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horizontal="left" vertical="top" indent="2"/>
    </xf>
    <xf numFmtId="0" fontId="7" fillId="0" borderId="1" xfId="0" applyFont="1" applyFill="1" applyBorder="1" applyAlignment="1">
      <alignment vertical="top"/>
    </xf>
    <xf numFmtId="0" fontId="0" fillId="4" borderId="0" xfId="0" applyFill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11" fillId="3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5" fillId="5" borderId="1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5" borderId="3" xfId="0" applyFill="1" applyBorder="1">
      <alignment vertical="center"/>
    </xf>
    <xf numFmtId="0" fontId="9" fillId="6" borderId="3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10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twoCellAnchor>
    <xdr:from>
      <xdr:col>25</xdr:col>
      <xdr:colOff>0</xdr:colOff>
      <xdr:row>12</xdr:row>
      <xdr:rowOff>97195</xdr:rowOff>
    </xdr:from>
    <xdr:to>
      <xdr:col>31</xdr:col>
      <xdr:colOff>0</xdr:colOff>
      <xdr:row>17</xdr:row>
      <xdr:rowOff>2060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3636CF1-D05A-7A39-38D9-B7302460246E}"/>
            </a:ext>
          </a:extLst>
        </xdr:cNvPr>
        <xdr:cNvCxnSpPr>
          <a:cxnSpLocks/>
          <a:stCxn id="8741" idx="3"/>
          <a:endCxn id="8" idx="1"/>
        </xdr:cNvCxnSpPr>
      </xdr:nvCxnSpPr>
      <xdr:spPr>
        <a:xfrm>
          <a:off x="5637244" y="2484276"/>
          <a:ext cx="1352940" cy="876804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14</xdr:row>
          <xdr:rowOff>0</xdr:rowOff>
        </xdr:from>
        <xdr:to>
          <xdr:col>52</xdr:col>
          <xdr:colOff>112059</xdr:colOff>
          <xdr:row>20</xdr:row>
          <xdr:rowOff>4118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0:$P$34" spid="_x0000_s891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990184" y="2775857"/>
              <a:ext cx="4847345" cy="11704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113429</xdr:colOff>
          <xdr:row>25</xdr:row>
          <xdr:rowOff>0</xdr:rowOff>
        </xdr:from>
        <xdr:to>
          <xdr:col>25</xdr:col>
          <xdr:colOff>0</xdr:colOff>
          <xdr:row>29</xdr:row>
          <xdr:rowOff>4118</xdr:rowOff>
        </xdr:to>
        <xdr:pic>
          <xdr:nvPicPr>
            <xdr:cNvPr id="9" name="図 8">
              <a:extLst>
                <a:ext uri="{FF2B5EF4-FFF2-40B4-BE49-F238E27FC236}">
                  <a16:creationId xmlns:a16="http://schemas.microsoft.com/office/drawing/2014/main" id="{AD9ADC49-485E-82A1-606B-94D733B227A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6:$P$38" spid="_x0000_s891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89899" y="4914123"/>
              <a:ext cx="4847345" cy="78166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25</xdr:col>
          <xdr:colOff>0</xdr:colOff>
          <xdr:row>19</xdr:row>
          <xdr:rowOff>0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3:$P$23" spid="_x0000_s891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36341" y="1220756"/>
              <a:ext cx="4900903" cy="25270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7</xdr:row>
          <xdr:rowOff>1</xdr:rowOff>
        </xdr:from>
        <xdr:to>
          <xdr:col>52</xdr:col>
          <xdr:colOff>163286</xdr:colOff>
          <xdr:row>12</xdr:row>
          <xdr:rowOff>1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25:$P$28" spid="_x0000_s891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6990184" y="1415144"/>
              <a:ext cx="4898572" cy="97193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41</xdr:col>
      <xdr:colOff>168777</xdr:colOff>
      <xdr:row>12</xdr:row>
      <xdr:rowOff>1</xdr:rowOff>
    </xdr:from>
    <xdr:to>
      <xdr:col>41</xdr:col>
      <xdr:colOff>194390</xdr:colOff>
      <xdr:row>14</xdr:row>
      <xdr:rowOff>0</xdr:rowOff>
    </xdr:to>
    <xdr:cxnSp macro="">
      <xdr:nvCxnSpPr>
        <xdr:cNvPr id="13" name="直線矢印コネクタ 5">
          <a:extLst>
            <a:ext uri="{FF2B5EF4-FFF2-40B4-BE49-F238E27FC236}">
              <a16:creationId xmlns:a16="http://schemas.microsoft.com/office/drawing/2014/main" id="{44623E48-3E10-E776-299D-6A5F4523FE1D}"/>
            </a:ext>
          </a:extLst>
        </xdr:cNvPr>
        <xdr:cNvCxnSpPr>
          <a:cxnSpLocks/>
          <a:stCxn id="8742" idx="2"/>
          <a:endCxn id="8" idx="0"/>
        </xdr:cNvCxnSpPr>
      </xdr:nvCxnSpPr>
      <xdr:spPr>
        <a:xfrm rot="5400000">
          <a:off x="9232277" y="2568663"/>
          <a:ext cx="388775" cy="25613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5:G10" totalsRowShown="0" headerRowDxfId="9" dataDxfId="7" headerRowBorderDxfId="8" tableBorderDxfId="6" totalsRowBorderDxfId="5">
  <autoFilter ref="C5:G10" xr:uid="{E587D9A6-2C5E-42B6-A806-F5C8A17DA70E}"/>
  <tableColumns count="5">
    <tableColumn id="1" xr3:uid="{5C79310E-B0D6-4040-B77B-EB0540DE93E6}" name="No" dataDxfId="4"/>
    <tableColumn id="2" xr3:uid="{D7F06675-9636-4539-9A34-FE248BE48DA0}" name="論理名" dataDxfId="3"/>
    <tableColumn id="3" xr3:uid="{967942C7-997D-45C9-B9E3-518EB32E96A6}" name="物理名" dataDxfId="2"/>
    <tableColumn id="4" xr3:uid="{4B71DD40-EFCD-49AC-A132-6C65BB6AB2C7}" name="Entity" dataDxfId="1">
      <calculatedColumnFormula>IF(テーブル一覧[[#This Row],[物理名]]&lt;&gt;"",MID(SUBSTITUTE(PROPER(E6),"_",""),4,99)&amp;"Entity","")</calculatedColumnFormula>
    </tableColumn>
    <tableColumn id="6" xr3:uid="{934298F5-34DD-477A-AC4F-3FDA02FB80D2}" name="Repository" dataDxfId="0">
      <calculatedColumnFormula>IF(テーブル一覧[[#This Row],[物理名]]&lt;&gt;"","I"&amp;SUBSTITUTE(テーブル一覧[[#This Row],[Entity]],"Entity","")&amp;"Repository","")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/>
  <cols>
    <col min="1" max="1" width="2.5625" customWidth="1"/>
    <col min="2" max="2" width="2" bestFit="1" customWidth="1"/>
  </cols>
  <sheetData>
    <row r="1" spans="1:3" ht="19.3">
      <c r="A1" s="2" t="s">
        <v>181</v>
      </c>
    </row>
    <row r="3" spans="1:3">
      <c r="B3">
        <v>1</v>
      </c>
      <c r="C3" t="s">
        <v>184</v>
      </c>
    </row>
    <row r="5" spans="1:3">
      <c r="B5">
        <v>2</v>
      </c>
      <c r="C5" t="s">
        <v>183</v>
      </c>
    </row>
    <row r="7" spans="1:3">
      <c r="B7">
        <v>3</v>
      </c>
      <c r="C7" t="s">
        <v>182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E21" sqref="E21"/>
    </sheetView>
  </sheetViews>
  <sheetFormatPr defaultRowHeight="15.45"/>
  <cols>
    <col min="1" max="2" width="2.5625" customWidth="1"/>
    <col min="3" max="3" width="18.9375" customWidth="1"/>
    <col min="4" max="4" width="20.3125" customWidth="1"/>
    <col min="5" max="5" width="27.9375" bestFit="1" customWidth="1"/>
  </cols>
  <sheetData>
    <row r="1" spans="1:7" ht="19.3">
      <c r="A1" s="2" t="s">
        <v>0</v>
      </c>
    </row>
    <row r="2" spans="1:7">
      <c r="G2" s="7" t="s">
        <v>90</v>
      </c>
    </row>
    <row r="3" spans="1:7">
      <c r="G3" s="7" t="s">
        <v>131</v>
      </c>
    </row>
    <row r="4" spans="1:7">
      <c r="G4" s="7"/>
    </row>
    <row r="5" spans="1:7">
      <c r="C5" t="s">
        <v>136</v>
      </c>
      <c r="D5" s="21" t="s">
        <v>137</v>
      </c>
    </row>
    <row r="7" spans="1:7">
      <c r="C7" t="s">
        <v>1</v>
      </c>
      <c r="D7" t="s">
        <v>2</v>
      </c>
    </row>
    <row r="8" spans="1:7">
      <c r="C8" t="s">
        <v>3</v>
      </c>
      <c r="D8" t="s">
        <v>120</v>
      </c>
    </row>
    <row r="9" spans="1:7">
      <c r="C9" t="s">
        <v>9</v>
      </c>
      <c r="D9" t="s">
        <v>10</v>
      </c>
    </row>
    <row r="11" spans="1:7">
      <c r="C11" t="s">
        <v>5</v>
      </c>
      <c r="D11" t="s">
        <v>4</v>
      </c>
      <c r="E11" t="s">
        <v>129</v>
      </c>
      <c r="F11" t="s">
        <v>130</v>
      </c>
    </row>
    <row r="13" spans="1:7">
      <c r="C13" t="s">
        <v>135</v>
      </c>
      <c r="D13" t="str">
        <f>$D$5&amp;".WPF"</f>
        <v>Slideshow.WPF</v>
      </c>
      <c r="E13" t="s">
        <v>132</v>
      </c>
    </row>
    <row r="14" spans="1:7">
      <c r="D14" t="str">
        <f>$D$5&amp;".Infrastructure"</f>
        <v>Slideshow.Infrastructure</v>
      </c>
      <c r="E14" t="s">
        <v>133</v>
      </c>
      <c r="F14" t="s">
        <v>7</v>
      </c>
    </row>
    <row r="15" spans="1:7">
      <c r="D15" t="str">
        <f>$D$5&amp;".Domain"</f>
        <v>Slideshow.Domain</v>
      </c>
      <c r="E15" t="s">
        <v>133</v>
      </c>
      <c r="F15" t="s">
        <v>7</v>
      </c>
    </row>
    <row r="16" spans="1:7">
      <c r="D16" s="13" t="str">
        <f>$D$5&amp;"Test.Tests"</f>
        <v>SlideshowTest.Tests</v>
      </c>
      <c r="E16" s="13" t="s">
        <v>134</v>
      </c>
      <c r="F16" t="s">
        <v>7</v>
      </c>
    </row>
    <row r="18" spans="3:5">
      <c r="C18" t="s">
        <v>6</v>
      </c>
      <c r="D18" t="s">
        <v>7</v>
      </c>
    </row>
    <row r="20" spans="3:5">
      <c r="C20" t="s">
        <v>86</v>
      </c>
      <c r="D20" t="s">
        <v>85</v>
      </c>
      <c r="E20" t="s">
        <v>227</v>
      </c>
    </row>
    <row r="21" spans="3:5">
      <c r="E21" t="s">
        <v>226</v>
      </c>
    </row>
    <row r="22" spans="3:5">
      <c r="D22" t="s">
        <v>87</v>
      </c>
      <c r="E22" t="s">
        <v>88</v>
      </c>
    </row>
    <row r="23" spans="3:5">
      <c r="E23" t="s">
        <v>107</v>
      </c>
    </row>
    <row r="24" spans="3:5">
      <c r="E24" t="s">
        <v>127</v>
      </c>
    </row>
    <row r="25" spans="3:5">
      <c r="E25" t="s">
        <v>128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zoomScale="85" zoomScaleNormal="80" zoomScaleSheetLayoutView="85" workbookViewId="0">
      <selection activeCell="BE4" sqref="BE4"/>
    </sheetView>
  </sheetViews>
  <sheetFormatPr defaultColWidth="2.5625" defaultRowHeight="15.45"/>
  <cols>
    <col min="1" max="2" width="2.5625" customWidth="1"/>
  </cols>
  <sheetData>
    <row r="1" spans="1:57" ht="19.3">
      <c r="A1" s="2" t="s">
        <v>8</v>
      </c>
    </row>
    <row r="2" spans="1:57">
      <c r="BE2" s="7" t="s">
        <v>90</v>
      </c>
    </row>
    <row r="3" spans="1:57">
      <c r="BE3" s="7" t="s">
        <v>97</v>
      </c>
    </row>
    <row r="10" spans="1:57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3"/>
  <sheetViews>
    <sheetView zoomScale="90" zoomScaleNormal="90" workbookViewId="0">
      <selection activeCell="C32" sqref="C32"/>
    </sheetView>
  </sheetViews>
  <sheetFormatPr defaultRowHeight="15.45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>
      <c r="A1" s="2" t="s">
        <v>12</v>
      </c>
    </row>
    <row r="2" spans="1:8">
      <c r="H2" s="7" t="s">
        <v>90</v>
      </c>
    </row>
    <row r="3" spans="1:8">
      <c r="C3" t="s">
        <v>18</v>
      </c>
      <c r="H3" s="7" t="s">
        <v>98</v>
      </c>
    </row>
    <row r="5" spans="1:8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>
      <c r="C6" s="3" t="s">
        <v>17</v>
      </c>
      <c r="D6" s="4" t="s">
        <v>28</v>
      </c>
      <c r="E6" s="3" t="s">
        <v>19</v>
      </c>
      <c r="F6" s="3"/>
      <c r="G6" s="3"/>
      <c r="H6" s="6" t="s">
        <v>104</v>
      </c>
    </row>
    <row r="7" spans="1:8" ht="17.149999999999999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>
      <c r="C8" s="3"/>
      <c r="D8" s="4"/>
      <c r="E8" s="3"/>
      <c r="F8" s="3" t="s">
        <v>32</v>
      </c>
      <c r="G8" s="3" t="s">
        <v>21</v>
      </c>
      <c r="H8" s="3"/>
    </row>
    <row r="9" spans="1:8" ht="17.149999999999999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>
      <c r="C15" s="3"/>
      <c r="D15" s="4" t="s">
        <v>28</v>
      </c>
      <c r="E15" s="3" t="s">
        <v>27</v>
      </c>
      <c r="F15" s="3"/>
      <c r="G15" s="3"/>
      <c r="H15" s="3" t="s">
        <v>96</v>
      </c>
    </row>
    <row r="16" spans="1:8" ht="17.149999999999999">
      <c r="C16" s="3"/>
      <c r="D16" s="4"/>
      <c r="E16" s="3"/>
      <c r="F16" s="3" t="s">
        <v>32</v>
      </c>
      <c r="G16" s="3" t="s">
        <v>95</v>
      </c>
      <c r="H16" s="3"/>
    </row>
    <row r="17" spans="3:8" ht="30.9">
      <c r="C17" s="3"/>
      <c r="D17" s="3" t="s">
        <v>32</v>
      </c>
      <c r="E17" s="3" t="s">
        <v>30</v>
      </c>
      <c r="F17" s="3"/>
      <c r="G17" s="3"/>
      <c r="H17" s="6" t="s">
        <v>89</v>
      </c>
    </row>
    <row r="18" spans="3:8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>
      <c r="C19" s="3" t="s">
        <v>33</v>
      </c>
      <c r="D19" s="4" t="s">
        <v>28</v>
      </c>
      <c r="E19" s="3" t="s">
        <v>105</v>
      </c>
      <c r="F19" s="3"/>
      <c r="G19" s="3"/>
      <c r="H19" s="3" t="s">
        <v>106</v>
      </c>
    </row>
    <row r="20" spans="3:8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>
      <c r="C25" s="3"/>
      <c r="D25" s="4" t="s">
        <v>28</v>
      </c>
      <c r="E25" s="3" t="s">
        <v>25</v>
      </c>
      <c r="F25" s="3"/>
      <c r="G25" s="3"/>
      <c r="H25" s="3"/>
    </row>
    <row r="26" spans="3:8" ht="17.149999999999999">
      <c r="C26" s="3"/>
      <c r="D26" s="4"/>
      <c r="E26" s="3"/>
      <c r="F26" s="3" t="s">
        <v>32</v>
      </c>
      <c r="G26" s="3" t="s">
        <v>91</v>
      </c>
      <c r="H26" s="3" t="s">
        <v>93</v>
      </c>
    </row>
    <row r="27" spans="3:8" ht="17.149999999999999">
      <c r="C27" s="3"/>
      <c r="D27" s="4"/>
      <c r="E27" s="3"/>
      <c r="F27" s="3" t="s">
        <v>32</v>
      </c>
      <c r="G27" s="3" t="s">
        <v>92</v>
      </c>
      <c r="H27" s="3" t="s">
        <v>94</v>
      </c>
    </row>
    <row r="28" spans="3:8" ht="17.149999999999999">
      <c r="C28" s="3"/>
      <c r="D28" s="4" t="s">
        <v>28</v>
      </c>
      <c r="E28" s="3" t="s">
        <v>39</v>
      </c>
      <c r="F28" s="3"/>
      <c r="G28" s="3"/>
      <c r="H28" s="3" t="s">
        <v>60</v>
      </c>
    </row>
    <row r="29" spans="3:8">
      <c r="C29" s="3"/>
      <c r="D29" s="3"/>
      <c r="E29" s="3"/>
      <c r="F29" s="3" t="s">
        <v>32</v>
      </c>
      <c r="G29" s="3" t="s">
        <v>40</v>
      </c>
      <c r="H29" s="3"/>
    </row>
    <row r="30" spans="3:8" ht="17.149999999999999">
      <c r="C30" s="3"/>
      <c r="D30" s="4" t="s">
        <v>28</v>
      </c>
      <c r="E30" s="3" t="s">
        <v>41</v>
      </c>
      <c r="F30" s="3"/>
      <c r="G30" s="3"/>
      <c r="H30" s="3" t="s">
        <v>61</v>
      </c>
    </row>
    <row r="31" spans="3:8" ht="30.9">
      <c r="C31" s="3"/>
      <c r="D31" s="3" t="s">
        <v>32</v>
      </c>
      <c r="E31" s="3" t="s">
        <v>45</v>
      </c>
      <c r="F31" s="3"/>
      <c r="G31" s="3"/>
      <c r="H31" s="6" t="s">
        <v>64</v>
      </c>
    </row>
    <row r="32" spans="3:8" ht="17.149999999999999">
      <c r="C32" s="3" t="s">
        <v>42</v>
      </c>
      <c r="D32" s="4" t="s">
        <v>28</v>
      </c>
      <c r="E32" s="3" t="s">
        <v>43</v>
      </c>
      <c r="F32" s="3"/>
      <c r="G32" s="3"/>
      <c r="H32" s="3" t="s">
        <v>62</v>
      </c>
    </row>
    <row r="33" spans="3:8" ht="17.149999999999999">
      <c r="C33" s="3"/>
      <c r="D33" s="4" t="s">
        <v>28</v>
      </c>
      <c r="E33" s="3" t="s">
        <v>44</v>
      </c>
      <c r="F33" s="3"/>
      <c r="G33" s="3"/>
      <c r="H33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D17" sqref="D17"/>
    </sheetView>
  </sheetViews>
  <sheetFormatPr defaultRowHeight="15.45"/>
  <cols>
    <col min="1" max="1" width="2.5625" customWidth="1"/>
    <col min="2" max="2" width="14.125" customWidth="1"/>
    <col min="3" max="3" width="37.0625" bestFit="1" customWidth="1"/>
    <col min="4" max="4" width="37.1875" customWidth="1"/>
    <col min="5" max="5" width="29.4375" customWidth="1"/>
    <col min="6" max="6" width="51.3125" customWidth="1"/>
  </cols>
  <sheetData>
    <row r="1" spans="1:6" ht="19.3">
      <c r="A1" s="2" t="s">
        <v>111</v>
      </c>
    </row>
    <row r="2" spans="1:6">
      <c r="F2" s="7" t="s">
        <v>119</v>
      </c>
    </row>
    <row r="5" spans="1:6">
      <c r="B5" t="s">
        <v>110</v>
      </c>
      <c r="C5" t="s">
        <v>117</v>
      </c>
      <c r="D5" t="s">
        <v>101</v>
      </c>
      <c r="E5" t="s">
        <v>102</v>
      </c>
      <c r="F5" t="s">
        <v>16</v>
      </c>
    </row>
    <row r="6" spans="1:6" ht="46.3">
      <c r="B6" t="s">
        <v>113</v>
      </c>
      <c r="C6" t="s">
        <v>112</v>
      </c>
      <c r="D6" t="s">
        <v>108</v>
      </c>
      <c r="F6" s="15" t="s">
        <v>100</v>
      </c>
    </row>
    <row r="7" spans="1:6" ht="30.9">
      <c r="B7" t="s">
        <v>99</v>
      </c>
      <c r="C7" t="s">
        <v>122</v>
      </c>
      <c r="D7" s="14" t="s">
        <v>121</v>
      </c>
      <c r="E7" s="14" t="s">
        <v>116</v>
      </c>
      <c r="F7" t="s">
        <v>114</v>
      </c>
    </row>
    <row r="8" spans="1:6">
      <c r="B8" t="s">
        <v>99</v>
      </c>
      <c r="C8" t="s">
        <v>124</v>
      </c>
      <c r="D8" t="s">
        <v>125</v>
      </c>
      <c r="E8" s="14" t="s">
        <v>126</v>
      </c>
    </row>
    <row r="9" spans="1:6" ht="30.9">
      <c r="B9" t="s">
        <v>99</v>
      </c>
      <c r="D9" s="14" t="s">
        <v>225</v>
      </c>
    </row>
    <row r="10" spans="1:6">
      <c r="B10" t="s">
        <v>99</v>
      </c>
      <c r="C10" t="s">
        <v>123</v>
      </c>
      <c r="D10" t="s">
        <v>103</v>
      </c>
      <c r="E10" t="s">
        <v>115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7"/>
  <sheetViews>
    <sheetView zoomScaleNormal="100" workbookViewId="0">
      <selection activeCell="D8" sqref="D8"/>
    </sheetView>
  </sheetViews>
  <sheetFormatPr defaultRowHeight="15.45"/>
  <cols>
    <col min="1" max="1" width="2.5625" customWidth="1"/>
    <col min="2" max="2" width="3.125" bestFit="1" customWidth="1"/>
    <col min="3" max="3" width="22.8125" customWidth="1"/>
    <col min="4" max="4" width="32.75" bestFit="1" customWidth="1"/>
    <col min="5" max="5" width="37.6875" bestFit="1" customWidth="1"/>
    <col min="6" max="6" width="25.75" customWidth="1"/>
    <col min="7" max="7" width="31.5" customWidth="1"/>
  </cols>
  <sheetData>
    <row r="1" spans="1:7" ht="19.3">
      <c r="A1" s="2" t="s">
        <v>65</v>
      </c>
    </row>
    <row r="2" spans="1:7">
      <c r="G2" s="7" t="s">
        <v>141</v>
      </c>
    </row>
    <row r="3" spans="1:7">
      <c r="G3" s="7" t="s">
        <v>186</v>
      </c>
    </row>
    <row r="5" spans="1:7">
      <c r="B5" s="10" t="s">
        <v>67</v>
      </c>
      <c r="C5" s="10" t="s">
        <v>139</v>
      </c>
      <c r="D5" s="10" t="s">
        <v>61</v>
      </c>
      <c r="E5" s="10" t="s">
        <v>60</v>
      </c>
      <c r="F5" s="10" t="s">
        <v>118</v>
      </c>
      <c r="G5" s="10" t="s">
        <v>68</v>
      </c>
    </row>
    <row r="6" spans="1:7">
      <c r="B6" s="8">
        <v>1</v>
      </c>
      <c r="C6" s="20" t="s">
        <v>69</v>
      </c>
      <c r="D6" s="20" t="s">
        <v>69</v>
      </c>
      <c r="E6" s="20" t="s">
        <v>70</v>
      </c>
      <c r="F6" s="20"/>
      <c r="G6" s="20"/>
    </row>
    <row r="7" spans="1:7">
      <c r="B7" s="8">
        <v>2</v>
      </c>
      <c r="C7" s="16" t="s">
        <v>138</v>
      </c>
      <c r="D7" s="17" t="s">
        <v>140</v>
      </c>
      <c r="E7" s="18" t="str">
        <f>D7&amp;"Model"</f>
        <v>SlideshowViewModel</v>
      </c>
      <c r="F7" s="8"/>
      <c r="G7" s="8"/>
    </row>
    <row r="8" spans="1:7">
      <c r="B8" s="8">
        <v>3</v>
      </c>
      <c r="C8" s="16" t="s">
        <v>161</v>
      </c>
      <c r="D8" s="17" t="s">
        <v>160</v>
      </c>
      <c r="E8" s="18" t="str">
        <f t="shared" ref="E8:E12" si="0">D8&amp;"Model"</f>
        <v>PageSettingViewModel</v>
      </c>
      <c r="F8" s="8"/>
      <c r="G8" s="8"/>
    </row>
    <row r="9" spans="1:7">
      <c r="B9" s="8">
        <v>4</v>
      </c>
      <c r="C9" s="19" t="s">
        <v>159</v>
      </c>
      <c r="D9" s="17" t="s">
        <v>158</v>
      </c>
      <c r="E9" s="18" t="str">
        <f t="shared" si="0"/>
        <v>PageEditingViewModel</v>
      </c>
      <c r="F9" s="8"/>
      <c r="G9" s="8"/>
    </row>
    <row r="10" spans="1:7">
      <c r="B10" s="8">
        <v>5</v>
      </c>
      <c r="C10" s="16" t="s">
        <v>209</v>
      </c>
      <c r="D10" s="17" t="s">
        <v>211</v>
      </c>
      <c r="E10" s="18" t="str">
        <f t="shared" si="0"/>
        <v>SlidePatternSettingViewModel</v>
      </c>
      <c r="F10" s="8"/>
      <c r="G10" s="8"/>
    </row>
    <row r="11" spans="1:7">
      <c r="B11" s="8">
        <v>6</v>
      </c>
      <c r="C11" s="19" t="s">
        <v>210</v>
      </c>
      <c r="D11" s="17" t="s">
        <v>212</v>
      </c>
      <c r="E11" s="18" t="str">
        <f t="shared" si="0"/>
        <v>SlidePatternEditingViewModel</v>
      </c>
      <c r="F11" s="8"/>
      <c r="G11" s="8"/>
    </row>
    <row r="12" spans="1:7">
      <c r="B12" s="8">
        <v>7</v>
      </c>
      <c r="C12" s="16" t="s">
        <v>213</v>
      </c>
      <c r="D12" s="17" t="s">
        <v>214</v>
      </c>
      <c r="E12" s="18" t="str">
        <f t="shared" si="0"/>
        <v>OtherSettingsViewModel</v>
      </c>
      <c r="F12" s="8"/>
      <c r="G12" s="8" t="s">
        <v>215</v>
      </c>
    </row>
    <row r="13" spans="1:7">
      <c r="B13" s="8">
        <v>8</v>
      </c>
      <c r="C13" s="16"/>
      <c r="D13" s="8"/>
      <c r="E13" s="18"/>
      <c r="F13" s="8"/>
      <c r="G13" s="9"/>
    </row>
    <row r="14" spans="1:7">
      <c r="B14" s="8">
        <v>9</v>
      </c>
      <c r="C14" s="16"/>
      <c r="D14" s="8"/>
      <c r="E14" s="18"/>
      <c r="F14" s="8"/>
      <c r="G14" s="9"/>
    </row>
    <row r="15" spans="1:7">
      <c r="B15" s="8">
        <v>10</v>
      </c>
      <c r="C15" s="16"/>
      <c r="D15" s="8"/>
      <c r="E15" s="18"/>
      <c r="F15" s="8"/>
      <c r="G15" s="9"/>
    </row>
    <row r="16" spans="1:7">
      <c r="B16" s="8">
        <v>11</v>
      </c>
      <c r="C16" s="16"/>
      <c r="D16" s="8"/>
      <c r="E16" s="18"/>
      <c r="F16" s="8"/>
      <c r="G16" s="9"/>
    </row>
    <row r="17" spans="2:7">
      <c r="B17" s="8">
        <v>12</v>
      </c>
      <c r="C17" s="16"/>
      <c r="D17" s="8"/>
      <c r="E17" s="8"/>
      <c r="F17" s="8"/>
      <c r="G17" s="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/>
  </sheetViews>
  <sheetFormatPr defaultRowHeight="15.45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>
      <c r="A1" s="2" t="s">
        <v>185</v>
      </c>
    </row>
    <row r="2" spans="1:6">
      <c r="F2" s="7" t="s">
        <v>186</v>
      </c>
    </row>
    <row r="5" spans="1:6">
      <c r="B5" t="s">
        <v>110</v>
      </c>
      <c r="C5" t="s">
        <v>117</v>
      </c>
      <c r="D5" t="s">
        <v>101</v>
      </c>
      <c r="E5" t="s">
        <v>102</v>
      </c>
      <c r="F5" t="s">
        <v>16</v>
      </c>
    </row>
    <row r="6" spans="1:6">
      <c r="B6" t="s">
        <v>190</v>
      </c>
      <c r="D6" t="s">
        <v>189</v>
      </c>
      <c r="F6" s="15"/>
    </row>
    <row r="7" spans="1:6">
      <c r="D7" s="14" t="s">
        <v>191</v>
      </c>
      <c r="E7" s="14" t="s">
        <v>192</v>
      </c>
    </row>
    <row r="8" spans="1:6">
      <c r="D8" s="14" t="s">
        <v>193</v>
      </c>
      <c r="E8" s="14"/>
      <c r="F8" t="s">
        <v>194</v>
      </c>
    </row>
    <row r="9" spans="1:6">
      <c r="D9" s="14"/>
      <c r="E9" s="14"/>
    </row>
    <row r="10" spans="1:6" ht="30.9">
      <c r="B10" t="s">
        <v>187</v>
      </c>
      <c r="D10" s="14" t="s">
        <v>195</v>
      </c>
      <c r="E10" s="14"/>
    </row>
    <row r="12" spans="1:6">
      <c r="B12" t="s">
        <v>188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P38"/>
  <sheetViews>
    <sheetView tabSelected="1" zoomScale="65" zoomScaleNormal="85" workbookViewId="0">
      <pane xSplit="5" topLeftCell="F1" activePane="topRight" state="frozen"/>
      <selection pane="topRight" activeCell="F16" sqref="F16"/>
    </sheetView>
  </sheetViews>
  <sheetFormatPr defaultRowHeight="15.45" outlineLevelCol="1"/>
  <cols>
    <col min="1" max="2" width="2.5625" customWidth="1"/>
    <col min="3" max="3" width="4.4375" customWidth="1"/>
    <col min="4" max="4" width="22.3125" customWidth="1"/>
    <col min="5" max="5" width="33" bestFit="1" customWidth="1"/>
    <col min="6" max="6" width="33.3125" bestFit="1" customWidth="1" outlineLevel="1"/>
    <col min="7" max="7" width="35.8125" bestFit="1" customWidth="1" outlineLevel="1"/>
    <col min="13" max="13" width="11.875" customWidth="1"/>
    <col min="14" max="14" width="35.8125" bestFit="1" customWidth="1"/>
    <col min="15" max="15" width="2.5625" customWidth="1"/>
    <col min="16" max="16" width="55.625" bestFit="1" customWidth="1"/>
  </cols>
  <sheetData>
    <row r="1" spans="1:16" ht="19.3">
      <c r="A1" s="2" t="s">
        <v>66</v>
      </c>
    </row>
    <row r="2" spans="1:16">
      <c r="N2" s="7" t="s">
        <v>141</v>
      </c>
    </row>
    <row r="3" spans="1:16">
      <c r="N3" s="7" t="s">
        <v>180</v>
      </c>
    </row>
    <row r="4" spans="1:16">
      <c r="B4" s="1" t="s">
        <v>71</v>
      </c>
    </row>
    <row r="5" spans="1:16">
      <c r="C5" s="30" t="s">
        <v>67</v>
      </c>
      <c r="D5" s="31" t="s">
        <v>72</v>
      </c>
      <c r="E5" s="31" t="s">
        <v>73</v>
      </c>
      <c r="F5" s="32" t="s">
        <v>216</v>
      </c>
      <c r="G5" s="33" t="s">
        <v>224</v>
      </c>
    </row>
    <row r="6" spans="1:16">
      <c r="C6" s="34">
        <v>1</v>
      </c>
      <c r="D6" s="34" t="s">
        <v>153</v>
      </c>
      <c r="E6" s="34" t="s">
        <v>219</v>
      </c>
      <c r="F6" s="3" t="str">
        <f>IF(テーブル一覧[[#This Row],[物理名]]&lt;&gt;"",MID(SUBSTITUTE(PROPER(E6),"_",""),4,99)&amp;"Entity","")</f>
        <v>PageMstEntity</v>
      </c>
      <c r="G6" s="35" t="str">
        <f>IF(テーブル一覧[[#This Row],[物理名]]&lt;&gt;"","I"&amp;SUBSTITUTE(テーブル一覧[[#This Row],[Entity]],"Entity","")&amp;"Repository","")</f>
        <v>IPageMstRepository</v>
      </c>
    </row>
    <row r="7" spans="1:16">
      <c r="C7" s="34">
        <v>2</v>
      </c>
      <c r="D7" s="34" t="s">
        <v>177</v>
      </c>
      <c r="E7" s="34" t="s">
        <v>220</v>
      </c>
      <c r="F7" s="3" t="str">
        <f>IF(テーブル一覧[[#This Row],[物理名]]&lt;&gt;"",MID(SUBSTITUTE(PROPER(E7),"_",""),4,99)&amp;"Entity","")</f>
        <v>SlidePatternMstEntity</v>
      </c>
      <c r="G7" s="35" t="str">
        <f>IF(テーブル一覧[[#This Row],[物理名]]&lt;&gt;"","I"&amp;SUBSTITUTE(テーブル一覧[[#This Row],[Entity]],"Entity","")&amp;"Repository","")</f>
        <v>ISlidePatternMstRepository</v>
      </c>
    </row>
    <row r="8" spans="1:16">
      <c r="C8" s="34">
        <v>3</v>
      </c>
      <c r="D8" s="34" t="s">
        <v>178</v>
      </c>
      <c r="E8" s="34" t="s">
        <v>221</v>
      </c>
      <c r="F8" s="3" t="str">
        <f>IF(テーブル一覧[[#This Row],[物理名]]&lt;&gt;"",MID(SUBSTITUTE(PROPER(E8),"_",""),4,99)&amp;"Entity","")</f>
        <v>SlidePatternPageMstEntity</v>
      </c>
      <c r="G8" s="35" t="str">
        <f>IF(テーブル一覧[[#This Row],[物理名]]&lt;&gt;"","I"&amp;SUBSTITUTE(テーブル一覧[[#This Row],[Entity]],"Entity","")&amp;"Repository","")</f>
        <v>ISlidePatternPageMstRepository</v>
      </c>
    </row>
    <row r="9" spans="1:16">
      <c r="C9" s="34">
        <v>4</v>
      </c>
      <c r="D9" s="34" t="s">
        <v>179</v>
      </c>
      <c r="E9" s="34" t="s">
        <v>222</v>
      </c>
      <c r="F9" s="3" t="str">
        <f>IF(テーブル一覧[[#This Row],[物理名]]&lt;&gt;"",MID(SUBSTITUTE(PROPER(E9),"_",""),4,99)&amp;"Entity","")</f>
        <v>SlidePatternNameSelectionMstEntity</v>
      </c>
      <c r="G9" s="35" t="str">
        <f>IF(テーブル一覧[[#This Row],[物理名]]&lt;&gt;"","I"&amp;SUBSTITUTE(テーブル一覧[[#This Row],[Entity]],"Entity","")&amp;"Repository","")</f>
        <v>ISlidePatternNameSelectionMstRepository</v>
      </c>
    </row>
    <row r="10" spans="1:16">
      <c r="C10" s="34"/>
      <c r="D10" s="34"/>
      <c r="E10" s="34"/>
      <c r="F10" s="34" t="str">
        <f>IF(テーブル一覧[[#This Row],[物理名]]&lt;&gt;"",MID(SUBSTITUTE(PROPER(E10),"_",""),4,99)&amp;"Entity","")</f>
        <v/>
      </c>
      <c r="G10" s="35" t="str">
        <f>IF(テーブル一覧[[#This Row],[物理名]]&lt;&gt;"","I"&amp;SUBSTITUTE(テーブル一覧[[#This Row],[Entity]],"Entity","")&amp;"Repository","")</f>
        <v/>
      </c>
    </row>
    <row r="12" spans="1:16">
      <c r="B12" s="1" t="s">
        <v>83</v>
      </c>
      <c r="P12" s="23" t="s">
        <v>176</v>
      </c>
    </row>
    <row r="13" spans="1:16">
      <c r="C13">
        <v>1</v>
      </c>
      <c r="D13" t="str">
        <f>_xlfn.XLOOKUP(C13,テーブル一覧[No],テーブル一覧[論理名])</f>
        <v>ページマスタ</v>
      </c>
      <c r="E13" t="str">
        <f>_xlfn.XLOOKUP($C13,テーブル一覧[No],テーブル一覧[物理名])</f>
        <v>ssh_page_mst</v>
      </c>
      <c r="F13" t="str">
        <f>_xlfn.XLOOKUP($C13,テーブル一覧[No],テーブル一覧[Entity])</f>
        <v>PageMstEntity</v>
      </c>
      <c r="P13" s="24" t="str">
        <f>"■"&amp;D13&amp;":"&amp;E13</f>
        <v>■ページマスタ:ssh_page_mst</v>
      </c>
    </row>
    <row r="14" spans="1:16">
      <c r="D14" s="10" t="s">
        <v>72</v>
      </c>
      <c r="E14" s="10" t="s">
        <v>73</v>
      </c>
      <c r="F14" s="29" t="s">
        <v>217</v>
      </c>
      <c r="G14" s="10" t="s">
        <v>78</v>
      </c>
      <c r="H14" s="10" t="s">
        <v>82</v>
      </c>
      <c r="I14" s="10" t="s">
        <v>74</v>
      </c>
      <c r="J14" s="10" t="s">
        <v>75</v>
      </c>
      <c r="K14" s="10" t="s">
        <v>76</v>
      </c>
      <c r="L14" s="10" t="s">
        <v>77</v>
      </c>
      <c r="M14" s="10" t="s">
        <v>79</v>
      </c>
      <c r="N14" s="10" t="s">
        <v>16</v>
      </c>
      <c r="P14" s="25"/>
    </row>
    <row r="15" spans="1:16">
      <c r="D15" s="3" t="s">
        <v>154</v>
      </c>
      <c r="E15" s="3" t="s">
        <v>155</v>
      </c>
      <c r="F15" s="3" t="str">
        <f>SUBSTITUTE(PROPER(E15),"_","")</f>
        <v>PageId</v>
      </c>
      <c r="G15" s="11" t="s">
        <v>149</v>
      </c>
      <c r="H15" s="3" t="s">
        <v>146</v>
      </c>
      <c r="I15" s="3"/>
      <c r="J15" s="3" t="s">
        <v>146</v>
      </c>
      <c r="K15" s="3"/>
      <c r="L15" s="3">
        <v>1</v>
      </c>
      <c r="M15" s="3" t="s">
        <v>80</v>
      </c>
      <c r="N15" s="3"/>
      <c r="P15" s="26" t="str">
        <f>D15&amp;":"&amp;E15&amp;IF(H15="●","(PK)","")&amp;IF(I15="●","(FK)","")</f>
        <v>ページID:page_id(PK)</v>
      </c>
    </row>
    <row r="16" spans="1:16">
      <c r="D16" s="3" t="s">
        <v>157</v>
      </c>
      <c r="E16" s="3" t="s">
        <v>156</v>
      </c>
      <c r="F16" s="3" t="str">
        <f t="shared" ref="F16:F20" si="0">SUBSTITUTE(PROPER(E16),"_","")</f>
        <v>PageName</v>
      </c>
      <c r="G16" s="11" t="s">
        <v>150</v>
      </c>
      <c r="H16" s="3"/>
      <c r="I16" s="3"/>
      <c r="J16" s="3" t="s">
        <v>146</v>
      </c>
      <c r="K16" s="3"/>
      <c r="L16" s="3"/>
      <c r="M16" s="3" t="s">
        <v>81</v>
      </c>
      <c r="N16" s="3" t="s">
        <v>148</v>
      </c>
      <c r="P16" s="27" t="str">
        <f t="shared" ref="P16:P23" si="1">D16&amp;":"&amp;E16&amp;IF(H16="●","(PK)","")&amp;IF(I16="●","(FK)","")</f>
        <v>ページ名称:page_name</v>
      </c>
    </row>
    <row r="17" spans="3:16">
      <c r="D17" s="3" t="s">
        <v>162</v>
      </c>
      <c r="E17" s="3" t="s">
        <v>166</v>
      </c>
      <c r="F17" s="3" t="str">
        <f t="shared" si="0"/>
        <v>MovieLink</v>
      </c>
      <c r="G17" s="11" t="s">
        <v>175</v>
      </c>
      <c r="H17" s="3"/>
      <c r="I17" s="3"/>
      <c r="J17" s="3"/>
      <c r="K17" s="3"/>
      <c r="L17" s="3"/>
      <c r="M17" s="3" t="s">
        <v>81</v>
      </c>
      <c r="N17" s="3" t="s">
        <v>147</v>
      </c>
      <c r="P17" s="27" t="str">
        <f t="shared" si="1"/>
        <v>動画リンク:movie_link</v>
      </c>
    </row>
    <row r="18" spans="3:16">
      <c r="D18" s="3" t="s">
        <v>163</v>
      </c>
      <c r="E18" s="3" t="s">
        <v>202</v>
      </c>
      <c r="F18" s="3" t="str">
        <f t="shared" si="0"/>
        <v>ImageLink</v>
      </c>
      <c r="G18" s="11" t="s">
        <v>174</v>
      </c>
      <c r="H18" s="3"/>
      <c r="I18" s="3"/>
      <c r="J18" s="3"/>
      <c r="K18" s="3"/>
      <c r="L18" s="3"/>
      <c r="M18" s="3" t="s">
        <v>81</v>
      </c>
      <c r="N18" s="3" t="s">
        <v>147</v>
      </c>
      <c r="P18" s="27" t="str">
        <f t="shared" si="1"/>
        <v>画像リンク:image_link</v>
      </c>
    </row>
    <row r="19" spans="3:16">
      <c r="D19" s="3" t="s">
        <v>164</v>
      </c>
      <c r="E19" s="3" t="s">
        <v>167</v>
      </c>
      <c r="F19" s="3" t="str">
        <f t="shared" si="0"/>
        <v>ImagePageNo</v>
      </c>
      <c r="G19" s="22">
        <v>5</v>
      </c>
      <c r="H19" s="3"/>
      <c r="I19" s="3"/>
      <c r="J19" s="3"/>
      <c r="K19" s="3"/>
      <c r="L19" s="3"/>
      <c r="M19" s="3" t="s">
        <v>80</v>
      </c>
      <c r="N19" s="3" t="s">
        <v>172</v>
      </c>
      <c r="P19" s="27" t="str">
        <f t="shared" si="1"/>
        <v>画像ページNo:image_page_no</v>
      </c>
    </row>
    <row r="20" spans="3:16">
      <c r="D20" s="3" t="s">
        <v>165</v>
      </c>
      <c r="E20" s="3" t="s">
        <v>168</v>
      </c>
      <c r="F20" s="3" t="str">
        <f t="shared" si="0"/>
        <v>SlideWaitingTime</v>
      </c>
      <c r="G20" s="11" t="s">
        <v>173</v>
      </c>
      <c r="H20" s="3"/>
      <c r="I20" s="3"/>
      <c r="J20" s="3" t="s">
        <v>146</v>
      </c>
      <c r="K20" s="3"/>
      <c r="L20" s="3"/>
      <c r="M20" s="3" t="s">
        <v>109</v>
      </c>
      <c r="N20" s="3"/>
      <c r="P20" s="27" t="str">
        <f t="shared" si="1"/>
        <v>スライド停止時間:slide_waiting_time</v>
      </c>
    </row>
    <row r="21" spans="3:16">
      <c r="D21" s="3" t="s">
        <v>142</v>
      </c>
      <c r="E21" s="3" t="s">
        <v>144</v>
      </c>
      <c r="F21" s="28" t="s">
        <v>218</v>
      </c>
      <c r="G21" s="11" t="s">
        <v>151</v>
      </c>
      <c r="H21" s="3"/>
      <c r="I21" s="3"/>
      <c r="J21" s="3"/>
      <c r="K21" s="3"/>
      <c r="L21" s="3"/>
      <c r="M21" s="3" t="s">
        <v>81</v>
      </c>
      <c r="N21" s="3" t="s">
        <v>147</v>
      </c>
      <c r="P21" s="27" t="str">
        <f t="shared" si="1"/>
        <v>説明1:note1</v>
      </c>
    </row>
    <row r="22" spans="3:16">
      <c r="D22" s="3" t="s">
        <v>143</v>
      </c>
      <c r="E22" s="3" t="s">
        <v>145</v>
      </c>
      <c r="F22" s="28" t="s">
        <v>218</v>
      </c>
      <c r="G22" s="11" t="s">
        <v>152</v>
      </c>
      <c r="H22" s="3"/>
      <c r="I22" s="3"/>
      <c r="J22" s="3"/>
      <c r="K22" s="3"/>
      <c r="L22" s="3"/>
      <c r="M22" s="3" t="s">
        <v>81</v>
      </c>
      <c r="N22" s="3" t="s">
        <v>147</v>
      </c>
      <c r="P22" s="27" t="str">
        <f t="shared" si="1"/>
        <v>説明2:note2</v>
      </c>
    </row>
    <row r="23" spans="3:16">
      <c r="D23" s="3" t="s">
        <v>169</v>
      </c>
      <c r="E23" s="3" t="s">
        <v>170</v>
      </c>
      <c r="F23" s="28" t="s">
        <v>218</v>
      </c>
      <c r="G23" s="11" t="s">
        <v>171</v>
      </c>
      <c r="H23" s="3"/>
      <c r="I23" s="3"/>
      <c r="J23" s="3"/>
      <c r="K23" s="3"/>
      <c r="L23" s="3"/>
      <c r="M23" s="3" t="s">
        <v>81</v>
      </c>
      <c r="N23" s="3" t="s">
        <v>147</v>
      </c>
      <c r="P23" s="27" t="str">
        <f t="shared" si="1"/>
        <v>説明3:note3</v>
      </c>
    </row>
    <row r="24" spans="3:16">
      <c r="P24" s="25"/>
    </row>
    <row r="25" spans="3:16">
      <c r="C25">
        <v>2</v>
      </c>
      <c r="D25" t="str">
        <f>_xlfn.XLOOKUP(C25,テーブル一覧[No],テーブル一覧[論理名])</f>
        <v>スライドパターンマスタ</v>
      </c>
      <c r="E25" t="str">
        <f>_xlfn.XLOOKUP($C25,テーブル一覧[No],テーブル一覧[物理名])</f>
        <v>ssh_slide_pattern_mst</v>
      </c>
      <c r="F25" t="str">
        <f>_xlfn.XLOOKUP($C25,テーブル一覧[No],テーブル一覧[Entity])</f>
        <v>SlidePatternMstEntity</v>
      </c>
      <c r="P25" s="24" t="str">
        <f>"■"&amp;D25&amp;":"&amp;E25</f>
        <v>■スライドパターンマスタ:ssh_slide_pattern_mst</v>
      </c>
    </row>
    <row r="26" spans="3:16">
      <c r="D26" s="10" t="s">
        <v>72</v>
      </c>
      <c r="E26" s="10" t="s">
        <v>73</v>
      </c>
      <c r="F26" s="29" t="s">
        <v>217</v>
      </c>
      <c r="G26" s="10" t="s">
        <v>78</v>
      </c>
      <c r="H26" s="10" t="s">
        <v>82</v>
      </c>
      <c r="I26" s="10" t="s">
        <v>74</v>
      </c>
      <c r="J26" s="10" t="s">
        <v>75</v>
      </c>
      <c r="K26" s="10" t="s">
        <v>76</v>
      </c>
      <c r="L26" s="10" t="s">
        <v>77</v>
      </c>
      <c r="M26" s="10" t="s">
        <v>79</v>
      </c>
      <c r="N26" s="10" t="s">
        <v>16</v>
      </c>
      <c r="P26" s="25"/>
    </row>
    <row r="27" spans="3:16">
      <c r="D27" s="3" t="s">
        <v>200</v>
      </c>
      <c r="E27" s="3" t="s">
        <v>196</v>
      </c>
      <c r="F27" s="3" t="str">
        <f t="shared" ref="F27:F28" si="2">SUBSTITUTE(PROPER(E27),"_","")</f>
        <v>SlidePatternId</v>
      </c>
      <c r="G27" s="11" t="s">
        <v>149</v>
      </c>
      <c r="H27" s="3" t="s">
        <v>146</v>
      </c>
      <c r="I27" s="3"/>
      <c r="J27" s="3" t="s">
        <v>146</v>
      </c>
      <c r="K27" s="3"/>
      <c r="L27" s="3"/>
      <c r="M27" s="3" t="s">
        <v>80</v>
      </c>
      <c r="N27" s="3"/>
      <c r="P27" s="26" t="str">
        <f>D27&amp;":"&amp;E27&amp;IF(H27="●","(PK)","")&amp;IF(I27="●","(FK)","")</f>
        <v>スライドパターンID:slide_pattern_id(PK)</v>
      </c>
    </row>
    <row r="28" spans="3:16">
      <c r="D28" s="3" t="s">
        <v>201</v>
      </c>
      <c r="E28" s="3" t="s">
        <v>197</v>
      </c>
      <c r="F28" s="3" t="str">
        <f t="shared" si="2"/>
        <v>SlidePatternName</v>
      </c>
      <c r="G28" s="11" t="s">
        <v>199</v>
      </c>
      <c r="H28" s="3"/>
      <c r="I28" s="3"/>
      <c r="J28" s="3" t="s">
        <v>146</v>
      </c>
      <c r="K28" s="3"/>
      <c r="L28" s="3"/>
      <c r="M28" s="3" t="s">
        <v>81</v>
      </c>
      <c r="N28" s="3"/>
      <c r="P28" s="27" t="str">
        <f t="shared" ref="P28" si="3">D28&amp;":"&amp;E28&amp;IF(H28="●","(PK)","")&amp;IF(I28="●","(FK)","")</f>
        <v>スライドパターン名称:slide_pattern_name</v>
      </c>
    </row>
    <row r="29" spans="3:16">
      <c r="P29" s="25"/>
    </row>
    <row r="30" spans="3:16">
      <c r="C30">
        <v>3</v>
      </c>
      <c r="D30" t="str">
        <f>_xlfn.XLOOKUP(C30,テーブル一覧[No],テーブル一覧[論理名])</f>
        <v>スライドパターンページマスタ</v>
      </c>
      <c r="E30" t="str">
        <f>_xlfn.XLOOKUP($C30,テーブル一覧[No],テーブル一覧[物理名])</f>
        <v>ssh_slide_pattern_page_mst</v>
      </c>
      <c r="F30" t="str">
        <f>_xlfn.XLOOKUP($C30,テーブル一覧[No],テーブル一覧[Entity])</f>
        <v>SlidePatternPageMstEntity</v>
      </c>
      <c r="P30" s="24" t="str">
        <f>"■"&amp;D30&amp;":"&amp;E30</f>
        <v>■スライドパターンページマスタ:ssh_slide_pattern_page_mst</v>
      </c>
    </row>
    <row r="31" spans="3:16">
      <c r="D31" s="10" t="s">
        <v>72</v>
      </c>
      <c r="E31" s="10" t="s">
        <v>73</v>
      </c>
      <c r="F31" s="29" t="s">
        <v>217</v>
      </c>
      <c r="G31" s="10" t="s">
        <v>78</v>
      </c>
      <c r="H31" s="10" t="s">
        <v>82</v>
      </c>
      <c r="I31" s="10" t="s">
        <v>74</v>
      </c>
      <c r="J31" s="10" t="s">
        <v>75</v>
      </c>
      <c r="K31" s="10" t="s">
        <v>76</v>
      </c>
      <c r="L31" s="10" t="s">
        <v>77</v>
      </c>
      <c r="M31" s="10" t="s">
        <v>79</v>
      </c>
      <c r="N31" s="10" t="s">
        <v>16</v>
      </c>
      <c r="P31" s="25"/>
    </row>
    <row r="32" spans="3:16">
      <c r="D32" s="3" t="s">
        <v>200</v>
      </c>
      <c r="E32" s="3" t="s">
        <v>196</v>
      </c>
      <c r="F32" s="3" t="str">
        <f>SUBSTITUTE(PROPER(E32),"_","")</f>
        <v>SlidePatternId</v>
      </c>
      <c r="G32" s="11"/>
      <c r="H32" s="3" t="s">
        <v>146</v>
      </c>
      <c r="I32" s="3" t="s">
        <v>146</v>
      </c>
      <c r="J32" s="3" t="s">
        <v>146</v>
      </c>
      <c r="K32" s="3"/>
      <c r="L32" s="3">
        <v>1</v>
      </c>
      <c r="M32" s="3" t="s">
        <v>80</v>
      </c>
      <c r="N32" s="3" t="s">
        <v>205</v>
      </c>
      <c r="P32" s="26" t="str">
        <f>D32&amp;":"&amp;E32&amp;IF(H32="●","(PK)","")&amp;IF(I32="●","(FK)","")</f>
        <v>スライドパターンID:slide_pattern_id(PK)(FK)</v>
      </c>
    </row>
    <row r="33" spans="3:16">
      <c r="D33" s="3" t="s">
        <v>204</v>
      </c>
      <c r="E33" s="3" t="s">
        <v>203</v>
      </c>
      <c r="F33" s="3" t="str">
        <f t="shared" ref="F33:F34" si="4">SUBSTITUTE(PROPER(E33),"_","")</f>
        <v>SlideNo</v>
      </c>
      <c r="G33" s="11"/>
      <c r="H33" s="3" t="s">
        <v>146</v>
      </c>
      <c r="I33" s="3"/>
      <c r="J33" s="3" t="s">
        <v>146</v>
      </c>
      <c r="K33" s="3"/>
      <c r="L33" s="3">
        <v>2</v>
      </c>
      <c r="M33" s="3" t="s">
        <v>80</v>
      </c>
      <c r="N33" s="3"/>
      <c r="P33" s="26" t="str">
        <f>D33&amp;":"&amp;E33&amp;IF(H33="●","(PK)","")&amp;IF(I33="●","(FK)","")</f>
        <v>スライドNo:slide_no(PK)</v>
      </c>
    </row>
    <row r="34" spans="3:16">
      <c r="D34" s="3" t="s">
        <v>154</v>
      </c>
      <c r="E34" s="3" t="s">
        <v>155</v>
      </c>
      <c r="F34" s="3" t="str">
        <f t="shared" si="4"/>
        <v>PageId</v>
      </c>
      <c r="G34" s="11"/>
      <c r="H34" s="3"/>
      <c r="I34" s="3" t="s">
        <v>146</v>
      </c>
      <c r="J34" s="3" t="s">
        <v>146</v>
      </c>
      <c r="K34" s="3"/>
      <c r="L34" s="3"/>
      <c r="M34" s="3" t="s">
        <v>80</v>
      </c>
      <c r="N34" s="3" t="s">
        <v>206</v>
      </c>
      <c r="P34" s="27" t="str">
        <f t="shared" ref="P34" si="5">D34&amp;":"&amp;E34&amp;IF(H34="●","(PK)","")&amp;IF(I34="●","(FK)","")</f>
        <v>ページID:page_id(FK)</v>
      </c>
    </row>
    <row r="35" spans="3:16">
      <c r="P35" s="25"/>
    </row>
    <row r="36" spans="3:16">
      <c r="C36">
        <v>4</v>
      </c>
      <c r="D36" t="str">
        <f>_xlfn.XLOOKUP(C36,テーブル一覧[No],テーブル一覧[論理名])</f>
        <v>スライドパターン名称候補マスタ</v>
      </c>
      <c r="E36" t="str">
        <f>_xlfn.XLOOKUP(C36,テーブル一覧[No],テーブル一覧[物理名])</f>
        <v>ssh_slide_pattern_name_selection_mst</v>
      </c>
      <c r="F36" t="str">
        <f>_xlfn.XLOOKUP($C36,テーブル一覧[No],テーブル一覧[Entity])</f>
        <v>SlidePatternNameSelectionMstEntity</v>
      </c>
      <c r="P36" s="24" t="str">
        <f>"■"&amp;D36&amp;":"&amp;E36</f>
        <v>■スライドパターン名称候補マスタ:ssh_slide_pattern_name_selection_mst</v>
      </c>
    </row>
    <row r="37" spans="3:16">
      <c r="D37" s="10" t="s">
        <v>72</v>
      </c>
      <c r="E37" s="10" t="s">
        <v>73</v>
      </c>
      <c r="F37" s="29" t="s">
        <v>217</v>
      </c>
      <c r="G37" s="10" t="s">
        <v>78</v>
      </c>
      <c r="H37" s="10" t="s">
        <v>82</v>
      </c>
      <c r="I37" s="10" t="s">
        <v>74</v>
      </c>
      <c r="J37" s="10" t="s">
        <v>75</v>
      </c>
      <c r="K37" s="10" t="s">
        <v>76</v>
      </c>
      <c r="L37" s="10" t="s">
        <v>77</v>
      </c>
      <c r="M37" s="10" t="s">
        <v>79</v>
      </c>
      <c r="N37" s="10" t="s">
        <v>16</v>
      </c>
    </row>
    <row r="38" spans="3:16">
      <c r="D38" s="3" t="s">
        <v>207</v>
      </c>
      <c r="E38" s="3" t="s">
        <v>208</v>
      </c>
      <c r="F38" s="28" t="s">
        <v>223</v>
      </c>
      <c r="G38" s="11" t="s">
        <v>198</v>
      </c>
      <c r="H38" s="3" t="s">
        <v>146</v>
      </c>
      <c r="I38" s="3"/>
      <c r="J38" s="3" t="s">
        <v>146</v>
      </c>
      <c r="K38" s="3"/>
      <c r="L38" s="3"/>
      <c r="M38" s="3" t="s">
        <v>81</v>
      </c>
      <c r="N38" s="3"/>
      <c r="P38" s="12" t="str">
        <f>D38&amp;":"&amp;E38&amp;IF(H38="●","(PK)","")&amp;IF(I38="●","(FK)","")</f>
        <v>スライドパターン名称例:slide_pattern_name_example(PK)</v>
      </c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AT40" sqref="AT40"/>
    </sheetView>
  </sheetViews>
  <sheetFormatPr defaultColWidth="2.5625" defaultRowHeight="15.45"/>
  <cols>
    <col min="1" max="2" width="2.5625" customWidth="1"/>
  </cols>
  <sheetData>
    <row r="1" spans="1:52" ht="19.3">
      <c r="A1" s="2" t="s">
        <v>84</v>
      </c>
    </row>
    <row r="2" spans="1:52">
      <c r="AZ2" s="7" t="s">
        <v>141</v>
      </c>
    </row>
    <row r="3" spans="1:52">
      <c r="AZ3" s="7" t="s">
        <v>180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2022-12-03T08:31:30Z</dcterms:modified>
</cp:coreProperties>
</file>