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0A3584BD-0507-47FA-A245-47473C1A6CDB}" xr6:coauthVersionLast="47" xr6:coauthVersionMax="47" xr10:uidLastSave="{00000000-0000-0000-0000-000000000000}"/>
  <bookViews>
    <workbookView xWindow="-103" yWindow="-103" windowWidth="22586" windowHeight="15840" tabRatio="830" activeTab="1"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1" l="1"/>
  <c r="F5" i="11"/>
  <c r="F6" i="11"/>
  <c r="F7" i="11"/>
  <c r="F8" i="11"/>
  <c r="F9" i="11"/>
  <c r="F10" i="11"/>
  <c r="F11" i="11"/>
  <c r="F12" i="11"/>
  <c r="F13" i="11"/>
  <c r="F14" i="11"/>
  <c r="F15" i="11"/>
  <c r="F16" i="11"/>
  <c r="F17" i="11"/>
  <c r="F18" i="11"/>
  <c r="F19" i="11"/>
  <c r="F20" i="11"/>
  <c r="F21" i="11"/>
  <c r="F22" i="11"/>
  <c r="F23" i="11"/>
  <c r="E4" i="11"/>
  <c r="E5" i="11"/>
  <c r="E6" i="11"/>
  <c r="E7" i="11"/>
  <c r="E8" i="11"/>
  <c r="E9" i="11"/>
  <c r="E10" i="11"/>
  <c r="E11" i="11"/>
  <c r="E12" i="11"/>
  <c r="E13" i="11"/>
  <c r="E14" i="11"/>
  <c r="E15" i="11"/>
  <c r="E16" i="11"/>
  <c r="E17" i="11"/>
  <c r="E18" i="11"/>
  <c r="E19" i="11"/>
  <c r="E20" i="11"/>
  <c r="E21" i="11"/>
  <c r="E22" i="11"/>
  <c r="E23" i="11"/>
  <c r="O4" i="8"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K4" i="8" a="1"/>
  <c r="K4" i="8" s="1"/>
  <c r="K5" i="8" a="1"/>
  <c r="K5" i="8"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2" i="8" a="1"/>
  <c r="L22" i="8" s="1"/>
  <c r="L23" i="8" a="1"/>
  <c r="L23" i="8" s="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L6" i="14"/>
  <c r="B6" i="14"/>
  <c r="B7" i="14"/>
  <c r="B8" i="14"/>
  <c r="B9" i="14"/>
  <c r="B10" i="14"/>
  <c r="B11" i="14"/>
  <c r="B12" i="14"/>
  <c r="B13" i="14"/>
  <c r="B14" i="14"/>
  <c r="B15" i="14"/>
  <c r="B16" i="14"/>
  <c r="B17" i="14"/>
  <c r="B18" i="14"/>
  <c r="B19" i="14"/>
  <c r="B20" i="14"/>
  <c r="B21" i="14"/>
  <c r="B22" i="14"/>
  <c r="B23" i="14"/>
  <c r="B24" i="14"/>
  <c r="B25" i="14"/>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B41" i="4"/>
  <c r="D41" i="4"/>
  <c r="J41" i="4" s="1"/>
  <c r="H41" i="4"/>
  <c r="L41" i="4"/>
  <c r="B42" i="4"/>
  <c r="D42" i="4" s="1"/>
  <c r="E42" i="4"/>
  <c r="G42" i="4"/>
  <c r="I42" i="4"/>
  <c r="O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B53" i="4"/>
  <c r="D53" i="4" s="1"/>
  <c r="J53" i="4" s="1"/>
  <c r="E53" i="4"/>
  <c r="U53" i="4" s="1"/>
  <c r="G53" i="4"/>
  <c r="H53" i="4"/>
  <c r="L53" i="4"/>
  <c r="M53" i="4" s="1"/>
  <c r="B54" i="4"/>
  <c r="D54" i="4" s="1"/>
  <c r="B55" i="4"/>
  <c r="D55" i="4"/>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B90" i="4"/>
  <c r="E90" i="4"/>
  <c r="I90" i="4"/>
  <c r="B91" i="4"/>
  <c r="B92" i="4"/>
  <c r="D92" i="4"/>
  <c r="E92" i="4"/>
  <c r="F92" i="4" s="1"/>
  <c r="G92" i="4"/>
  <c r="H92" i="4"/>
  <c r="I92" i="4"/>
  <c r="P92" i="4" s="1"/>
  <c r="Q92" i="4" s="1"/>
  <c r="L92" i="4"/>
  <c r="B93" i="4"/>
  <c r="B94" i="4"/>
  <c r="D94" i="4" s="1"/>
  <c r="G94" i="4"/>
  <c r="B95" i="4"/>
  <c r="D95" i="4"/>
  <c r="H95" i="4"/>
  <c r="B96" i="4"/>
  <c r="E96" i="4"/>
  <c r="G96" i="4"/>
  <c r="I96" i="4"/>
  <c r="O96" i="4" s="1"/>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G129" i="4"/>
  <c r="I129" i="4"/>
  <c r="P129" i="4" s="1"/>
  <c r="Q129" i="4" s="1"/>
  <c r="B130" i="4"/>
  <c r="E130" i="4" s="1"/>
  <c r="D130" i="4"/>
  <c r="H130" i="4"/>
  <c r="I130" i="4"/>
  <c r="P130" i="4" s="1"/>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T30" i="1"/>
  <c r="Q30" i="1"/>
  <c r="S30" i="1" s="1"/>
  <c r="I30" i="1"/>
  <c r="T29" i="1"/>
  <c r="Q29" i="1"/>
  <c r="S29" i="1" s="1"/>
  <c r="I29" i="1"/>
  <c r="T28" i="1"/>
  <c r="Q28" i="1"/>
  <c r="S28" i="1" s="1"/>
  <c r="I28" i="1"/>
  <c r="T27" i="1"/>
  <c r="Q27" i="1"/>
  <c r="S27" i="1" s="1"/>
  <c r="I27" i="1"/>
  <c r="F15" i="1"/>
  <c r="B15" i="1"/>
  <c r="I25" i="1"/>
  <c r="Q25" i="1"/>
  <c r="S25" i="1" s="1"/>
  <c r="T25" i="1"/>
  <c r="V89" i="4" l="1" a="1"/>
  <c r="V89" i="4" s="1"/>
  <c r="Y129" i="4" a="1"/>
  <c r="Y129" i="4" s="1"/>
  <c r="Y130" i="4" a="1"/>
  <c r="Y130" i="4" s="1"/>
  <c r="N114" i="4"/>
  <c r="Y42" i="4" a="1"/>
  <c r="Y42" i="4" s="1"/>
  <c r="N55" i="4"/>
  <c r="N52" i="4"/>
  <c r="M80" i="4"/>
  <c r="Y40" i="4" a="1"/>
  <c r="Y40" i="4" s="1"/>
  <c r="O40" i="4"/>
  <c r="C25" i="14"/>
  <c r="C21" i="14"/>
  <c r="C17" i="14"/>
  <c r="C13" i="14"/>
  <c r="C9" i="14"/>
  <c r="C24" i="14"/>
  <c r="C20" i="14"/>
  <c r="C16" i="14"/>
  <c r="C12" i="14"/>
  <c r="C23" i="14"/>
  <c r="C19" i="14"/>
  <c r="C15" i="14"/>
  <c r="C11" i="14"/>
  <c r="C22" i="14"/>
  <c r="C18" i="14"/>
  <c r="C14" i="14"/>
  <c r="C10"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O102" i="4" s="1"/>
  <c r="X85" i="4" a="1"/>
  <c r="X85" i="4" s="1"/>
  <c r="D79" i="4"/>
  <c r="J79" i="4" s="1"/>
  <c r="G79" i="4"/>
  <c r="D57" i="4"/>
  <c r="J57" i="4" s="1"/>
  <c r="E57" i="4"/>
  <c r="U57" i="4" s="1"/>
  <c r="G57" i="4"/>
  <c r="D45" i="4"/>
  <c r="J45" i="4" s="1"/>
  <c r="E45" i="4"/>
  <c r="H45" i="4"/>
  <c r="H29" i="4"/>
  <c r="I32" i="4"/>
  <c r="P32" i="4" s="1"/>
  <c r="Q32" i="4" s="1"/>
  <c r="I133" i="4"/>
  <c r="X133" i="4" s="1" a="1"/>
  <c r="X133" i="4" s="1"/>
  <c r="G131" i="4"/>
  <c r="L130" i="4"/>
  <c r="V130" i="4" s="1" a="1"/>
  <c r="V130" i="4" s="1"/>
  <c r="H129" i="4"/>
  <c r="H125" i="4"/>
  <c r="G122" i="4"/>
  <c r="D120" i="4"/>
  <c r="N120" i="4" s="1"/>
  <c r="I119" i="4"/>
  <c r="O119" i="4" s="1"/>
  <c r="R119" i="4" s="1" a="1"/>
  <c r="R119" i="4" s="1"/>
  <c r="G118" i="4"/>
  <c r="L116" i="4"/>
  <c r="H115" i="4"/>
  <c r="T115" i="4" s="1"/>
  <c r="J114" i="4"/>
  <c r="M114" i="4" s="1"/>
  <c r="I112" i="4"/>
  <c r="Y112" i="4" s="1" a="1"/>
  <c r="Y112" i="4" s="1"/>
  <c r="G111" i="4"/>
  <c r="N110" i="4"/>
  <c r="D104" i="4"/>
  <c r="I104" i="4"/>
  <c r="X104" i="4" s="1" a="1"/>
  <c r="X104" i="4" s="1"/>
  <c r="Y101" i="4" a="1"/>
  <c r="Y101" i="4" s="1"/>
  <c r="D98" i="4"/>
  <c r="J98" i="4" s="1"/>
  <c r="I95" i="4"/>
  <c r="Y95" i="4" s="1" a="1"/>
  <c r="Y95" i="4" s="1"/>
  <c r="M89" i="4"/>
  <c r="E84" i="4"/>
  <c r="U84" i="4" s="1"/>
  <c r="I84" i="4"/>
  <c r="P84" i="4" s="1"/>
  <c r="Q84" i="4" s="1"/>
  <c r="N83" i="4"/>
  <c r="I82" i="4"/>
  <c r="P82" i="4" s="1"/>
  <c r="Q82" i="4" s="1"/>
  <c r="E81" i="4"/>
  <c r="G81" i="4"/>
  <c r="F69" i="4"/>
  <c r="U69" i="4"/>
  <c r="N68" i="4"/>
  <c r="J68" i="4"/>
  <c r="M68" i="4" s="1"/>
  <c r="D66" i="4"/>
  <c r="J66" i="4" s="1"/>
  <c r="E66" i="4"/>
  <c r="U66" i="4" s="1"/>
  <c r="H66" i="4"/>
  <c r="D59" i="4"/>
  <c r="G59" i="4"/>
  <c r="J44" i="4"/>
  <c r="M44" i="4" s="1"/>
  <c r="Y44" i="4" a="1"/>
  <c r="Y44" i="4" s="1"/>
  <c r="E131" i="4"/>
  <c r="S131" i="4" s="1" a="1"/>
  <c r="S131" i="4" s="1"/>
  <c r="J130" i="4"/>
  <c r="K130" i="4" s="1"/>
  <c r="L122" i="4"/>
  <c r="D122" i="4"/>
  <c r="E111" i="4"/>
  <c r="U111" i="4" s="1"/>
  <c r="W107" i="4" a="1"/>
  <c r="W107" i="4" s="1"/>
  <c r="E95" i="4"/>
  <c r="F95" i="4" s="1"/>
  <c r="L95" i="4"/>
  <c r="E94" i="4"/>
  <c r="F94" i="4" s="1"/>
  <c r="L94" i="4"/>
  <c r="N94" i="4" s="1"/>
  <c r="P85" i="4"/>
  <c r="Q85" i="4" s="1"/>
  <c r="J85" i="4"/>
  <c r="K85" i="4" s="1"/>
  <c r="Y85" i="4" a="1"/>
  <c r="Y85" i="4" s="1"/>
  <c r="G82" i="4"/>
  <c r="V80" i="4" a="1"/>
  <c r="V80" i="4" s="1"/>
  <c r="I79" i="4"/>
  <c r="L78" i="4"/>
  <c r="D78" i="4"/>
  <c r="J78" i="4" s="1"/>
  <c r="H48" i="4"/>
  <c r="D48" i="4"/>
  <c r="I48" i="4"/>
  <c r="E48" i="4"/>
  <c r="F48" i="4" s="1"/>
  <c r="L48" i="4"/>
  <c r="V119" i="4" a="1"/>
  <c r="V119" i="4" s="1"/>
  <c r="O129" i="4"/>
  <c r="S129" i="4" s="1" a="1"/>
  <c r="S129" i="4" s="1"/>
  <c r="X120" i="4" a="1"/>
  <c r="X120" i="4" s="1"/>
  <c r="D32" i="4"/>
  <c r="J32" i="4" s="1"/>
  <c r="L129" i="4"/>
  <c r="V129" i="4" s="1" a="1"/>
  <c r="V129" i="4" s="1"/>
  <c r="L125" i="4"/>
  <c r="W125" i="4" s="1" a="1"/>
  <c r="W125" i="4" s="1"/>
  <c r="G117" i="4"/>
  <c r="L115" i="4"/>
  <c r="V115" i="4" s="1" a="1"/>
  <c r="V115" i="4" s="1"/>
  <c r="E109" i="4"/>
  <c r="U109" i="4" s="1"/>
  <c r="L109" i="4"/>
  <c r="W109" i="4" s="1" a="1"/>
  <c r="W109" i="4" s="1"/>
  <c r="E106" i="4"/>
  <c r="V106" i="4" s="1" a="1"/>
  <c r="V106" i="4" s="1"/>
  <c r="D106" i="4"/>
  <c r="E102" i="4"/>
  <c r="U102" i="4" s="1"/>
  <c r="I99" i="4"/>
  <c r="P99" i="4" s="1"/>
  <c r="Q99" i="4" s="1"/>
  <c r="I98" i="4"/>
  <c r="P98" i="4" s="1"/>
  <c r="Q98" i="4" s="1"/>
  <c r="E97" i="4"/>
  <c r="R97" i="4" s="1" a="1"/>
  <c r="R97" i="4" s="1"/>
  <c r="L97" i="4"/>
  <c r="X97" i="4" s="1" a="1"/>
  <c r="X97" i="4" s="1"/>
  <c r="F96" i="4"/>
  <c r="U96" i="4"/>
  <c r="G95" i="4"/>
  <c r="H94" i="4"/>
  <c r="D86" i="4"/>
  <c r="E86" i="4"/>
  <c r="L86" i="4"/>
  <c r="M85" i="4"/>
  <c r="H85" i="4"/>
  <c r="E85" i="4"/>
  <c r="U85" i="4" s="1"/>
  <c r="D82" i="4"/>
  <c r="J82" i="4" s="1"/>
  <c r="E79" i="4"/>
  <c r="Y75" i="4" a="1"/>
  <c r="Y75" i="4" s="1"/>
  <c r="I57" i="4"/>
  <c r="O57" i="4" s="1"/>
  <c r="R57" i="4" s="1" a="1"/>
  <c r="R57" i="4" s="1"/>
  <c r="G47" i="4"/>
  <c r="H46" i="4"/>
  <c r="D46" i="4"/>
  <c r="N46" i="4" s="1"/>
  <c r="I46" i="4"/>
  <c r="E46" i="4"/>
  <c r="U46" i="4" s="1"/>
  <c r="L46" i="4"/>
  <c r="X44" i="4" a="1"/>
  <c r="X44" i="4" s="1"/>
  <c r="K44" i="4"/>
  <c r="P44" i="4"/>
  <c r="Q44" i="4" s="1"/>
  <c r="W44" i="4" a="1"/>
  <c r="W44" i="4" s="1"/>
  <c r="I89" i="4"/>
  <c r="X89" i="4" s="1" a="1"/>
  <c r="X89" i="4" s="1"/>
  <c r="I87" i="4"/>
  <c r="X87" i="4" s="1" a="1"/>
  <c r="X87" i="4" s="1"/>
  <c r="D74" i="4"/>
  <c r="N74" i="4" s="1"/>
  <c r="L71" i="4"/>
  <c r="D70" i="4"/>
  <c r="N70" i="4" s="1"/>
  <c r="I69" i="4"/>
  <c r="P69" i="4" s="1"/>
  <c r="Q69" i="4" s="1"/>
  <c r="G62" i="4"/>
  <c r="I61" i="4"/>
  <c r="H60" i="4"/>
  <c r="I53" i="4"/>
  <c r="Y53" i="4" s="1" a="1"/>
  <c r="Y53" i="4" s="1"/>
  <c r="E49" i="4"/>
  <c r="H44" i="4"/>
  <c r="D43" i="4"/>
  <c r="J43" i="4" s="1"/>
  <c r="M40" i="4"/>
  <c r="E38" i="4"/>
  <c r="F38" i="4" s="1"/>
  <c r="H37" i="4"/>
  <c r="L36" i="4"/>
  <c r="V36" i="4" s="1" a="1"/>
  <c r="V36" i="4" s="1"/>
  <c r="N72" i="4"/>
  <c r="V83" i="4" a="1"/>
  <c r="V83" i="4" s="1"/>
  <c r="G75" i="4"/>
  <c r="H71" i="4"/>
  <c r="J126" i="4"/>
  <c r="J133" i="4"/>
  <c r="M133" i="4" s="1"/>
  <c r="N133" i="4"/>
  <c r="F131" i="4"/>
  <c r="U130" i="4"/>
  <c r="F130" i="4"/>
  <c r="H128" i="4"/>
  <c r="I127" i="4"/>
  <c r="I126" i="4"/>
  <c r="F124" i="4"/>
  <c r="U124" i="4"/>
  <c r="F129" i="4"/>
  <c r="U129" i="4"/>
  <c r="E128" i="4"/>
  <c r="I128" i="4"/>
  <c r="D127" i="4"/>
  <c r="H127" i="4"/>
  <c r="L127" i="4"/>
  <c r="G126" i="4"/>
  <c r="P121" i="4"/>
  <c r="Q121" i="4" s="1"/>
  <c r="W115" i="4" a="1"/>
  <c r="W115" i="4" s="1"/>
  <c r="N132" i="4"/>
  <c r="P131" i="4"/>
  <c r="Q131" i="4" s="1"/>
  <c r="O130" i="4"/>
  <c r="J129" i="4"/>
  <c r="K129" i="4" s="1"/>
  <c r="L126" i="4"/>
  <c r="F125" i="4"/>
  <c r="U125" i="4"/>
  <c r="J124" i="4"/>
  <c r="M124" i="4" s="1"/>
  <c r="N124" i="4"/>
  <c r="E123" i="4"/>
  <c r="I123" i="4"/>
  <c r="D123" i="4"/>
  <c r="H123" i="4"/>
  <c r="L123" i="4"/>
  <c r="O121" i="4"/>
  <c r="O120" i="4"/>
  <c r="F133" i="4"/>
  <c r="U133" i="4"/>
  <c r="M132" i="4"/>
  <c r="E132" i="4"/>
  <c r="I132" i="4"/>
  <c r="Y132" i="4" s="1" a="1"/>
  <c r="Y132" i="4" s="1"/>
  <c r="R131" i="4" a="1"/>
  <c r="R131" i="4" s="1"/>
  <c r="D131" i="4"/>
  <c r="H131" i="4"/>
  <c r="L131" i="4"/>
  <c r="W131" i="4" s="1" a="1"/>
  <c r="W131" i="4" s="1"/>
  <c r="G130" i="4"/>
  <c r="D128" i="4"/>
  <c r="E127" i="4"/>
  <c r="E126" i="4"/>
  <c r="O125" i="4"/>
  <c r="Y125" i="4" a="1"/>
  <c r="Y125" i="4" s="1"/>
  <c r="J125" i="4"/>
  <c r="N125" i="4"/>
  <c r="G123" i="4"/>
  <c r="F121" i="4"/>
  <c r="U121" i="4"/>
  <c r="W120" i="4" a="1"/>
  <c r="W120" i="4" s="1"/>
  <c r="P119" i="4"/>
  <c r="Q119" i="4" s="1"/>
  <c r="J119" i="4"/>
  <c r="M119" i="4" s="1"/>
  <c r="N119" i="4"/>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J106" i="4"/>
  <c r="M106" i="4" s="1"/>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J104" i="4"/>
  <c r="K110" i="4"/>
  <c r="O110" i="4"/>
  <c r="Y110" i="4" a="1"/>
  <c r="Y110" i="4" s="1"/>
  <c r="J109"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F115" i="4"/>
  <c r="U115" i="4"/>
  <c r="E114" i="4"/>
  <c r="I114" i="4"/>
  <c r="D113" i="4"/>
  <c r="H113" i="4"/>
  <c r="L113" i="4"/>
  <c r="V112" i="4" a="1"/>
  <c r="V112" i="4" s="1"/>
  <c r="D111" i="4"/>
  <c r="H111" i="4"/>
  <c r="L111" i="4"/>
  <c r="W110" i="4" a="1"/>
  <c r="W110" i="4" s="1"/>
  <c r="G110" i="4"/>
  <c r="I108" i="4"/>
  <c r="X101" i="4" a="1"/>
  <c r="X101" i="4" s="1"/>
  <c r="G100" i="4"/>
  <c r="U97" i="4"/>
  <c r="U95" i="4"/>
  <c r="J94" i="4"/>
  <c r="D93" i="4"/>
  <c r="H93" i="4"/>
  <c r="L93" i="4"/>
  <c r="E93" i="4"/>
  <c r="I93" i="4"/>
  <c r="F90" i="4"/>
  <c r="U90" i="4"/>
  <c r="F81" i="4"/>
  <c r="U81" i="4"/>
  <c r="J97" i="4"/>
  <c r="K97" i="4" s="1"/>
  <c r="N97" i="4"/>
  <c r="J95" i="4"/>
  <c r="N95" i="4"/>
  <c r="G93" i="4"/>
  <c r="X92" i="4" a="1"/>
  <c r="X92" i="4" s="1"/>
  <c r="J92" i="4"/>
  <c r="M92" i="4" s="1"/>
  <c r="N92" i="4"/>
  <c r="Y92" i="4" a="1"/>
  <c r="Y92" i="4" s="1"/>
  <c r="V104" i="4" a="1"/>
  <c r="V104" i="4" s="1"/>
  <c r="L102" i="4"/>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D81" i="4"/>
  <c r="H81" i="4"/>
  <c r="L81" i="4"/>
  <c r="I81" i="4"/>
  <c r="P79" i="4"/>
  <c r="Q79" i="4" s="1"/>
  <c r="O79" i="4"/>
  <c r="V92" i="4" a="1"/>
  <c r="V92" i="4" s="1"/>
  <c r="O92" i="4"/>
  <c r="L90" i="4"/>
  <c r="H90" i="4"/>
  <c r="D90" i="4"/>
  <c r="U89" i="4"/>
  <c r="N89" i="4"/>
  <c r="E88" i="4"/>
  <c r="J87" i="4"/>
  <c r="N87" i="4"/>
  <c r="I86" i="4"/>
  <c r="W85" i="4" a="1"/>
  <c r="W85" i="4" s="1"/>
  <c r="V85" i="4" a="1"/>
  <c r="V85" i="4" s="1"/>
  <c r="W80" i="4" a="1"/>
  <c r="W80" i="4" s="1"/>
  <c r="O80" i="4"/>
  <c r="I94" i="4"/>
  <c r="Y94" i="4" s="1" a="1"/>
  <c r="Y94" i="4" s="1"/>
  <c r="U92" i="4"/>
  <c r="G90" i="4"/>
  <c r="I88" i="4"/>
  <c r="G86" i="4"/>
  <c r="F84" i="4"/>
  <c r="J73" i="4"/>
  <c r="F79" i="4"/>
  <c r="U79" i="4"/>
  <c r="G77" i="4"/>
  <c r="E77" i="4"/>
  <c r="I77" i="4"/>
  <c r="S75" i="4" a="1"/>
  <c r="S75" i="4" s="1"/>
  <c r="R75" i="4" a="1"/>
  <c r="R75" i="4" s="1"/>
  <c r="F80" i="4"/>
  <c r="U80" i="4"/>
  <c r="H77" i="4"/>
  <c r="J76" i="4"/>
  <c r="M76" i="4" s="1"/>
  <c r="E76" i="4"/>
  <c r="I76" i="4"/>
  <c r="G76" i="4"/>
  <c r="F75" i="4"/>
  <c r="U75" i="4"/>
  <c r="G74" i="4"/>
  <c r="E74" i="4"/>
  <c r="I74" i="4"/>
  <c r="L73" i="4"/>
  <c r="G65" i="4"/>
  <c r="E65" i="4"/>
  <c r="L65" i="4"/>
  <c r="D65" i="4"/>
  <c r="I65" i="4"/>
  <c r="J58" i="4"/>
  <c r="J56" i="4"/>
  <c r="J51" i="4"/>
  <c r="E73" i="4"/>
  <c r="I73" i="4"/>
  <c r="G73" i="4"/>
  <c r="J69" i="4"/>
  <c r="G67" i="4"/>
  <c r="E67" i="4"/>
  <c r="L67" i="4"/>
  <c r="D67" i="4"/>
  <c r="I67" i="4"/>
  <c r="F64" i="4"/>
  <c r="J54" i="4"/>
  <c r="D84" i="4"/>
  <c r="H84" i="4"/>
  <c r="L84" i="4"/>
  <c r="G83" i="4"/>
  <c r="E78" i="4"/>
  <c r="I78" i="4"/>
  <c r="G78" i="4"/>
  <c r="L77" i="4"/>
  <c r="D77" i="4"/>
  <c r="N76" i="4"/>
  <c r="P75" i="4"/>
  <c r="Q75" i="4" s="1"/>
  <c r="J75" i="4"/>
  <c r="K75" i="4" s="1"/>
  <c r="H73" i="4"/>
  <c r="J72" i="4"/>
  <c r="M72" i="4" s="1"/>
  <c r="G72" i="4"/>
  <c r="E72" i="4"/>
  <c r="I72" i="4"/>
  <c r="Y72" i="4" s="1" a="1"/>
  <c r="Y72" i="4" s="1"/>
  <c r="E70" i="4"/>
  <c r="I70" i="4"/>
  <c r="H70" i="4"/>
  <c r="F66" i="4"/>
  <c r="J63" i="4"/>
  <c r="J60" i="4"/>
  <c r="V69" i="4" a="1"/>
  <c r="V69" i="4" s="1"/>
  <c r="L66" i="4"/>
  <c r="L64" i="4"/>
  <c r="M64" i="4" s="1"/>
  <c r="I63" i="4"/>
  <c r="H62" i="4"/>
  <c r="L60" i="4"/>
  <c r="V60" i="4" s="1" a="1"/>
  <c r="V60" i="4" s="1"/>
  <c r="H58" i="4"/>
  <c r="L56" i="4"/>
  <c r="H54" i="4"/>
  <c r="F53" i="4"/>
  <c r="V53" i="4" a="1"/>
  <c r="V53" i="4" s="1"/>
  <c r="E52" i="4"/>
  <c r="I52" i="4"/>
  <c r="Y52" i="4" s="1" a="1"/>
  <c r="Y52" i="4" s="1"/>
  <c r="G52" i="4"/>
  <c r="L51" i="4"/>
  <c r="N50" i="4"/>
  <c r="O49" i="4"/>
  <c r="G63" i="4"/>
  <c r="E62" i="4"/>
  <c r="I62" i="4"/>
  <c r="F61" i="4"/>
  <c r="V61" i="4" a="1"/>
  <c r="V61" i="4" s="1"/>
  <c r="G56" i="4"/>
  <c r="E56" i="4"/>
  <c r="I56" i="4"/>
  <c r="Y56" i="4" s="1" a="1"/>
  <c r="Y56" i="4" s="1"/>
  <c r="G51" i="4"/>
  <c r="E51" i="4"/>
  <c r="I51" i="4"/>
  <c r="Y51" i="4" s="1" a="1"/>
  <c r="Y51" i="4" s="1"/>
  <c r="M50" i="4"/>
  <c r="N80" i="4"/>
  <c r="L79" i="4"/>
  <c r="H79" i="4"/>
  <c r="L75" i="4"/>
  <c r="W75" i="4" s="1" a="1"/>
  <c r="W75" i="4" s="1"/>
  <c r="H75" i="4"/>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E50" i="4"/>
  <c r="I50" i="4"/>
  <c r="G50" i="4"/>
  <c r="G66" i="4"/>
  <c r="G64" i="4"/>
  <c r="E63" i="4"/>
  <c r="D62" i="4"/>
  <c r="G60" i="4"/>
  <c r="E59" i="4"/>
  <c r="I59" i="4"/>
  <c r="E58" i="4"/>
  <c r="I58" i="4"/>
  <c r="G58" i="4"/>
  <c r="G54" i="4"/>
  <c r="E54" i="4"/>
  <c r="I54" i="4"/>
  <c r="M52" i="4"/>
  <c r="P49" i="4"/>
  <c r="Q49" i="4" s="1"/>
  <c r="J49" i="4"/>
  <c r="K49" i="4" s="1"/>
  <c r="Y49" i="4" a="1"/>
  <c r="Y49" i="4" s="1"/>
  <c r="L57" i="4"/>
  <c r="H57" i="4"/>
  <c r="N53" i="4"/>
  <c r="L49" i="4"/>
  <c r="H49" i="4"/>
  <c r="D47" i="4"/>
  <c r="H47" i="4"/>
  <c r="L47" i="4"/>
  <c r="L45" i="4"/>
  <c r="P42" i="4"/>
  <c r="Q42" i="4" s="1"/>
  <c r="J42" i="4"/>
  <c r="K42" i="4" s="1"/>
  <c r="N41" i="4"/>
  <c r="F40" i="4"/>
  <c r="U40" i="4"/>
  <c r="M37" i="4"/>
  <c r="F46" i="4"/>
  <c r="F44" i="4"/>
  <c r="U44" i="4"/>
  <c r="R42" i="4" a="1"/>
  <c r="R42" i="4" s="1"/>
  <c r="S42" i="4" a="1"/>
  <c r="S42" i="4" s="1"/>
  <c r="M41" i="4"/>
  <c r="S40" i="4" a="1"/>
  <c r="S40" i="4" s="1"/>
  <c r="T40" i="4" s="1"/>
  <c r="R40" i="4" a="1"/>
  <c r="R40" i="4" s="1"/>
  <c r="P40" i="4"/>
  <c r="Q40" i="4" s="1"/>
  <c r="W40" i="4" a="1"/>
  <c r="W40" i="4" s="1"/>
  <c r="X40" i="4" a="1"/>
  <c r="X40" i="4" s="1"/>
  <c r="J48" i="4"/>
  <c r="O47" i="4"/>
  <c r="J46" i="4"/>
  <c r="I45" i="4"/>
  <c r="S44" i="4" a="1"/>
  <c r="S44" i="4" s="1"/>
  <c r="T44" i="4" s="1"/>
  <c r="R44" i="4" a="1"/>
  <c r="R44" i="4" s="1"/>
  <c r="G43" i="4"/>
  <c r="E43" i="4"/>
  <c r="I43" i="4"/>
  <c r="F42" i="4"/>
  <c r="U42" i="4"/>
  <c r="E41" i="4"/>
  <c r="I41" i="4"/>
  <c r="G41" i="4"/>
  <c r="G39" i="4"/>
  <c r="D39" i="4"/>
  <c r="H39" i="4"/>
  <c r="L39" i="4"/>
  <c r="E39" i="4"/>
  <c r="I39" i="4"/>
  <c r="Y36" i="4" a="1"/>
  <c r="Y36" i="4" s="1"/>
  <c r="J36" i="4"/>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W32" i="4" a="1"/>
  <c r="W32" i="4" s="1"/>
  <c r="G34" i="4"/>
  <c r="L34" i="4"/>
  <c r="E34" i="4"/>
  <c r="I34" i="4"/>
  <c r="D34" i="4"/>
  <c r="O24" i="4"/>
  <c r="K24" i="4"/>
  <c r="W24" i="4" a="1"/>
  <c r="W24" i="4" s="1"/>
  <c r="P24" i="4"/>
  <c r="Q24" i="4" s="1"/>
  <c r="X24" i="4" a="1"/>
  <c r="X24" i="4" s="1"/>
  <c r="G26" i="4"/>
  <c r="L26" i="4"/>
  <c r="I26" i="4"/>
  <c r="D26" i="4"/>
  <c r="E26" i="4"/>
  <c r="J27" i="4"/>
  <c r="U30" i="4"/>
  <c r="V30" i="4" a="1"/>
  <c r="V30" i="4" s="1"/>
  <c r="F30" i="4"/>
  <c r="M32" i="4"/>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I22" i="1"/>
  <c r="I23" i="1"/>
  <c r="I24" i="1"/>
  <c r="I20" i="1"/>
  <c r="I21" i="1"/>
  <c r="I11" i="1"/>
  <c r="I12" i="1"/>
  <c r="I13" i="1"/>
  <c r="I14" i="1"/>
  <c r="I15" i="1"/>
  <c r="I16" i="1"/>
  <c r="I17" i="1"/>
  <c r="I18" i="1"/>
  <c r="I19" i="1"/>
  <c r="B11" i="1"/>
  <c r="B12" i="1"/>
  <c r="B13" i="1"/>
  <c r="B14" i="1"/>
  <c r="F14" i="1"/>
  <c r="F13" i="1"/>
  <c r="C8" i="14" s="1"/>
  <c r="F12" i="1"/>
  <c r="C7" i="14" s="1"/>
  <c r="F11" i="1"/>
  <c r="C4" i="12" s="1"/>
  <c r="D4" i="12" s="1"/>
  <c r="Y104" i="4" l="1" a="1"/>
  <c r="Y104" i="4" s="1"/>
  <c r="K32" i="4"/>
  <c r="N64" i="4"/>
  <c r="X32" i="4" a="1"/>
  <c r="X32" i="4" s="1"/>
  <c r="O32" i="4"/>
  <c r="P57" i="4"/>
  <c r="Q57" i="4" s="1"/>
  <c r="K69" i="4"/>
  <c r="J86" i="4"/>
  <c r="M86" i="4" s="1"/>
  <c r="U106" i="4"/>
  <c r="M125" i="4"/>
  <c r="Y32" i="4" a="1"/>
  <c r="Y32" i="4" s="1"/>
  <c r="S119" i="4" a="1"/>
  <c r="S119" i="4" s="1"/>
  <c r="T119" i="4" s="1"/>
  <c r="T129" i="4"/>
  <c r="Y45" i="4" a="1"/>
  <c r="Y45" i="4" s="1"/>
  <c r="M43" i="4"/>
  <c r="T75" i="4"/>
  <c r="W69" i="4" a="1"/>
  <c r="W69" i="4" s="1"/>
  <c r="Y87" i="4" a="1"/>
  <c r="Y87" i="4" s="1"/>
  <c r="N104" i="4"/>
  <c r="R129" i="4" a="1"/>
  <c r="R129" i="4" s="1"/>
  <c r="V48" i="4" a="1"/>
  <c r="V48" i="4" s="1"/>
  <c r="K57" i="4"/>
  <c r="X57" i="4" a="1"/>
  <c r="X57" i="4" s="1"/>
  <c r="O98" i="4"/>
  <c r="P102" i="4"/>
  <c r="Q102" i="4" s="1"/>
  <c r="K104" i="4"/>
  <c r="O69" i="4"/>
  <c r="F85" i="4"/>
  <c r="N36" i="4"/>
  <c r="Y46" i="4" a="1"/>
  <c r="Y46" i="4" s="1"/>
  <c r="N48" i="4"/>
  <c r="N43" i="4"/>
  <c r="P53" i="4"/>
  <c r="Q53" i="4" s="1"/>
  <c r="M51" i="4"/>
  <c r="Y57" i="4" a="1"/>
  <c r="Y57" i="4" s="1"/>
  <c r="X69" i="4" a="1"/>
  <c r="X69" i="4" s="1"/>
  <c r="J70" i="4"/>
  <c r="M70" i="4" s="1"/>
  <c r="K87" i="4"/>
  <c r="K95" i="4"/>
  <c r="K98" i="4"/>
  <c r="N86" i="4"/>
  <c r="N109" i="4"/>
  <c r="O104" i="4"/>
  <c r="Y119" i="4" a="1"/>
  <c r="Y119" i="4" s="1"/>
  <c r="W119" i="4" a="1"/>
  <c r="W119" i="4" s="1"/>
  <c r="Y133" i="4" a="1"/>
  <c r="Y133" i="4" s="1"/>
  <c r="V125" i="4" a="1"/>
  <c r="V125" i="4" s="1"/>
  <c r="M78" i="4"/>
  <c r="K79" i="4"/>
  <c r="S57" i="4" a="1"/>
  <c r="S57" i="4" s="1"/>
  <c r="T57" i="4" s="1"/>
  <c r="X53" i="4" a="1"/>
  <c r="X53" i="4" s="1"/>
  <c r="Y69" i="4" a="1"/>
  <c r="Y69" i="4" s="1"/>
  <c r="W87" i="4" a="1"/>
  <c r="W87" i="4" s="1"/>
  <c r="W102" i="4" a="1"/>
  <c r="W102" i="4" s="1"/>
  <c r="F106" i="4"/>
  <c r="P133" i="4"/>
  <c r="Q133" i="4" s="1"/>
  <c r="M36" i="4"/>
  <c r="U48" i="4"/>
  <c r="M54" i="4"/>
  <c r="M66" i="4"/>
  <c r="Y78" i="4" a="1"/>
  <c r="Y78" i="4" s="1"/>
  <c r="M94" i="4"/>
  <c r="K115" i="4"/>
  <c r="M109" i="4"/>
  <c r="X119" i="4" a="1"/>
  <c r="X119" i="4" s="1"/>
  <c r="M126" i="4"/>
  <c r="K82" i="4"/>
  <c r="V86" i="4" a="1"/>
  <c r="V86" i="4" s="1"/>
  <c r="C6" i="14"/>
  <c r="D6" i="14" s="1"/>
  <c r="E22" i="14"/>
  <c r="D22" i="14"/>
  <c r="E19" i="14"/>
  <c r="D19" i="14"/>
  <c r="E16" i="14"/>
  <c r="D16" i="14"/>
  <c r="E13" i="14"/>
  <c r="D13" i="14"/>
  <c r="E10" i="14"/>
  <c r="D10" i="14"/>
  <c r="E7" i="14"/>
  <c r="D7" i="14"/>
  <c r="E23" i="14"/>
  <c r="D23" i="14"/>
  <c r="E20" i="14"/>
  <c r="D20" i="14"/>
  <c r="E17" i="14"/>
  <c r="D17" i="14"/>
  <c r="E14" i="14"/>
  <c r="D14" i="14"/>
  <c r="E11" i="14"/>
  <c r="D11" i="14"/>
  <c r="E8" i="14"/>
  <c r="D8" i="14"/>
  <c r="E24" i="14"/>
  <c r="D24" i="14"/>
  <c r="E21" i="14"/>
  <c r="D21" i="14"/>
  <c r="E18" i="14"/>
  <c r="D18" i="14"/>
  <c r="E15" i="14"/>
  <c r="D15" i="14"/>
  <c r="E12" i="14"/>
  <c r="D12" i="14"/>
  <c r="E9" i="14"/>
  <c r="D9" i="14"/>
  <c r="E25" i="14"/>
  <c r="D25" i="14"/>
  <c r="K36" i="4"/>
  <c r="U38" i="4"/>
  <c r="M49" i="4"/>
  <c r="Y79" i="4" a="1"/>
  <c r="Y79" i="4" s="1"/>
  <c r="N82" i="4"/>
  <c r="O84" i="4"/>
  <c r="S84" i="4" s="1" a="1"/>
  <c r="S84" i="4" s="1"/>
  <c r="T84" i="4" s="1"/>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X52" i="4" a="1"/>
  <c r="X52" i="4" s="1"/>
  <c r="K52" i="4"/>
  <c r="O52" i="4"/>
  <c r="W52" i="4" a="1"/>
  <c r="W52" i="4" s="1"/>
  <c r="P52" i="4"/>
  <c r="Q52" i="4" s="1"/>
  <c r="N57" i="4"/>
  <c r="N60" i="4"/>
  <c r="V79" i="4" a="1"/>
  <c r="V79" i="4" s="1"/>
  <c r="M67" i="4"/>
  <c r="V73" i="4" a="1"/>
  <c r="V73" i="4" s="1"/>
  <c r="F73" i="4"/>
  <c r="U73" i="4"/>
  <c r="N51" i="4"/>
  <c r="N56"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X96" i="4" a="1"/>
  <c r="X96" i="4" s="1"/>
  <c r="M91" i="4"/>
  <c r="M99" i="4"/>
  <c r="F100" i="4"/>
  <c r="U100" i="4"/>
  <c r="V100" i="4" a="1"/>
  <c r="V100" i="4" s="1"/>
  <c r="V81" i="4" a="1"/>
  <c r="V81" i="4" s="1"/>
  <c r="R99" i="4" a="1"/>
  <c r="R99" i="4" s="1"/>
  <c r="S99" i="4" a="1"/>
  <c r="S99" i="4" s="1"/>
  <c r="T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M88" i="4"/>
  <c r="X90" i="4" a="1"/>
  <c r="X90" i="4" s="1"/>
  <c r="W96" i="4" a="1"/>
  <c r="W96" i="4" s="1"/>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D23" i="11"/>
  <c r="D19" i="11"/>
  <c r="D15" i="11"/>
  <c r="D11" i="11"/>
  <c r="D7" i="11"/>
  <c r="L4" i="4"/>
  <c r="D22" i="11"/>
  <c r="D18" i="11"/>
  <c r="D14" i="11"/>
  <c r="D10" i="11"/>
  <c r="D6" i="11"/>
  <c r="D21" i="11"/>
  <c r="D17" i="11"/>
  <c r="D13" i="11"/>
  <c r="D9" i="11"/>
  <c r="D4" i="11"/>
  <c r="D20" i="11"/>
  <c r="D16" i="11"/>
  <c r="D12" i="11"/>
  <c r="D8" i="11"/>
  <c r="D5" i="1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E4" i="8" s="1"/>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C15" i="4"/>
  <c r="G19" i="4"/>
  <c r="I23" i="4"/>
  <c r="P23" i="4" s="1"/>
  <c r="Q23" i="4" s="1"/>
  <c r="I7" i="4"/>
  <c r="P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G20" i="4"/>
  <c r="G16" i="4"/>
  <c r="G12" i="4"/>
  <c r="G8" i="4"/>
  <c r="G4" i="4"/>
  <c r="I20" i="4"/>
  <c r="P20" i="4" s="1"/>
  <c r="Q20" i="4" s="1"/>
  <c r="I16" i="4"/>
  <c r="P16" i="4" s="1"/>
  <c r="Q16" i="4" s="1"/>
  <c r="I12" i="4"/>
  <c r="P12" i="4" s="1"/>
  <c r="Q12" i="4" s="1"/>
  <c r="I8" i="4"/>
  <c r="P8" i="4" s="1"/>
  <c r="Q8" i="4" s="1"/>
  <c r="Q10" i="4" l="1"/>
  <c r="Q11" i="4"/>
  <c r="M93" i="4"/>
  <c r="M96" i="4"/>
  <c r="M62" i="4"/>
  <c r="Q7" i="4"/>
  <c r="M118" i="4"/>
  <c r="M65" i="4"/>
  <c r="E6" i="14"/>
  <c r="M131" i="4"/>
  <c r="M39" i="4"/>
  <c r="K59" i="4"/>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6" i="8"/>
  <c r="C18" i="4"/>
  <c r="E9" i="12" s="1" a="1"/>
  <c r="E9" i="12" s="1"/>
  <c r="V4" i="4" a="1"/>
  <c r="V4" i="4" s="1"/>
  <c r="X22" i="4" a="1"/>
  <c r="X22" i="4" s="1"/>
  <c r="X12" i="4" a="1"/>
  <c r="X12" i="4" s="1"/>
  <c r="X16" i="4" a="1"/>
  <c r="X16" i="4" s="1"/>
  <c r="X18" i="4" a="1"/>
  <c r="X18" i="4" s="1"/>
  <c r="E8" i="8"/>
  <c r="E7" i="8"/>
  <c r="F18" i="8"/>
  <c r="D15" i="8"/>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W11" i="4" a="1"/>
  <c r="W11" i="4" s="1"/>
  <c r="O12" i="4"/>
  <c r="R12" i="4" s="1" a="1"/>
  <c r="R12" i="4" s="1"/>
  <c r="W12" i="4" a="1"/>
  <c r="W12" i="4" s="1"/>
  <c r="O10" i="4"/>
  <c r="S10" i="4" s="1" a="1"/>
  <c r="S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N20" i="4"/>
  <c r="D21" i="8"/>
  <c r="N11" i="4"/>
  <c r="K5" i="4"/>
  <c r="O5" i="4"/>
  <c r="K21" i="4"/>
  <c r="O21" i="4"/>
  <c r="K22" i="4"/>
  <c r="O22" i="4"/>
  <c r="N4" i="4"/>
  <c r="N22" i="4"/>
  <c r="N10" i="4"/>
  <c r="N5" i="4"/>
  <c r="D4" i="8"/>
  <c r="N17" i="4"/>
  <c r="K17" i="4"/>
  <c r="N16" i="4"/>
  <c r="N6" i="4"/>
  <c r="N23" i="4"/>
  <c r="N18" i="4"/>
  <c r="N12" i="4"/>
  <c r="N7" i="4"/>
  <c r="N13" i="4"/>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T5" i="8" l="1" a="1"/>
  <c r="T5" i="8" s="1"/>
  <c r="I19" i="8" a="1"/>
  <c r="I19" i="8" s="1"/>
  <c r="Q19" i="8" s="1" a="1"/>
  <c r="Q19" i="8" s="1"/>
  <c r="N4" i="8" a="1"/>
  <c r="N4" i="8" s="1"/>
  <c r="I15" i="8" a="1"/>
  <c r="I15" i="8" s="1"/>
  <c r="I13" i="8" a="1"/>
  <c r="I13" i="8" s="1"/>
  <c r="I9" i="8" a="1"/>
  <c r="I9" i="8" s="1"/>
  <c r="Q9" i="8" s="1" a="1"/>
  <c r="Q9" i="8" s="1"/>
  <c r="T21" i="8" a="1"/>
  <c r="T21" i="8" s="1"/>
  <c r="I18" i="8" a="1"/>
  <c r="I18" i="8" s="1"/>
  <c r="Q18" i="8" s="1" a="1"/>
  <c r="Q18" i="8" s="1"/>
  <c r="I12" i="8" a="1"/>
  <c r="I12" i="8" s="1"/>
  <c r="Q12" i="8" s="1" a="1"/>
  <c r="Q12" i="8" s="1"/>
  <c r="T15" i="8" a="1"/>
  <c r="T15" i="8" s="1"/>
  <c r="I10" i="8" a="1"/>
  <c r="I10" i="8" s="1"/>
  <c r="Q10" i="8" s="1" a="1"/>
  <c r="Q10" i="8" s="1"/>
  <c r="I8" i="8" a="1"/>
  <c r="I8" i="8" s="1"/>
  <c r="Q8" i="8" s="1" a="1"/>
  <c r="Q8" i="8" s="1"/>
  <c r="T19" i="8" a="1"/>
  <c r="T19" i="8" s="1"/>
  <c r="T11" i="8" a="1"/>
  <c r="T11" i="8" s="1"/>
  <c r="T10" i="8" a="1"/>
  <c r="T10" i="8" s="1"/>
  <c r="T8" i="8" a="1"/>
  <c r="T8" i="8" s="1"/>
  <c r="I7" i="8" a="1"/>
  <c r="I7" i="8" s="1"/>
  <c r="Q7" i="8" s="1" a="1"/>
  <c r="Q7" i="8" s="1"/>
  <c r="I6" i="8" a="1"/>
  <c r="I6" i="8" s="1"/>
  <c r="Q6" i="8" s="1" a="1"/>
  <c r="Q6" i="8" s="1"/>
  <c r="I5" i="8" a="1"/>
  <c r="I5" i="8" s="1"/>
  <c r="Q5" i="8" s="1" a="1"/>
  <c r="Q5" i="8" s="1"/>
  <c r="T18" i="8" a="1"/>
  <c r="T18" i="8" s="1"/>
  <c r="T17" i="8" a="1"/>
  <c r="T17" i="8" s="1"/>
  <c r="T20" i="8" a="1"/>
  <c r="T20" i="8" s="1"/>
  <c r="F5" i="7" a="1"/>
  <c r="F5" i="7" s="1"/>
  <c r="I23" i="8" a="1"/>
  <c r="I23" i="8" s="1"/>
  <c r="Q23" i="8" s="1" a="1"/>
  <c r="Q23" i="8" s="1"/>
  <c r="I22" i="8" a="1"/>
  <c r="I22" i="8" s="1"/>
  <c r="Q22" i="8" s="1" a="1"/>
  <c r="Q22" i="8" s="1"/>
  <c r="I21" i="8" a="1"/>
  <c r="I21" i="8" s="1"/>
  <c r="Q21" i="8" s="1" a="1"/>
  <c r="Q21" i="8" s="1"/>
  <c r="I16" i="8" a="1"/>
  <c r="I16" i="8" s="1"/>
  <c r="Q16" i="8" s="1" a="1"/>
  <c r="Q16" i="8" s="1"/>
  <c r="T14" i="8" a="1"/>
  <c r="T14" i="8" s="1"/>
  <c r="T13" i="8" a="1"/>
  <c r="T13" i="8" s="1"/>
  <c r="T12" i="8" a="1"/>
  <c r="T12" i="8" s="1"/>
  <c r="S8" i="8" a="1"/>
  <c r="S8"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F4" i="6" a="1"/>
  <c r="F4" i="6" s="1"/>
  <c r="E19" i="6" a="1"/>
  <c r="E19" i="6" s="1"/>
  <c r="E15" i="12" a="1"/>
  <c r="E15" i="12" s="1"/>
  <c r="E10" i="12" a="1"/>
  <c r="E10" i="12" s="1"/>
  <c r="T7" i="8" a="1"/>
  <c r="T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T22" i="8" a="1"/>
  <c r="T22" i="8" s="1"/>
  <c r="T23" i="8" a="1"/>
  <c r="T23" i="8" s="1"/>
  <c r="T9" i="8" a="1"/>
  <c r="T9" i="8" s="1"/>
  <c r="T16" i="8" a="1"/>
  <c r="T16" i="8" s="1"/>
  <c r="I4" i="8" a="1"/>
  <c r="I4" i="8" s="1"/>
  <c r="Q4" i="8" s="1" a="1"/>
  <c r="Q4" i="8" s="1"/>
  <c r="N6" i="8" a="1"/>
  <c r="N6" i="8" s="1"/>
  <c r="F18" i="6" a="1"/>
  <c r="F18" i="6" s="1"/>
  <c r="E9" i="6" a="1"/>
  <c r="E9" i="6" s="1"/>
  <c r="F13" i="6" a="1"/>
  <c r="F13" i="6" s="1"/>
  <c r="E20" i="6" a="1"/>
  <c r="E20" i="6" s="1"/>
  <c r="E11" i="6" a="1"/>
  <c r="E11" i="6" s="1"/>
  <c r="S13" i="8"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T11" i="4" s="1"/>
  <c r="R9" i="4" a="1"/>
  <c r="R9" i="4" s="1"/>
  <c r="T9" i="4" s="1"/>
  <c r="R10" i="4" a="1"/>
  <c r="R10" i="4" s="1"/>
  <c r="T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S9" i="8" a="1"/>
  <c r="S9"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S11" i="8" a="1"/>
  <c r="S11" i="8" s="1"/>
  <c r="H20" i="11" a="1"/>
  <c r="H20" i="11" s="1"/>
  <c r="J20" i="11" s="1" a="1"/>
  <c r="J20" i="11" s="1"/>
  <c r="G9" i="11" a="1"/>
  <c r="G9" i="11" s="1"/>
  <c r="I9" i="11" s="1" a="1"/>
  <c r="I9" i="11" s="1"/>
  <c r="H22" i="11" a="1"/>
  <c r="H22" i="11" s="1"/>
  <c r="J22" i="11" s="1" a="1"/>
  <c r="J22" i="11" s="1"/>
  <c r="G12" i="11" a="1"/>
  <c r="G12" i="11" s="1"/>
  <c r="I12" i="11" s="1" a="1"/>
  <c r="I12" i="11" s="1"/>
  <c r="S15" i="8" a="1"/>
  <c r="S15" i="8" s="1"/>
  <c r="H16" i="11" a="1"/>
  <c r="H16" i="11" s="1"/>
  <c r="J16" i="11" s="1" a="1"/>
  <c r="J16" i="11" s="1"/>
  <c r="H8" i="11" a="1"/>
  <c r="H8" i="11" s="1"/>
  <c r="J8" i="11" s="1" a="1"/>
  <c r="J8" i="11" s="1"/>
  <c r="G21" i="11" a="1"/>
  <c r="G21" i="11" s="1"/>
  <c r="I21" i="11" s="1" a="1"/>
  <c r="I21" i="11" s="1"/>
  <c r="S23" i="8" a="1"/>
  <c r="S23" i="8" s="1"/>
  <c r="S7" i="8" a="1"/>
  <c r="S7" i="8" s="1"/>
  <c r="S17" i="8"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T6" i="8" a="1"/>
  <c r="T6" i="8" s="1"/>
  <c r="J17" i="8" a="1"/>
  <c r="J17" i="8" s="1"/>
  <c r="J18" i="8" a="1"/>
  <c r="J18" i="8" s="1"/>
  <c r="R18" i="8" s="1" a="1"/>
  <c r="R18" i="8" s="1"/>
  <c r="P7" i="8" a="1"/>
  <c r="P7" i="8" s="1"/>
  <c r="P23" i="8" a="1"/>
  <c r="P23" i="8" s="1"/>
  <c r="J23" i="8" a="1"/>
  <c r="J23" i="8" s="1"/>
  <c r="J10" i="8" a="1"/>
  <c r="J10" i="8" s="1"/>
  <c r="J9" i="8" a="1"/>
  <c r="J9" i="8" s="1"/>
  <c r="R9" i="8" s="1" a="1"/>
  <c r="R9" i="8" s="1"/>
  <c r="J16" i="8" a="1"/>
  <c r="J16"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l="1" a="1"/>
  <c r="D16" i="6" s="1"/>
  <c r="S19" i="8" a="1"/>
  <c r="S19" i="8" s="1"/>
  <c r="S21" i="8"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U7" i="8" s="1" a="1"/>
  <c r="U7" i="8" s="1"/>
  <c r="F9" i="14" s="1"/>
  <c r="G9" i="14"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U4" i="8" l="1" a="1"/>
  <c r="U4" i="8" s="1"/>
  <c r="F6" i="14" s="1"/>
  <c r="G6" i="14" s="1"/>
  <c r="M17" i="8" a="1"/>
  <c r="M17" i="8" s="1"/>
  <c r="U17" i="8" s="1" a="1"/>
  <c r="U17" i="8" s="1"/>
  <c r="F19" i="14" s="1"/>
  <c r="G19" i="14" s="1"/>
  <c r="M23" i="8" a="1"/>
  <c r="M23" i="8" s="1"/>
  <c r="U23" i="8" s="1" a="1"/>
  <c r="U23" i="8" s="1"/>
  <c r="F25" i="14" s="1"/>
  <c r="G25" i="14" s="1"/>
  <c r="M18" i="8" a="1"/>
  <c r="M18" i="8" s="1"/>
  <c r="U18" i="8" s="1" a="1"/>
  <c r="U18" i="8" s="1"/>
  <c r="F20" i="14" s="1"/>
  <c r="G20" i="14" s="1"/>
  <c r="M10" i="8" a="1"/>
  <c r="M10" i="8" s="1"/>
  <c r="U10" i="8" s="1" a="1"/>
  <c r="U10" i="8" s="1"/>
  <c r="F12" i="14" s="1"/>
  <c r="G12" i="14" s="1"/>
  <c r="M12" i="8" a="1"/>
  <c r="M12" i="8" s="1"/>
  <c r="U12" i="8" s="1" a="1"/>
  <c r="U12" i="8" s="1"/>
  <c r="F14" i="14" s="1"/>
  <c r="G14" i="14" s="1"/>
  <c r="M13" i="8" a="1"/>
  <c r="M13" i="8" s="1"/>
  <c r="U13" i="8" s="1" a="1"/>
  <c r="U13" i="8" s="1"/>
  <c r="F15" i="14" s="1"/>
  <c r="G15" i="14" s="1"/>
  <c r="M14" i="8" a="1"/>
  <c r="M14" i="8" s="1"/>
  <c r="U14" i="8" s="1" a="1"/>
  <c r="U14" i="8" s="1"/>
  <c r="F16" i="14" s="1"/>
  <c r="G16" i="14" s="1"/>
  <c r="M21" i="8" a="1"/>
  <c r="M21" i="8" s="1"/>
  <c r="U21" i="8" s="1" a="1"/>
  <c r="U21" i="8" s="1"/>
  <c r="F23" i="14" s="1"/>
  <c r="G23" i="14" s="1"/>
  <c r="M9" i="8" a="1"/>
  <c r="M9" i="8" s="1"/>
  <c r="U9" i="8" s="1" a="1"/>
  <c r="U9" i="8" s="1"/>
  <c r="F11" i="14" s="1"/>
  <c r="G11" i="14" s="1"/>
  <c r="M15" i="8" a="1"/>
  <c r="M15" i="8" s="1"/>
  <c r="U15" i="8" s="1" a="1"/>
  <c r="U15" i="8" s="1"/>
  <c r="F17" i="14" s="1"/>
  <c r="G17" i="14" s="1"/>
  <c r="M11" i="8" a="1"/>
  <c r="M11" i="8" s="1"/>
  <c r="U11" i="8" s="1" a="1"/>
  <c r="U11" i="8" s="1"/>
  <c r="F13" i="14" s="1"/>
  <c r="G13" i="14" s="1"/>
  <c r="M8" i="8" a="1"/>
  <c r="M8" i="8" s="1"/>
  <c r="U8" i="8" s="1" a="1"/>
  <c r="U8" i="8" s="1"/>
  <c r="F10" i="14" s="1"/>
  <c r="G10" i="14" s="1"/>
  <c r="M5" i="8" a="1"/>
  <c r="M5" i="8" s="1"/>
  <c r="U5" i="8" s="1" a="1"/>
  <c r="U5" i="8" s="1"/>
  <c r="F7" i="14" s="1"/>
  <c r="G7" i="14" s="1"/>
  <c r="M6" i="8" a="1"/>
  <c r="M6" i="8" s="1"/>
  <c r="U6" i="8" s="1" a="1"/>
  <c r="U6" i="8" s="1"/>
  <c r="F8" i="14" s="1"/>
  <c r="G8" i="14" s="1"/>
  <c r="M19" i="8" a="1"/>
  <c r="M19" i="8" s="1"/>
  <c r="U19" i="8" s="1" a="1"/>
  <c r="U19" i="8" s="1"/>
  <c r="F21" i="14" s="1"/>
  <c r="G21" i="14" s="1"/>
  <c r="M20" i="8" a="1"/>
  <c r="M20" i="8" s="1"/>
  <c r="U20" i="8" s="1" a="1"/>
  <c r="U20" i="8" s="1"/>
  <c r="F22" i="14" s="1"/>
  <c r="G22" i="14" s="1"/>
  <c r="M22" i="8" a="1"/>
  <c r="M22" i="8" s="1"/>
  <c r="U22" i="8" s="1" a="1"/>
  <c r="U22" i="8" s="1"/>
  <c r="F24" i="14" s="1"/>
  <c r="G24" i="14" s="1"/>
  <c r="M16" i="8" a="1"/>
  <c r="M16" i="8" s="1"/>
  <c r="U16" i="8" s="1" a="1"/>
  <c r="U16" i="8" s="1"/>
  <c r="F18" i="14" s="1"/>
  <c r="G18" i="14"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<sst xmlns="http://schemas.openxmlformats.org/spreadsheetml/2006/main" count="206" uniqueCount="156">
  <si>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</si>
  <si>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</si>
  <si>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</si>
  <si>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</si>
  <si>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</si>
  <si>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</si>
  <si>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</si>
  <si>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</si>
  <si>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</si>
  <si>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</si>
  <si>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</si>
  <si>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</si>
  <si>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</si>
  <si>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</si>
  <si>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</si>
  <si>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</si>
  <si>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</si>
  <si>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</si>
  <si>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</si>
  <si>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</si>
  <si>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</si>
  <si>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</si>
  <si>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</si>
  <si>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</si>
  <si>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</si>
  <si>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</si>
  <si>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</si>
  <si>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</si>
  <si>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</si>
  <si>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</si>
  <si>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</si>
  <si>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</si>
  <si>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</si>
  <si>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</si>
  <si>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</si>
  <si>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</si>
  <si>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</si>
  <si>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</si>
  <si>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</si>
  <si>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</si>
  <si>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</si>
  <si>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</si>
  <si>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</si>
  <si>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</si>
  <si>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</si>
  <si>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</si>
  <si>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</si>
  <si>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</si>
  <si>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</si>
  <si>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</si>
  <si>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</si>
  <si>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</si>
  <si>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</si>
  <si>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</si>
  <si>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</si>
  <si>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</si>
  <si>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</si>
  <si>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</si>
  <si>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</si>
  <si>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</si>
  <si>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</si>
  <si>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</si>
  <si>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</si>
  <si>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</si>
  <si>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</si>
  <si>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</si>
  <si>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</si>
  <si>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</si>
  <si>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</si>
  <si>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</si>
  <si>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</si>
  <si>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</si>
  <si>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</si>
  <si>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</si>
  <si>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</si>
  <si>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</si>
  <si>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</si>
  <si>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</si>
  <si>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</si>
  <si>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</si>
  <si>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</si>
  <si>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</si>
  <si>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</si>
  <si>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</si>
  <si>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</si>
  <si>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</si>
  <si>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</si>
  <si>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</si>
  <si>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</si>
  <si>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</si>
  <si>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</si>
  <si>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</si>
  <si>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</si>
  <si>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</si>
  <si>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</si>
  <si>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</si>
  <si>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</si>
  <si>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</si>
  <si>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</si>
  <si>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</si>
  <si>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</si>
  <si>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</si>
  <si>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</si>
  <si>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</si>
  <si>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</si>
  <si>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</si>
  <si>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</si>
  <si>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</si>
  <si>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</si>
  <si>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</si>
  <si>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</si>
  <si>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</si>
  <si>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</si>
  <si>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</si>
  <si>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</si>
  <si>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</si>
  <si>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</si>
  <si>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</si>
  <si>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</si>
  <si>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</si>
  <si>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</si>
  <si>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</si>
  <si>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</si>
  <si>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</si>
  <si>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</si>
  <si>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</si>
  <si>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</si>
  <si>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</si>
  <si>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</si>
  <si>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</si>
  <si>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</si>
  <si>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</si>
  <si>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</si>
  <si>
    <t>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t>
    <phoneticPr fontId="1"/>
  </si>
  <si>
    <t>1.1.0</t>
    <phoneticPr fontId="1"/>
  </si>
  <si>
    <t>Oracle用Repositoryのコード生成機能を追加</t>
    <rPh sb="6" eb="7">
      <t>ヨウ</t>
    </rPh>
    <rPh sb="21" eb="23">
      <t>セイセイ</t>
    </rPh>
    <rPh sb="23" eb="25">
      <t>キノウ</t>
    </rPh>
    <rPh sb="26" eb="28">
      <t>ツイカ</t>
    </rPh>
    <phoneticPr fontId="1"/>
  </si>
  <si>
    <t>作業者マスタ</t>
    <rPh sb="0" eb="3">
      <t>サギョウシャ</t>
    </rPh>
    <phoneticPr fontId="1"/>
  </si>
  <si>
    <t>tmp_worker_mst</t>
  </si>
  <si>
    <t>勤務予定マスタ</t>
    <rPh sb="0" eb="2">
      <t>キンム</t>
    </rPh>
    <rPh sb="2" eb="4">
      <t>ヨテイ</t>
    </rPh>
    <phoneticPr fontId="1"/>
  </si>
  <si>
    <t>tmp_working_time_plan_mst</t>
  </si>
  <si>
    <t>作業者コード</t>
  </si>
  <si>
    <t>worker_code</t>
  </si>
  <si>
    <t>作業者名称</t>
    <rPh sb="0" eb="3">
      <t>サギョウシャ</t>
    </rPh>
    <rPh sb="3" eb="5">
      <t>メイショウ</t>
    </rPh>
    <phoneticPr fontId="1"/>
  </si>
  <si>
    <t>worker_name</t>
  </si>
  <si>
    <t>作業者コード</t>
    <rPh sb="0" eb="3">
      <t>サギョウシャ</t>
    </rPh>
    <phoneticPr fontId="1"/>
  </si>
  <si>
    <t>曜日番号</t>
    <rPh sb="0" eb="2">
      <t>ヨウビ</t>
    </rPh>
    <rPh sb="2" eb="4">
      <t>バンゴウ</t>
    </rPh>
    <phoneticPr fontId="1"/>
  </si>
  <si>
    <t>weekday</t>
  </si>
  <si>
    <t>int</t>
  </si>
  <si>
    <t>勤務時間</t>
    <rPh sb="0" eb="2">
      <t>キンム</t>
    </rPh>
    <rPh sb="2" eb="4">
      <t>ジカン</t>
    </rPh>
    <phoneticPr fontId="1"/>
  </si>
  <si>
    <t>working_time</t>
  </si>
  <si>
    <t>float</t>
  </si>
  <si>
    <t>1.1.1</t>
    <phoneticPr fontId="1"/>
  </si>
  <si>
    <t>文字の色変更など見栄えを修正</t>
    <rPh sb="0" eb="2">
      <t>モジ</t>
    </rPh>
    <rPh sb="3" eb="6">
      <t>イロヘンコウ</t>
    </rPh>
    <rPh sb="8" eb="10">
      <t>ミバ</t>
    </rPh>
    <rPh sb="12" eb="14">
      <t>シュウセイ</t>
    </rPh>
    <phoneticPr fontId="1"/>
  </si>
  <si>
    <t xml:space="preserve">        public static __IRepository__ __CreateRepository__()
        {
#if DEBUG
            if (Shared.IsFake)
            {
                return new __RepositorySQLite__();
            }
#endif
            return new __RepositoryOracle__();
        }</t>
    <phoneticPr fontId="1"/>
  </si>
  <si>
    <t>Sample002ViewModel</t>
    <phoneticPr fontId="1"/>
  </si>
  <si>
    <t>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if (Value == null)
            {
                return 0;
            }
            return Value.GetHashCode();
        }
        public override string ToString()
        {
            if (Value == null)
            {
                return String.Empty;
            }
            return Value.ToString();
        }
    }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</si>
</sst>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
      <b/>
      <sz val="11"/>
      <color rgb="FF7030A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2" borderId="2" xfId="0" applyFill="1" applyBorder="1" applyAlignment="1">
      <alignment vertical="top" wrapText="1"/>
    </xf>
    <xf numFmtId="0" fontId="6" fillId="3" borderId="1" xfId="0" applyFont="1" applyFill="1" applyBorder="1">
      <alignment vertical="center"/>
    </xf>
    <xf numFmtId="0" fontId="6" fillId="3" borderId="4" xfId="0" applyFont="1" applyFill="1" applyBorder="1">
      <alignment vertical="center"/>
    </xf>
    <xf numFmtId="0" fontId="6" fillId="3" borderId="2" xfId="0" applyFont="1" applyFill="1" applyBorder="1" applyAlignment="1">
      <alignment vertical="top"/>
    </xf>
  </cellXfs>
  <cellStyles count="1">
    <cellStyle name="標準" xfId="0" builtinId="0"/>
  </cellStyles>
  <dxfs count="162">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36">
      <calculatedColumnFormula>IF(InputValueObjects[[#This Row],[型_ベース]]="","",InputValueObjects[[#This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5" dataDxfId="134">
  <autoFilter ref="A1:Q2" xr:uid="{63F6C763-78CF-45B4-A918-D6F1E9948062}"/>
  <tableColumns count="17">
    <tableColumn id="1" xr3:uid="{50EBA20D-D700-4C19-AC03-5961AE00E4F5}" name="ValueObject" dataDxfId="133"/>
    <tableColumn id="2" xr3:uid="{89535BAD-24E5-44CD-8834-678C863ECDA3}" name="Entity" dataDxfId="132"/>
    <tableColumn id="3" xr3:uid="{654FAEE1-54A1-404F-8042-3C1405298955}" name="IRepository" dataDxfId="131"/>
    <tableColumn id="17" xr3:uid="{A1E8E22F-0D5D-4276-9E27-7A97AEBC2D26}" name="SQLite_CREATE" dataDxfId="130"/>
    <tableColumn id="4" xr3:uid="{98C787F6-53E7-4743-B4CF-EC0C4D7B4C9A}" name="SQL_SELECT" dataDxfId="129"/>
    <tableColumn id="7" xr3:uid="{D53A6113-E4CC-4AC6-8A9E-9EA650A32768}" name="SQL_INSERT" dataDxfId="128"/>
    <tableColumn id="8" xr3:uid="{C061C889-ED00-46F0-A6F0-C6FD2F86A057}" name="SQL_UPDATE" dataDxfId="127"/>
    <tableColumn id="10" xr3:uid="{76ADB486-BEC0-48A2-8C7E-D059402E5DAB}" name="SQL_DELETE" dataDxfId="126"/>
    <tableColumn id="5" xr3:uid="{65506848-704B-4FDB-B9F7-D2DBCF6931D8}" name="Repository_Entity_Args_NotNull" dataDxfId="125"/>
    <tableColumn id="6" xr3:uid="{F9F76281-9AA1-4811-8188-6056B8E0D948}" name="Repository_Entity_Args_Null" dataDxfId="124"/>
    <tableColumn id="9" xr3:uid="{C46924FB-1B6C-4202-80C4-09B21CBBB9F6}" name="SQLiteParameter_Args" dataDxfId="123"/>
    <tableColumn id="11" xr3:uid="{23470AE5-B16C-43F7-B1D8-AD2A7C4D676C}" name="RepositorySQLite" dataDxfId="122"/>
    <tableColumn id="13" xr3:uid="{93CDC32C-0E91-40B5-8736-3E6D441B9FBC}" name="FactoryCreateRepository" dataDxfId="121"/>
    <tableColumn id="12" xr3:uid="{B4D0CAF4-3F48-4B57-B364-A5DDAEE0C3B9}" name="Factories_SQLite_Oracle" dataDxfId="120"/>
    <tableColumn id="14" xr3:uid="{17A970F2-CDFA-40C8-90B6-7FF03ADB40AD}" name="ViewModelEntity_Property_get" dataDxfId="119"/>
    <tableColumn id="15" xr3:uid="{EC8A4788-E5D7-46CE-9073-158C9731B157}" name="ViewModelEntity_Property_getset" dataDxfId="118"/>
    <tableColumn id="16" xr3:uid="{9400B45C-8A9F-4D25-B4E5-2E81A78A4723}" name="ViewModelEntity" dataDxfId="11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6" dataDxfId="114" headerRowBorderDxfId="115" tableBorderDxfId="113" totalsRowBorderDxfId="112">
  <autoFilter ref="B3:Y133" xr:uid="{C3907FCC-CA05-4713-9723-FA8F91E86618}"/>
  <tableColumns count="24">
    <tableColumn id="1" xr3:uid="{78C3D992-E76B-4E61-9932-8FCACA754DA3}" name="VONo" dataDxfId="111">
      <calculatedColumnFormula>ROW(ValueObject[[#This Row],[VONo]])-3</calculatedColumnFormula>
    </tableColumn>
    <tableColumn id="3" xr3:uid="{5D90C66F-3339-4D4D-B1BB-4D3F896DEF75}" name="Entity" dataDxfId="110">
      <calculatedColumnFormula>_xlfn.XLOOKUP(ValueObject[[#This Row],[VONo]],InputValueObjects[VONo],InputValueObjects[Entity],"",0,1)</calculatedColumnFormula>
    </tableColumn>
    <tableColumn id="2" xr3:uid="{877C3C6A-8F74-48D8-B8C8-F39B5E711E47}" name="ValueObject" dataDxfId="109">
      <calculatedColumnFormula>_xlfn.XLOOKUP(ValueObject[[#This Row],[VONo]],InputValueObjects[VONo],InputValueObjects[ValueObject],"",0,1)</calculatedColumnFormula>
    </tableColumn>
    <tableColumn id="7" xr3:uid="{18AF4FDA-9BE9-48B4-BB6C-C01A6CE61FEB}" name="DBテーブル_物理名" dataDxfId="108">
      <calculatedColumnFormula>_xlfn.XLOOKUP(ValueObject[[#This Row],[VONo]],InputValueObjects[VONo],InputValueObjects[DBカラム_物理名],"",0,1)</calculatedColumnFormula>
    </tableColumn>
    <tableColumn id="18" xr3:uid="{3FB8DB9C-9818-42AB-B626-6C0CB1E14AC1}" name="SQLite_パラメータ" dataDxfId="107">
      <calculatedColumnFormula>"@"&amp;ValueObject[[#This Row],[DBテーブル_物理名]]</calculatedColumnFormula>
    </tableColumn>
    <tableColumn id="4" xr3:uid="{4C951DFD-3272-484E-992F-80BB7F74DBB2}" name="PK" dataDxfId="106">
      <calculatedColumnFormula>_xlfn.XLOOKUP(ValueObject[[#This Row],[VONo]],InputValueObjects[VONo],InputValueObjects[PK],"",0,1)</calculatedColumnFormula>
    </tableColumn>
    <tableColumn id="17" xr3:uid="{255DF109-2CF3-4090-8996-EE7521C9DED9}" name="NotNull" dataDxfId="105">
      <calculatedColumnFormula>_xlfn.XLOOKUP(ValueObject[[#This Row],[VONo]],InputValueObjects[VONo],InputValueObjects[NotNull],"",0,1)</calculatedColumnFormula>
    </tableColumn>
    <tableColumn id="5" xr3:uid="{28582FEE-90CB-446E-9C27-075F4437DA70}" name="型" dataDxfId="104">
      <calculatedColumnFormula>_xlfn.XLOOKUP(ValueObject[[#This Row],[VONo]],InputValueObjects[VONo],InputValueObjects[型],"",0,1)</calculatedColumnFormula>
    </tableColumn>
    <tableColumn id="8" xr3:uid="{9D39EFC9-16B9-4BF7-B3E7-6253ECA5026C}" name="変数_VO" dataDxfId="103">
      <calculatedColumnFormula>REPLACE(ValueObject[[#This Row],[ValueObject]],1,1,LOWER(LEFT(ValueObject[[#This Row],[ValueObject]])))</calculatedColumnFormula>
    </tableColumn>
    <tableColumn id="9" xr3:uid="{3C87C5B9-DE2C-47D1-957A-920224761754}" name="Entity_コンストラクタ引数" dataDxfId="102">
      <calculatedColumnFormula>ValueObject[[#This Row],[型]]&amp;" "&amp;ValueObject[[#This Row],[変数_VO]]</calculatedColumnFormula>
    </tableColumn>
    <tableColumn id="10" xr3:uid="{92E6581F-1D3C-4702-AFF9-CCB5D99761CC}" name="Entity_プロパティ" dataDxfId="101">
      <calculatedColumnFormula>_xlfn.XLOOKUP(ValueObject[[#This Row],[VONo]],InputValueObjects[VONo],InputValueObjects[Entity_プロパティ],"",0,1)</calculatedColumnFormula>
    </tableColumn>
    <tableColumn id="11" xr3:uid="{79C59DE4-1F8F-47FC-B231-FB2BC0BB63C1}" name="Entity_コンストラクタ" dataDxfId="100">
      <calculatedColumnFormula>ValueObject[[#This Row],[Entity_プロパティ]]&amp;" = new "&amp;ValueObject[[#This Row],[ValueObject]]&amp;"("&amp;ValueObject[[#This Row],[変数_VO]]&amp;");"</calculatedColumnFormula>
    </tableColumn>
    <tableColumn id="12" xr3:uid="{1B8DD2EE-F6B7-4C5B-802A-F6F1877B7567}" name="Entity_プロパティ_get" dataDxfId="99">
      <calculatedColumnFormula>"public "&amp;ValueObject[[#This Row],[ValueObject]]&amp;" "&amp;ValueObject[[#This Row],[Entity_プロパティ]]&amp;" { get; }"</calculatedColumnFormula>
    </tableColumn>
    <tableColumn id="15" xr3:uid="{6BDA359D-A0A2-4944-ADAB-D45254DA9B79}" name="Convert" dataDxfId="98">
      <calculatedColumnFormula>_xlfn.XLOOKUP(SUBSTITUTE(ValueObject[[#This Row],[型]],"?",""),Types[型],Types[Convert],"",,1)</calculatedColumnFormula>
    </tableColumn>
    <tableColumn id="23" xr3:uid="{FBC721E8-728A-4004-AB0F-34A5C87605A9}" name="SQLite_型" dataDxfId="97">
      <calculatedColumnFormula>_xlfn.XLOOKUP(SUBSTITUTE(ValueObject[[#This Row],[型]],"?",""),Types[型],Types[型_SQLite],"",0,1)</calculatedColumnFormula>
    </tableColumn>
    <tableColumn id="24" xr3:uid="{BACCEC8C-31A1-4D3A-BC3C-A24F125F3FCF}" name="SQLite_CREATE_Column" dataDxfId="96">
      <calculatedColumnFormula>IF(ValueObject[[#This Row],[SQLite_型]]="","",ValueObject[[#This Row],[DBテーブル_物理名]]&amp;" "&amp;ValueObject[[#This Row],[SQLite_型]])</calculatedColumnFormula>
    </tableColumn>
    <tableColumn id="13" xr3:uid="{F5A2B87C-410D-4B6F-AA1A-1E49485A97DD}" name="Repository_Entity_Args_NotNull" dataDxfId="95">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4">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3">
      <calculatedColumnFormula>IF(ValueObject[[#This Row],[NotNull]]=1,ValueObject[[#This Row],[Repository_Entity_Args_NotNull]],ValueObject[[#This Row],[Repository_Entity_Args_Null]])</calculatedColumnFormula>
    </tableColumn>
    <tableColumn id="19" xr3:uid="{ABDB516E-F8BF-4FC1-AC3B-62889C4366A2}" name="SQL_Update" dataDxfId="92">
      <calculatedColumnFormula>ValueObject[[#This Row],[DBテーブル_物理名]]&amp;" = @"&amp;ValueObject[[#This Row],[DBテーブル_物理名]]</calculatedColumnFormula>
    </tableColumn>
    <tableColumn id="20" xr3:uid="{1A459BFB-ED1C-4E29-8CF4-20A751E80708}" name="SQLiteParameter_Args" dataDxfId="91">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0">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89">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8">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7" dataDxfId="85" headerRowBorderDxfId="86" tableBorderDxfId="84" totalsRowBorderDxfId="83">
  <autoFilter ref="B3:G23" xr:uid="{C3907FCC-CA05-4713-9723-FA8F91E86618}"/>
  <tableColumns count="6">
    <tableColumn id="1" xr3:uid="{E4BC7BB6-53E8-41D6-AE70-4402E584DA8A}" name="ENo" dataDxfId="82">
      <calculatedColumnFormula>ROW(Entity[[#This Row],[ENo]])-3</calculatedColumnFormula>
    </tableColumn>
    <tableColumn id="3" xr3:uid="{D4AB6CB8-4C4E-4D99-A557-F846C9600AF5}" name="Entity" dataDxfId="81">
      <calculatedColumnFormula>_xlfn.XLOOKUP(Entity[[#This Row],[ENo]],InputEntities[ENo],InputEntities[Entity],"",0,1)</calculatedColumnFormula>
    </tableColumn>
    <tableColumn id="8" xr3:uid="{0511006E-B352-49D4-9AF7-E10E8037AEE4}" name="Entity_引数" dataDxfId="80">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79">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8">
      <calculatedColumnFormula array="1">_xlfn.TEXTJOIN(CHAR(10),TRUE,_xlfn._xlws.FILTER(ValueObject[Entity_プロパティ_get],ValueObject[Entity]=Entity[[#This Row],[Entity]]))</calculatedColumnFormula>
    </tableColumn>
    <tableColumn id="6" xr3:uid="{180F5F55-B6F6-46FB-AD0F-2228095AD333}" name="Entity(get)コード" dataDxfId="77">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6" headerRowBorderDxfId="75" tableBorderDxfId="74" totalsRowBorderDxfId="73">
  <autoFilter ref="B3:F23" xr:uid="{1D494906-EBB0-4BEB-8897-E91BB4A1E4D8}"/>
  <tableColumns count="5">
    <tableColumn id="1" xr3:uid="{A620284B-0206-4B61-9C4A-8192D9D7DCA1}" name="ENo" dataDxfId="72">
      <calculatedColumnFormula>ROW(Repository_SQLite[[#This Row],[ENo]])-3</calculatedColumnFormula>
    </tableColumn>
    <tableColumn id="2" xr3:uid="{F9550989-AE27-4901-B310-2A6737A6330C}" name="Entity" dataDxfId="71">
      <calculatedColumnFormula>_xlfn.XLOOKUP(SQLite_CREATE[[#This Row],[ENo]],InputEntities[ENo],InputEntities[Entity],"",0,1)</calculatedColumnFormula>
    </tableColumn>
    <tableColumn id="5" xr3:uid="{E7903ECC-3EC0-4D13-A62C-FFE77F2565BF}" name="DBカラム_物理名" dataDxfId="70">
      <calculatedColumnFormula>IF(SQLite_CREATE[[#This Row],[Entity]]="","",_xlfn.XLOOKUP(SQLite_CREATE[[#This Row],[ENo]],InputEntities[ENo],InputEntities[DBテーブル_物理名],"",0,1))</calculatedColumnFormula>
    </tableColumn>
    <tableColumn id="3" xr3:uid="{3D22D365-DB72-4963-AA6C-B17D26AB5203}" name="SQLite_CREATE_Columns" dataDxfId="69">
      <calculatedColumnFormula array="1">_xlfn.TEXTJOIN(",",TRUE,_xlfn._xlws.FILTER(ValueObject[SQLite_CREATE_Column],ValueObject[Entity]=SQLite_CREATE[[#This Row],[Entity]]))</calculatedColumnFormula>
    </tableColumn>
    <tableColumn id="4" xr3:uid="{BCAAA172-4C83-432A-9FE5-8C2D803A1C0F}" name="SQLite_CREATEコード" dataDxfId="68">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7" dataDxfId="65" headerRowBorderDxfId="66" tableBorderDxfId="64" totalsRowBorderDxfId="63">
  <autoFilter ref="B3:H23" xr:uid="{576650B9-7B56-486D-ADF5-12F933C7B940}"/>
  <tableColumns count="7">
    <tableColumn id="1" xr3:uid="{B114C640-D63C-49F0-BA4A-2D5BE6AD23BF}" name="ENo" dataDxfId="62">
      <calculatedColumnFormula>ROW(IRepository[[#This Row],[ENo]])-3</calculatedColumnFormula>
    </tableColumn>
    <tableColumn id="3" xr3:uid="{34414942-3E6F-4515-A0A2-8F7C5F760F38}" name="Entity" dataDxfId="61">
      <calculatedColumnFormula>_xlfn.XLOOKUP(IRepository[[#This Row],[ENo]],InputEntities[ENo],InputEntities[Entity],"",0,1)</calculatedColumnFormula>
    </tableColumn>
    <tableColumn id="11" xr3:uid="{8C1894D1-E250-4542-9BE4-59C1F41E0009}" name="IRepository" dataDxfId="60">
      <calculatedColumnFormula>SUBSTITUTE("I"&amp;IRepository[[#This Row],[Entity]],"Entity","Repository")</calculatedColumnFormula>
    </tableColumn>
    <tableColumn id="8" xr3:uid="{85C62ABB-AF80-44AD-BBFB-935F78147B78}" name="Entity_引数" dataDxfId="59">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8">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7">
      <calculatedColumnFormula array="1">_xlfn.TEXTJOIN(CHAR(10),TRUE,_xlfn._xlws.FILTER(ValueObject[Entity_プロパティ_get],ValueObject[Entity]=IRepository[[#This Row],[Entity]]))</calculatedColumnFormula>
    </tableColumn>
    <tableColumn id="6" xr3:uid="{2DB4026A-02A4-4908-9ABC-932E691D3F2D}" name="IRepositoryコード" dataDxfId="56">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5" dataDxfId="53" headerRowBorderDxfId="54" tableBorderDxfId="52" totalsRowBorderDxfId="51">
  <autoFilter ref="B3:U23" xr:uid="{576650B9-7B56-486D-ADF5-12F933C7B940}"/>
  <tableColumns count="20">
    <tableColumn id="1" xr3:uid="{49DAD470-078D-4B22-9074-686F91D89E9A}" name="ENo" dataDxfId="50">
      <calculatedColumnFormula>ROW(Repository_SQLite[[#This Row],[ENo]])-3</calculatedColumnFormula>
    </tableColumn>
    <tableColumn id="3" xr3:uid="{AF699E89-DF42-4507-88B3-AFC26388E762}" name="Entity" dataDxfId="49">
      <calculatedColumnFormula>_xlfn.XLOOKUP(Repository_SQLite[[#This Row],[ENo]],InputEntities[ENo],InputEntities[Entity],"",0,1)</calculatedColumnFormula>
    </tableColumn>
    <tableColumn id="2" xr3:uid="{6DF8E778-D84B-4241-B8E3-507AB3EBDCDA}" name="Repository_SQLite" dataDxfId="48">
      <calculatedColumnFormula>SUBSTITUTE(Repository_SQLite[[#This Row],[Entity]],"Entity","SQLite")</calculatedColumnFormula>
    </tableColumn>
    <tableColumn id="19" xr3:uid="{7EB17A05-6C36-46CE-B4C4-9DF6E9E84D0F}" name="Repository_Oracle" dataDxfId="47">
      <calculatedColumnFormula>SUBSTITUTE(Repository_SQLite[[#This Row],[Entity]],"Entity","Oracle")</calculatedColumnFormula>
    </tableColumn>
    <tableColumn id="11" xr3:uid="{2A5EDE7C-0124-4583-B2E5-B5D7E4577E10}" name="IRepository" dataDxfId="46">
      <calculatedColumnFormula>SUBSTITUTE("I"&amp;Repository_SQLite[[#This Row],[Entity]],"Entity","Repository")</calculatedColumnFormula>
    </tableColumn>
    <tableColumn id="21" xr3:uid="{AB9556D1-483A-46C9-8E5C-B7E67B88B414}" name="CreateRepository" dataDxfId="45">
      <calculatedColumnFormula>SUBSTITUTE("Create"&amp;Repository_SQLite[[#This Row],[Entity]],"Entity","")</calculatedColumnFormula>
    </tableColumn>
    <tableColumn id="12" xr3:uid="{6D6A4D6A-E126-4536-8CFB-5E6F535413F2}" name="DBテーブル_物理名" dataDxfId="44">
      <calculatedColumnFormula>_xlfn.XLOOKUP(Repository_SQLite[[#This Row],[ENo]],InputEntities[ENo],InputEntities[DBテーブル_物理名],"",0,1)</calculatedColumnFormula>
    </tableColumn>
    <tableColumn id="14" xr3:uid="{84272230-EBDD-4320-BB60-083C221308F9}" name="SQL_カラム" dataDxfId="43">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2">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41">
      <calculatedColumnFormula array="1">IFERROR(_xlfn.TEXTJOIN(","&amp;CHAR(10)&amp;"  ",TRUE,_xlfn._xlws.FILTER(ValueObject[SQL_Update],(ValueObject[Entity]=Repository_SQLite[[#This Row],[Entity]])*(ValueObject[PK]&lt;1))),_xlfn.TEXTJOIN(","&amp;CHAR(10)&amp;"  ",TRUE,_xlfn._xlws.FILTER(ValueObject[SQL_Update],(ValueObject[Entity]=Repository_SQLite[[#This Row],[Entity]]))))</calculatedColumnFormula>
    </tableColumn>
    <tableColumn id="17" xr3:uid="{CBD5FF92-2C1A-461E-80CC-A8878E468E27}" name="SQL_Where_SQLite" dataDxfId="40">
      <calculatedColumnFormula array="1">_xlfn.TEXTJOIN(CHAR(10)&amp;"  AND ",TRUE,_xlfn._xlws.FILTER(ValueObject[SQL_Update],(ValueObject[Entity]=Repository_SQLite[[#This Row],[Entity]])*(ValueObject[PK]&gt;0)))</calculatedColumnFormula>
    </tableColumn>
    <tableColumn id="4" xr3:uid="{2C5754FB-0914-462A-8C7B-1EF123DFC98E}" name="Repository_Entity_Args" dataDxfId="39">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38">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37">
      <calculatedColumnFormula array="1">_xlfn.TEXTJOIN(","&amp;CHAR(10)&amp;REPT(CHAR(9),4),TRUE,_xlfn._xlws.FILTER(ValueObject[SQLiteParameter_Args],(ValueObject[Entity]=Repository_SQLite[[#This Row],[Entity]])*(ValueObject[PK]&gt;0)))</calculatedColumnFormula>
    </tableColumn>
    <tableColumn id="20" xr3:uid="{31A0896E-7332-443A-8274-0206E5EE6241}" name="FactoryCreateRepository" dataDxfId="36">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5">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4">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3">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2">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31">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30" dataDxfId="28" headerRowBorderDxfId="29" tableBorderDxfId="27" totalsRowBorderDxfId="26">
  <autoFilter ref="B5:G25" xr:uid="{D0972AE8-4F12-41DD-980B-7C367BD42C67}"/>
  <tableColumns count="6">
    <tableColumn id="1" xr3:uid="{16039F24-1CD1-483A-8470-2B0BF095508B}" name="Eno" dataDxfId="25">
      <calculatedColumnFormula>ROW(Repository_Oracle[[#This Row],[Eno]])-5</calculatedColumnFormula>
    </tableColumn>
    <tableColumn id="3" xr3:uid="{D7CF0136-6429-48C6-9661-81ECA7E3ED87}" name="Entity" dataDxfId="24">
      <calculatedColumnFormula>_xlfn.XLOOKUP(Repository_Oracle[[#This Row],[Eno]],InputEntities[ENo],InputEntities[Entity],"",0,1)</calculatedColumnFormula>
    </tableColumn>
    <tableColumn id="6" xr3:uid="{58E4907C-6081-4133-BB6E-6559AB18C83D}" name="Repository_SQLite" dataDxfId="23">
      <calculatedColumnFormula>SUBSTITUTE(Repository_Oracle[[#This Row],[Entity]],"Entity","SQLite")</calculatedColumnFormula>
    </tableColumn>
    <tableColumn id="4" xr3:uid="{FD295F43-5144-411A-9E2C-DD644BCEDAF2}" name="Repository_Oracle" dataDxfId="22">
      <calculatedColumnFormula>SUBSTITUTE(Repository_Oracle[[#This Row],[Entity]],"Entity","Oracle")</calculatedColumnFormula>
    </tableColumn>
    <tableColumn id="2" xr3:uid="{F24AB763-0A1B-4DF3-BF3B-1F1481EAB6AB}" name="RepositorySQLiteコード" dataDxfId="21">
      <calculatedColumnFormula>_xlfn.XLOOKUP(Repository_Oracle[[#This Row],[Eno]],Repository_SQLite[ENo],Repository_SQLite[RepositorySQLiteコード],"",0,1)</calculatedColumnFormula>
    </tableColumn>
    <tableColumn id="5" xr3:uid="{1382E319-90EF-4D13-9974-3B9A54BE194B}" name="RepositoryOracleコード" dataDxfId="20">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19" dataDxfId="17" headerRowBorderDxfId="18" tableBorderDxfId="16" totalsRowBorderDxfId="15">
  <autoFilter ref="C3:D4" xr:uid="{A7F73CE3-5C2D-43D0-8D00-57583E6B4AE4}"/>
  <tableColumns count="2">
    <tableColumn id="2" xr3:uid="{77C64009-4095-46FE-BE39-4809063860FD}" name="CreateRepositories" dataDxfId="14">
      <calculatedColumnFormula array="1">_xlfn.TEXTJOIN(CHAR(10),TRUE,_xlfn._xlws.FILTER(Repository_SQLite[FactoryCreateRepository],(Repository_SQLite[Entity]&lt;&gt;"")))</calculatedColumnFormula>
    </tableColumn>
    <tableColumn id="1" xr3:uid="{08BEB64E-0183-4F1D-ABCC-34BBF488FEED}" name="Factories" dataDxfId="13">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2" dataDxfId="10" headerRowBorderDxfId="11" tableBorderDxfId="9" totalsRowBorderDxfId="8">
  <autoFilter ref="C3:J23" xr:uid="{C23818F8-C2E8-4010-96FD-0668C3C6F522}"/>
  <tableColumns count="8">
    <tableColumn id="1" xr3:uid="{B7993ACB-F837-4E19-BCF7-650888BAB5EE}" name="ENo" dataDxfId="7">
      <calculatedColumnFormula>ROW(Entity[[#This Row],[ENo]])-3</calculatedColumnFormula>
    </tableColumn>
    <tableColumn id="3" xr3:uid="{1A710D9E-961E-4BF2-A448-29A1ED27383E}" name="ViewModel" dataDxfId="6">
      <calculatedColumnFormula>_xlfn.XLOOKUP(ViewModelEntity[[#This Row],[ENo]],InputEntities[ENo],InputEntities[ViewModel],"",0,1)</calculatedColumnFormula>
    </tableColumn>
    <tableColumn id="2" xr3:uid="{D09998B8-B07F-4175-878B-AA2BDE1FBA83}" name="Entity" dataDxfId="5">
      <calculatedColumnFormula>IF(ViewModelEntity[[#This Row],[ViewModel]]=0,"-",_xlfn.XLOOKUP(ViewModelEntity[[#This Row],[ENo]],InputEntities[ENo],InputEntities[Entity],"",0,1))</calculatedColumnFormula>
    </tableColumn>
    <tableColumn id="4" xr3:uid="{9F892A6A-5C1A-4DAA-8AA9-EB02065C5688}" name="ViewModelEntity" dataDxfId="4">
      <calculatedColumnFormula>IF(ViewModelEntity[[#This Row],[Entity]]="-","-",ViewModelEntity[[#This Row],[ViewModel]]&amp;SUBSTITUTE(ViewModelEntity[[#This Row],[Entity]],"Entity",""))</calculatedColumnFormula>
    </tableColumn>
    <tableColumn id="5" xr3:uid="{C99A383E-E90F-4ECF-9AA0-B933DEF5FB82}" name="ViewModelEntity_Property_get" dataDxfId="3">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2">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1">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0">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zoomScale="70" zoomScaleNormal="70" workbookViewId="0">
      <selection activeCell="E12" sqref="E12"/>
    </sheetView>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111</v>
      </c>
    </row>
    <row r="5" spans="1:21" x14ac:dyDescent="0.4">
      <c r="C5" s="2" t="s">
        <v>2</v>
      </c>
      <c r="D5" s="4">
        <v>4</v>
      </c>
    </row>
    <row r="9" spans="1:21" x14ac:dyDescent="0.4">
      <c r="B9" t="s">
        <v>3</v>
      </c>
      <c r="I9" t="s">
        <v>5</v>
      </c>
    </row>
    <row r="10" spans="1:21" ht="29.15" customHeight="1" x14ac:dyDescent="0.4">
      <c r="B10" s="10" t="s">
        <v>29</v>
      </c>
      <c r="C10" s="11" t="s">
        <v>16</v>
      </c>
      <c r="D10" s="11" t="s">
        <v>17</v>
      </c>
      <c r="E10" s="12" t="s">
        <v>81</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112</v>
      </c>
      <c r="D11" s="8" t="s">
        <v>113</v>
      </c>
      <c r="E11" s="28" t="s">
        <v>118</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114</v>
      </c>
      <c r="M11" s="8" t="s">
        <v>115</v>
      </c>
      <c r="N11" s="8">
        <v>1</v>
      </c>
      <c r="O11" s="8">
        <v>1</v>
      </c>
      <c r="P11" s="8" t="s">
        <v>92</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IF(InputValueObjects[[#This Row],[型_ベース]]="","",InputValueObjects[[#This Row],[型_ベース]]&amp;IF(InputValueObjects[[#This Row],[NotNull]]=1,"","?"))</f>
        <v>string</v>
      </c>
    </row>
    <row r="12" spans="1:21" x14ac:dyDescent="0.4">
      <c r="B12" s="13">
        <f>ROW(InputEntities[[#This Row],[ENo]])-10</f>
        <v>2</v>
      </c>
      <c r="C12" s="8" t="s">
        <v>136</v>
      </c>
      <c r="D12" s="8" t="s">
        <v>137</v>
      </c>
      <c r="E12" s="28" t="s">
        <v>154</v>
      </c>
      <c r="F12" s="6" t="str">
        <f t="shared" ref="F12:F14" si="0">IF(D12&lt;&gt;"",MID(SUBSTITUTE(PROPER(D12),"_",""),$D$5,99)&amp;"Entity","")</f>
        <v>WorkerMstEntity</v>
      </c>
      <c r="I12" s="5">
        <f>ROW(InputValueObjects[[#This Row],[VONo]])-10</f>
        <v>2</v>
      </c>
      <c r="J12" s="8">
        <v>1</v>
      </c>
      <c r="K12" s="5" t="str">
        <f>_xlfn.XLOOKUP(InputValueObjects[[#This Row],[EntityNo]],InputEntities[ENo],InputEntities[Entity],"",0,1)</f>
        <v>SampleMstEntity</v>
      </c>
      <c r="L12" s="8" t="s">
        <v>116</v>
      </c>
      <c r="M12" s="8" t="s">
        <v>117</v>
      </c>
      <c r="N12" s="8"/>
      <c r="O12" s="8">
        <v>1</v>
      </c>
      <c r="P12" s="8" t="s">
        <v>92</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IF(InputValueObjects[[#This Row],[型_ベース]]="","",InputValueObjects[[#This Row],[型_ベース]]&amp;IF(InputValueObjects[[#This Row],[NotNull]]=1,"","?"))</f>
        <v>string</v>
      </c>
    </row>
    <row r="13" spans="1:21" x14ac:dyDescent="0.4">
      <c r="B13" s="13">
        <f>ROW(InputEntities[[#This Row],[ENo]])-10</f>
        <v>3</v>
      </c>
      <c r="C13" s="8" t="s">
        <v>138</v>
      </c>
      <c r="D13" s="8" t="s">
        <v>139</v>
      </c>
      <c r="E13" s="28"/>
      <c r="F13" s="6" t="str">
        <f t="shared" si="0"/>
        <v>WorkingTimePlanMstEntity</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IF(InputValueObjects[[#This Row],[型_ベース]]="","",InputValueObjects[[#This Row],[型_ベース]]&amp;IF(InputValueObjects[[#This Row],[NotNull]]=1,"","?"))</f>
        <v/>
      </c>
    </row>
    <row r="14" spans="1:21" x14ac:dyDescent="0.4">
      <c r="B14" s="13">
        <f>ROW(InputEntities[[#This Row],[ENo]])-10</f>
        <v>4</v>
      </c>
      <c r="C14" s="9"/>
      <c r="D14" s="9"/>
      <c r="E14" s="28"/>
      <c r="F14" s="7" t="str">
        <f t="shared" si="0"/>
        <v/>
      </c>
      <c r="I14" s="5">
        <f>ROW(InputValueObjects[[#This Row],[VONo]])-10</f>
        <v>4</v>
      </c>
      <c r="J14" s="8">
        <v>2</v>
      </c>
      <c r="K14" s="5" t="str">
        <f>_xlfn.XLOOKUP(InputValueObjects[[#This Row],[EntityNo]],InputEntities[ENo],InputEntities[Entity],"",0,1)</f>
        <v>WorkerMstEntity</v>
      </c>
      <c r="L14" s="8" t="s">
        <v>140</v>
      </c>
      <c r="M14" s="8" t="s">
        <v>141</v>
      </c>
      <c r="N14" s="8">
        <v>1</v>
      </c>
      <c r="O14" s="8">
        <v>1</v>
      </c>
      <c r="P14" s="8" t="s">
        <v>92</v>
      </c>
      <c r="Q14" s="5" t="str">
        <f>SUBSTITUTE(PROPER(InputValueObjects[[#This Row],[DBカラム_物理名]]),"_","")</f>
        <v>WorkerCode</v>
      </c>
      <c r="R14" s="8"/>
      <c r="S14" s="5" t="str">
        <f>InputValueObjects[[#This Row],[ValueObject_ベース]]</f>
        <v>WorkerCode</v>
      </c>
      <c r="T14" s="5" t="str">
        <f>IF(InputValueObjects[[#This Row],[ValueObject_修正]]="",SUBSTITUTE(PROPER(InputValueObjects[[#This Row],[DBカラム_物理名]]),"_",""),InputValueObjects[[#This Row],[ValueObject_修正]])</f>
        <v>WorkerCode</v>
      </c>
      <c r="U14" s="5" t="str">
        <f>IF(InputValueObjects[[#This Row],[型_ベース]]="","",InputValueObjects[[#This Row],[型_ベース]]&amp;IF(InputValueObjects[[#This Row],[NotNull]]=1,"","?"))</f>
        <v>string</v>
      </c>
    </row>
    <row r="15" spans="1:21" x14ac:dyDescent="0.4">
      <c r="B15" s="36">
        <f>ROW(InputEntities[[#This Row],[ENo]])-10</f>
        <v>5</v>
      </c>
      <c r="C15" s="9"/>
      <c r="D15" s="9"/>
      <c r="E15" s="37"/>
      <c r="F15" s="7" t="str">
        <f t="shared" ref="F15" si="1">IF(D15&lt;&gt;"",MID(SUBSTITUTE(PROPER(D15),"_",""),$D$5,99)&amp;"Entity","")</f>
        <v/>
      </c>
      <c r="I15" s="5">
        <f>ROW(InputValueObjects[[#This Row],[VONo]])-10</f>
        <v>5</v>
      </c>
      <c r="J15" s="8">
        <v>2</v>
      </c>
      <c r="K15" s="5" t="str">
        <f>_xlfn.XLOOKUP(InputValueObjects[[#This Row],[EntityNo]],InputEntities[ENo],InputEntities[Entity],"",0,1)</f>
        <v>WorkerMstEntity</v>
      </c>
      <c r="L15" s="8" t="s">
        <v>142</v>
      </c>
      <c r="M15" s="8" t="s">
        <v>143</v>
      </c>
      <c r="N15" s="8"/>
      <c r="O15" s="8">
        <v>1</v>
      </c>
      <c r="P15" s="8" t="s">
        <v>92</v>
      </c>
      <c r="Q15" s="5" t="str">
        <f>SUBSTITUTE(PROPER(InputValueObjects[[#This Row],[DBカラム_物理名]]),"_","")</f>
        <v>WorkerName</v>
      </c>
      <c r="R15" s="8"/>
      <c r="S15" s="5" t="str">
        <f>InputValueObjects[[#This Row],[ValueObject_ベース]]</f>
        <v>WorkerName</v>
      </c>
      <c r="T15" s="5" t="str">
        <f>IF(InputValueObjects[[#This Row],[ValueObject_修正]]="",SUBSTITUTE(PROPER(InputValueObjects[[#This Row],[DBカラム_物理名]]),"_",""),InputValueObjects[[#This Row],[ValueObject_修正]])</f>
        <v>WorkerName</v>
      </c>
      <c r="U15" s="5" t="str">
        <f>IF(InputValueObjects[[#This Row],[型_ベース]]="","",InputValueObjects[[#This Row],[型_ベース]]&amp;IF(InputValueObjects[[#This Row],[NotNull]]=1,"","?"))</f>
        <v>string</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IF(InputValueObjects[[#This Row],[型_ベース]]="","",InputValueObjects[[#This Row],[型_ベース]]&amp;IF(InputValueObjects[[#This Row],[NotNull]]=1,"","?"))</f>
        <v/>
      </c>
    </row>
    <row r="17" spans="2:21" x14ac:dyDescent="0.4">
      <c r="B17" s="36">
        <f>ROW(InputEntities[[#This Row],[ENo]])-10</f>
        <v>7</v>
      </c>
      <c r="C17" s="9"/>
      <c r="D17" s="9"/>
      <c r="E17" s="37"/>
      <c r="F17" s="7" t="str">
        <f t="shared" si="2"/>
        <v/>
      </c>
      <c r="I17" s="5">
        <f>ROW(InputValueObjects[[#This Row],[VONo]])-10</f>
        <v>7</v>
      </c>
      <c r="J17" s="8">
        <v>3</v>
      </c>
      <c r="K17" s="5" t="str">
        <f>_xlfn.XLOOKUP(InputValueObjects[[#This Row],[EntityNo]],InputEntities[ENo],InputEntities[Entity],"",0,1)</f>
        <v>WorkingTimePlanMstEntity</v>
      </c>
      <c r="L17" s="8" t="s">
        <v>144</v>
      </c>
      <c r="M17" s="8" t="s">
        <v>141</v>
      </c>
      <c r="N17" s="8">
        <v>1</v>
      </c>
      <c r="O17" s="8">
        <v>1</v>
      </c>
      <c r="P17" s="8" t="s">
        <v>92</v>
      </c>
      <c r="Q17" s="5" t="str">
        <f>SUBSTITUTE(PROPER(InputValueObjects[[#This Row],[DBカラム_物理名]]),"_","")</f>
        <v>WorkerCode</v>
      </c>
      <c r="R17" s="8"/>
      <c r="S17" s="5" t="str">
        <f>InputValueObjects[[#This Row],[ValueObject_ベース]]</f>
        <v>WorkerCode</v>
      </c>
      <c r="T17" s="5" t="str">
        <f>IF(InputValueObjects[[#This Row],[ValueObject_修正]]="",SUBSTITUTE(PROPER(InputValueObjects[[#This Row],[DBカラム_物理名]]),"_",""),InputValueObjects[[#This Row],[ValueObject_修正]])</f>
        <v>WorkerCode</v>
      </c>
      <c r="U17" s="5" t="str">
        <f>IF(InputValueObjects[[#This Row],[型_ベース]]="","",InputValueObjects[[#This Row],[型_ベース]]&amp;IF(InputValueObjects[[#This Row],[NotNull]]=1,"","?"))</f>
        <v>string</v>
      </c>
    </row>
    <row r="18" spans="2:21" x14ac:dyDescent="0.4">
      <c r="B18" s="36">
        <f>ROW(InputEntities[[#This Row],[ENo]])-10</f>
        <v>8</v>
      </c>
      <c r="C18" s="9"/>
      <c r="D18" s="9"/>
      <c r="E18" s="37"/>
      <c r="F18" s="7" t="str">
        <f t="shared" si="2"/>
        <v/>
      </c>
      <c r="I18" s="5">
        <f>ROW(InputValueObjects[[#This Row],[VONo]])-10</f>
        <v>8</v>
      </c>
      <c r="J18" s="8">
        <v>3</v>
      </c>
      <c r="K18" s="5" t="str">
        <f>_xlfn.XLOOKUP(InputValueObjects[[#This Row],[EntityNo]],InputEntities[ENo],InputEntities[Entity],"",0,1)</f>
        <v>WorkingTimePlanMstEntity</v>
      </c>
      <c r="L18" s="8" t="s">
        <v>145</v>
      </c>
      <c r="M18" s="8" t="s">
        <v>146</v>
      </c>
      <c r="N18" s="8">
        <v>2</v>
      </c>
      <c r="O18" s="8">
        <v>1</v>
      </c>
      <c r="P18" s="8" t="s">
        <v>147</v>
      </c>
      <c r="Q18" s="5" t="str">
        <f>SUBSTITUTE(PROPER(InputValueObjects[[#This Row],[DBカラム_物理名]]),"_","")</f>
        <v>Weekday</v>
      </c>
      <c r="R18" s="8"/>
      <c r="S18" s="5" t="str">
        <f>InputValueObjects[[#This Row],[ValueObject_ベース]]</f>
        <v>Weekday</v>
      </c>
      <c r="T18" s="5" t="str">
        <f>IF(InputValueObjects[[#This Row],[ValueObject_修正]]="",SUBSTITUTE(PROPER(InputValueObjects[[#This Row],[DBカラム_物理名]]),"_",""),InputValueObjects[[#This Row],[ValueObject_修正]])</f>
        <v>Weekday</v>
      </c>
      <c r="U18" s="5" t="str">
        <f>IF(InputValueObjects[[#This Row],[型_ベース]]="","",InputValueObjects[[#This Row],[型_ベース]]&amp;IF(InputValueObjects[[#This Row],[NotNull]]=1,"","?"))</f>
        <v>int</v>
      </c>
    </row>
    <row r="19" spans="2:21" x14ac:dyDescent="0.4">
      <c r="B19" s="36">
        <f>ROW(InputEntities[[#This Row],[ENo]])-10</f>
        <v>9</v>
      </c>
      <c r="C19" s="9"/>
      <c r="D19" s="9"/>
      <c r="E19" s="37"/>
      <c r="F19" s="7" t="str">
        <f t="shared" si="2"/>
        <v/>
      </c>
      <c r="I19" s="5">
        <f>ROW(InputValueObjects[[#This Row],[VONo]])-10</f>
        <v>9</v>
      </c>
      <c r="J19" s="8">
        <v>3</v>
      </c>
      <c r="K19" s="5" t="str">
        <f>_xlfn.XLOOKUP(InputValueObjects[[#This Row],[EntityNo]],InputEntities[ENo],InputEntities[Entity],"",0,1)</f>
        <v>WorkingTimePlanMstEntity</v>
      </c>
      <c r="L19" s="8" t="s">
        <v>148</v>
      </c>
      <c r="M19" s="8" t="s">
        <v>149</v>
      </c>
      <c r="N19" s="8"/>
      <c r="O19" s="8"/>
      <c r="P19" s="8" t="s">
        <v>150</v>
      </c>
      <c r="Q19" s="5" t="str">
        <f>SUBSTITUTE(PROPER(InputValueObjects[[#This Row],[DBカラム_物理名]]),"_","")</f>
        <v>WorkingTime</v>
      </c>
      <c r="R19" s="8"/>
      <c r="S19" s="5" t="str">
        <f>InputValueObjects[[#This Row],[ValueObject_ベース]]</f>
        <v>WorkingTime</v>
      </c>
      <c r="T19" s="5" t="str">
        <f>IF(InputValueObjects[[#This Row],[ValueObject_修正]]="",SUBSTITUTE(PROPER(InputValueObjects[[#This Row],[DBカラム_物理名]]),"_",""),InputValueObjects[[#This Row],[ValueObject_修正]])</f>
        <v>WorkingTime</v>
      </c>
      <c r="U19" s="5" t="str">
        <f>IF(InputValueObjects[[#This Row],[型_ベース]]="","",InputValueObjects[[#This Row],[型_ベース]]&amp;IF(InputValueObjects[[#This Row],[NotNull]]=1,"","?"))</f>
        <v>float?</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IF(InputValueObjects[[#This Row],[型_ベース]]="","",InputValueObjects[[#This Row],[型_ベース]]&amp;IF(InputValueObjects[[#This Row],[NotNull]]=1,"","?"))</f>
        <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IF(InputValueObjects[[#This Row],[型_ベース]]="","",InputValueObjects[[#This Row],[型_ベース]]&amp;IF(InputValueObjects[[#This Row],[NotNull]]=1,"","?"))</f>
        <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IF(InputValueObjects[[#This Row],[型_ベース]]="","",InputValueObjects[[#This Row],[型_ベース]]&amp;IF(InputValueObjects[[#This Row],[NotNull]]=1,"","?"))</f>
        <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IF(InputValueObjects[[#This Row],[型_ベース]]="","",InputValueObjects[[#This Row],[型_ベース]]&amp;IF(InputValueObjects[[#This Row],[NotNull]]=1,"","?"))</f>
        <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IF(InputValueObjects[[#This Row],[型_ベース]]="","",InputValueObjects[[#This Row],[型_ベース]]&amp;IF(InputValueObjects[[#This Row],[NotNull]]=1,"","?"))</f>
        <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IF(InputValueObjects[[#This Row],[型_ベース]]="","",InputValueObjects[[#This Row],[型_ベース]]&amp;IF(InputValueObjects[[#This Row],[NotNull]]=1,"","?"))</f>
        <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IF(InputValueObjects[[#This Row],[型_ベース]]="","",InputValueObjects[[#This Row],[型_ベース]]&amp;IF(InputValueObjects[[#This Row],[NotNull]]=1,"","?"))</f>
        <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IF(InputValueObjects[[#This Row],[型_ベース]]="","",InputValueObjects[[#This Row],[型_ベース]]&amp;IF(InputValueObjects[[#This Row],[NotNull]]=1,"","?"))</f>
        <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IF(InputValueObjects[[#This Row],[型_ベース]]="","",InputValueObjects[[#This Row],[型_ベース]]&amp;IF(InputValueObjects[[#This Row],[NotNull]]=1,"","?"))</f>
        <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IF(InputValueObjects[[#This Row],[型_ベース]]="","",InputValueObjects[[#This Row],[型_ベース]]&amp;IF(InputValueObjects[[#This Row],[NotNull]]=1,"","?"))</f>
        <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IF(InputValueObjects[[#This Row],[型_ベース]]="","",InputValueObjects[[#This Row],[型_ベース]]&amp;IF(InputValueObjects[[#This Row],[NotNull]]=1,"","?"))</f>
        <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IF(InputValueObjects[[#This Row],[型_ベース]]="","",InputValueObjects[[#This Row],[型_ベース]]&amp;IF(InputValueObjects[[#This Row],[NotNull]]=1,"","?"))</f>
        <v/>
      </c>
    </row>
    <row r="32" spans="2:21" x14ac:dyDescent="0.4">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IF(InputValueObjects[[#This Row],[型_ベース]]="","",InputValueObjects[[#This Row],[型_ベース]]&amp;IF(InputValueObjects[[#This Row],[NotNull]]=1,"","?"))</f>
        <v/>
      </c>
    </row>
    <row r="33" spans="2:21" x14ac:dyDescent="0.4">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IF(InputValueObjects[[#This Row],[型_ベース]]="","",InputValueObjects[[#This Row],[型_ベース]]&amp;IF(InputValueObjects[[#This Row],[NotNull]]=1,"","?"))</f>
        <v/>
      </c>
    </row>
    <row r="34" spans="2:21" x14ac:dyDescent="0.4">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IF(InputValueObjects[[#This Row],[型_ベース]]="","",InputValueObjects[[#This Row],[型_ベース]]&amp;IF(InputValueObjects[[#This Row],[NotNull]]=1,"","?"))</f>
        <v/>
      </c>
    </row>
    <row r="35" spans="2:21" x14ac:dyDescent="0.4">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IF(InputValueObjects[[#This Row],[型_ベース]]="","",InputValueObjects[[#This Row],[型_ベース]]&amp;IF(InputValueObjects[[#This Row],[NotNull]]=1,"","?"))</f>
        <v/>
      </c>
    </row>
    <row r="36" spans="2:21" x14ac:dyDescent="0.4">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IF(InputValueObjects[[#This Row],[型_ベース]]="","",InputValueObjects[[#This Row],[型_ベース]]&amp;IF(InputValueObjects[[#This Row],[NotNull]]=1,"","?"))</f>
        <v/>
      </c>
    </row>
    <row r="37" spans="2:21" x14ac:dyDescent="0.4">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IF(InputValueObjects[[#This Row],[型_ベース]]="","",InputValueObjects[[#This Row],[型_ベース]]&amp;IF(InputValueObjects[[#This Row],[NotNull]]=1,"","?"))</f>
        <v/>
      </c>
    </row>
    <row r="38" spans="2:21" x14ac:dyDescent="0.4">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IF(InputValueObjects[[#This Row],[型_ベース]]="","",InputValueObjects[[#This Row],[型_ベース]]&amp;IF(InputValueObjects[[#This Row],[NotNull]]=1,"","?"))</f>
        <v/>
      </c>
    </row>
    <row r="39" spans="2:21" x14ac:dyDescent="0.4">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IF(InputValueObjects[[#This Row],[型_ベース]]="","",InputValueObjects[[#This Row],[型_ベース]]&amp;IF(InputValueObjects[[#This Row],[NotNull]]=1,"","?"))</f>
        <v/>
      </c>
    </row>
    <row r="40" spans="2:21" x14ac:dyDescent="0.4">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IF(InputValueObjects[[#This Row],[型_ベース]]="","",InputValueObjects[[#This Row],[型_ベース]]&amp;IF(InputValueObjects[[#This Row],[NotNull]]=1,"","?"))</f>
        <v/>
      </c>
    </row>
    <row r="41" spans="2:21" x14ac:dyDescent="0.4">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IF(InputValueObjects[[#This Row],[型_ベース]]="","",InputValueObjects[[#This Row],[型_ベース]]&amp;IF(InputValueObjects[[#This Row],[NotNull]]=1,"","?"))</f>
        <v/>
      </c>
    </row>
    <row r="42" spans="2:21" x14ac:dyDescent="0.4">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IF(InputValueObjects[[#This Row],[型_ベース]]="","",InputValueObjects[[#This Row],[型_ベース]]&amp;IF(InputValueObjects[[#This Row],[NotNull]]=1,"","?"))</f>
        <v/>
      </c>
    </row>
    <row r="43" spans="2:21" x14ac:dyDescent="0.4">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IF(InputValueObjects[[#This Row],[型_ベース]]="","",InputValueObjects[[#This Row],[型_ベース]]&amp;IF(InputValueObjects[[#This Row],[NotNull]]=1,"","?"))</f>
        <v/>
      </c>
    </row>
    <row r="44" spans="2:21" x14ac:dyDescent="0.4">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IF(InputValueObjects[[#This Row],[型_ベース]]="","",InputValueObjects[[#This Row],[型_ベース]]&amp;IF(InputValueObjects[[#This Row],[NotNull]]=1,"","?"))</f>
        <v/>
      </c>
    </row>
    <row r="45" spans="2:21" x14ac:dyDescent="0.4">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IF(InputValueObjects[[#This Row],[型_ベース]]="","",InputValueObjects[[#This Row],[型_ベース]]&amp;IF(InputValueObjects[[#This Row],[NotNull]]=1,"","?"))</f>
        <v/>
      </c>
    </row>
    <row r="46" spans="2:21" x14ac:dyDescent="0.4">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IF(InputValueObjects[[#This Row],[型_ベース]]="","",InputValueObjects[[#This Row],[型_ベース]]&amp;IF(InputValueObjects[[#This Row],[NotNull]]=1,"","?"))</f>
        <v/>
      </c>
    </row>
    <row r="47" spans="2:21" x14ac:dyDescent="0.4">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IF(InputValueObjects[[#This Row],[型_ベース]]="","",InputValueObjects[[#This Row],[型_ベース]]&amp;IF(InputValueObjects[[#This Row],[NotNull]]=1,"","?"))</f>
        <v/>
      </c>
    </row>
    <row r="48" spans="2:21" x14ac:dyDescent="0.4">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IF(InputValueObjects[[#This Row],[型_ベース]]="","",InputValueObjects[[#This Row],[型_ベース]]&amp;IF(InputValueObjects[[#This Row],[NotNull]]=1,"","?"))</f>
        <v/>
      </c>
    </row>
    <row r="49" spans="2:21" x14ac:dyDescent="0.4">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IF(InputValueObjects[[#This Row],[型_ベース]]="","",InputValueObjects[[#This Row],[型_ベース]]&amp;IF(InputValueObjects[[#This Row],[NotNull]]=1,"","?"))</f>
        <v/>
      </c>
    </row>
    <row r="50" spans="2:21" x14ac:dyDescent="0.4">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IF(InputValueObjects[[#This Row],[型_ベース]]="","",InputValueObjects[[#This Row],[型_ベース]]&amp;IF(InputValueObjects[[#This Row],[NotNull]]=1,"","?"))</f>
        <v/>
      </c>
    </row>
    <row r="51" spans="2:21" x14ac:dyDescent="0.4">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IF(InputValueObjects[[#This Row],[型_ベース]]="","",InputValueObjects[[#This Row],[型_ベース]]&amp;IF(InputValueObjects[[#This Row],[NotNull]]=1,"","?"))</f>
        <v/>
      </c>
    </row>
    <row r="52" spans="2:21" x14ac:dyDescent="0.4">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IF(InputValueObjects[[#This Row],[型_ベース]]="","",InputValueObjects[[#This Row],[型_ベース]]&amp;IF(InputValueObjects[[#This Row],[NotNull]]=1,"","?"))</f>
        <v/>
      </c>
    </row>
    <row r="53" spans="2:21" x14ac:dyDescent="0.4">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IF(InputValueObjects[[#This Row],[型_ベース]]="","",InputValueObjects[[#This Row],[型_ベース]]&amp;IF(InputValueObjects[[#This Row],[NotNull]]=1,"","?"))</f>
        <v/>
      </c>
    </row>
    <row r="54" spans="2:21" x14ac:dyDescent="0.4">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IF(InputValueObjects[[#This Row],[型_ベース]]="","",InputValueObjects[[#This Row],[型_ベース]]&amp;IF(InputValueObjects[[#This Row],[NotNull]]=1,"","?"))</f>
        <v/>
      </c>
    </row>
    <row r="55" spans="2:21" x14ac:dyDescent="0.4">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IF(InputValueObjects[[#This Row],[型_ベース]]="","",InputValueObjects[[#This Row],[型_ベース]]&amp;IF(InputValueObjects[[#This Row],[NotNull]]=1,"","?"))</f>
        <v/>
      </c>
    </row>
    <row r="56" spans="2:21" x14ac:dyDescent="0.4">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IF(InputValueObjects[[#This Row],[型_ベース]]="","",InputValueObjects[[#This Row],[型_ベース]]&amp;IF(InputValueObjects[[#This Row],[NotNull]]=1,"","?"))</f>
        <v/>
      </c>
    </row>
    <row r="57" spans="2:21" x14ac:dyDescent="0.4">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IF(InputValueObjects[[#This Row],[型_ベース]]="","",InputValueObjects[[#This Row],[型_ベース]]&amp;IF(InputValueObjects[[#This Row],[NotNull]]=1,"","?"))</f>
        <v/>
      </c>
    </row>
    <row r="58" spans="2:21" x14ac:dyDescent="0.4">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IF(InputValueObjects[[#This Row],[型_ベース]]="","",InputValueObjects[[#This Row],[型_ベース]]&amp;IF(InputValueObjects[[#This Row],[NotNull]]=1,"","?"))</f>
        <v/>
      </c>
    </row>
    <row r="59" spans="2:21" x14ac:dyDescent="0.4">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IF(InputValueObjects[[#This Row],[型_ベース]]="","",InputValueObjects[[#This Row],[型_ベース]]&amp;IF(InputValueObjects[[#This Row],[NotNull]]=1,"","?"))</f>
        <v/>
      </c>
    </row>
    <row r="60" spans="2:21" x14ac:dyDescent="0.4">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IF(InputValueObjects[[#This Row],[型_ベース]]="","",InputValueObjects[[#This Row],[型_ベース]]&amp;IF(InputValueObjects[[#This Row],[NotNull]]=1,"","?"))</f>
        <v/>
      </c>
    </row>
    <row r="61" spans="2:21" x14ac:dyDescent="0.4">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IF(InputValueObjects[[#This Row],[型_ベース]]="","",InputValueObjects[[#This Row],[型_ベース]]&amp;IF(InputValueObjects[[#This Row],[NotNull]]=1,"","?"))</f>
        <v/>
      </c>
    </row>
    <row r="62" spans="2:21" x14ac:dyDescent="0.4">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IF(InputValueObjects[[#This Row],[型_ベース]]="","",InputValueObjects[[#This Row],[型_ベース]]&amp;IF(InputValueObjects[[#This Row],[NotNull]]=1,"","?"))</f>
        <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IF(InputValueObjects[[#This Row],[型_ベース]]="","",InputValueObjects[[#This Row],[型_ベース]]&amp;IF(InputValueObjects[[#This Row],[NotNull]]=1,"","?"))</f>
        <v/>
      </c>
    </row>
    <row r="64" spans="2:21" x14ac:dyDescent="0.4">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IF(InputValueObjects[[#This Row],[型_ベース]]="","",InputValueObjects[[#This Row],[型_ベース]]&amp;IF(InputValueObjects[[#This Row],[NotNull]]=1,"","?"))</f>
        <v/>
      </c>
    </row>
    <row r="65" spans="2:21" x14ac:dyDescent="0.4">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IF(InputValueObjects[[#This Row],[型_ベース]]="","",InputValueObjects[[#This Row],[型_ベース]]&amp;IF(InputValueObjects[[#This Row],[NotNull]]=1,"","?"))</f>
        <v/>
      </c>
    </row>
    <row r="66" spans="2:21" x14ac:dyDescent="0.4">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IF(InputValueObjects[[#This Row],[型_ベース]]="","",InputValueObjects[[#This Row],[型_ベース]]&amp;IF(InputValueObjects[[#This Row],[NotNull]]=1,"","?"))</f>
        <v/>
      </c>
    </row>
    <row r="67" spans="2:21" x14ac:dyDescent="0.4">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IF(InputValueObjects[[#This Row],[型_ベース]]="","",InputValueObjects[[#This Row],[型_ベース]]&amp;IF(InputValueObjects[[#This Row],[NotNull]]=1,"","?"))</f>
        <v/>
      </c>
    </row>
    <row r="68" spans="2:21" x14ac:dyDescent="0.4">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IF(InputValueObjects[[#This Row],[型_ベース]]="","",InputValueObjects[[#This Row],[型_ベース]]&amp;IF(InputValueObjects[[#This Row],[NotNull]]=1,"","?"))</f>
        <v/>
      </c>
    </row>
    <row r="69" spans="2:21" x14ac:dyDescent="0.4">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IF(InputValueObjects[[#This Row],[型_ベース]]="","",InputValueObjects[[#This Row],[型_ベース]]&amp;IF(InputValueObjects[[#This Row],[NotNull]]=1,"","?"))</f>
        <v/>
      </c>
    </row>
    <row r="70" spans="2:21" x14ac:dyDescent="0.4">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IF(InputValueObjects[[#This Row],[型_ベース]]="","",InputValueObjects[[#This Row],[型_ベース]]&amp;IF(InputValueObjects[[#This Row],[NotNull]]=1,"","?"))</f>
        <v/>
      </c>
    </row>
    <row r="71" spans="2:21" x14ac:dyDescent="0.4">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IF(InputValueObjects[[#This Row],[型_ベース]]="","",InputValueObjects[[#This Row],[型_ベース]]&amp;IF(InputValueObjects[[#This Row],[NotNull]]=1,"","?"))</f>
        <v/>
      </c>
    </row>
    <row r="72" spans="2:21" x14ac:dyDescent="0.4">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IF(InputValueObjects[[#This Row],[型_ベース]]="","",InputValueObjects[[#This Row],[型_ベース]]&amp;IF(InputValueObjects[[#This Row],[NotNull]]=1,"","?"))</f>
        <v/>
      </c>
    </row>
    <row r="73" spans="2:21" x14ac:dyDescent="0.4">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IF(InputValueObjects[[#This Row],[型_ベース]]="","",InputValueObjects[[#This Row],[型_ベース]]&amp;IF(InputValueObjects[[#This Row],[NotNull]]=1,"","?"))</f>
        <v/>
      </c>
    </row>
    <row r="74" spans="2:21" x14ac:dyDescent="0.4">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IF(InputValueObjects[[#This Row],[型_ベース]]="","",InputValueObjects[[#This Row],[型_ベース]]&amp;IF(InputValueObjects[[#This Row],[NotNull]]=1,"","?"))</f>
        <v/>
      </c>
    </row>
    <row r="75" spans="2:21" x14ac:dyDescent="0.4">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IF(InputValueObjects[[#This Row],[型_ベース]]="","",InputValueObjects[[#This Row],[型_ベース]]&amp;IF(InputValueObjects[[#This Row],[NotNull]]=1,"","?"))</f>
        <v/>
      </c>
    </row>
    <row r="76" spans="2:21" x14ac:dyDescent="0.4">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IF(InputValueObjects[[#This Row],[型_ベース]]="","",InputValueObjects[[#This Row],[型_ベース]]&amp;IF(InputValueObjects[[#This Row],[NotNull]]=1,"","?"))</f>
        <v/>
      </c>
    </row>
    <row r="77" spans="2:21" x14ac:dyDescent="0.4">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IF(InputValueObjects[[#This Row],[型_ベース]]="","",InputValueObjects[[#This Row],[型_ベース]]&amp;IF(InputValueObjects[[#This Row],[NotNull]]=1,"","?"))</f>
        <v/>
      </c>
    </row>
    <row r="78" spans="2:21" x14ac:dyDescent="0.4">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IF(InputValueObjects[[#This Row],[型_ベース]]="","",InputValueObjects[[#This Row],[型_ベース]]&amp;IF(InputValueObjects[[#This Row],[NotNull]]=1,"","?"))</f>
        <v/>
      </c>
    </row>
    <row r="79" spans="2:21" x14ac:dyDescent="0.4">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IF(InputValueObjects[[#This Row],[型_ベース]]="","",InputValueObjects[[#This Row],[型_ベース]]&amp;IF(InputValueObjects[[#This Row],[NotNull]]=1,"","?"))</f>
        <v/>
      </c>
    </row>
    <row r="80" spans="2:21" x14ac:dyDescent="0.4">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IF(InputValueObjects[[#This Row],[型_ベース]]="","",InputValueObjects[[#This Row],[型_ベース]]&amp;IF(InputValueObjects[[#This Row],[NotNull]]=1,"","?"))</f>
        <v/>
      </c>
    </row>
    <row r="81" spans="2:21" x14ac:dyDescent="0.4">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IF(InputValueObjects[[#This Row],[型_ベース]]="","",InputValueObjects[[#This Row],[型_ベース]]&amp;IF(InputValueObjects[[#This Row],[NotNull]]=1,"","?"))</f>
        <v/>
      </c>
    </row>
    <row r="82" spans="2:21" x14ac:dyDescent="0.4">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IF(InputValueObjects[[#This Row],[型_ベース]]="","",InputValueObjects[[#This Row],[型_ベース]]&amp;IF(InputValueObjects[[#This Row],[NotNull]]=1,"","?"))</f>
        <v/>
      </c>
    </row>
    <row r="83" spans="2:21" x14ac:dyDescent="0.4">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IF(InputValueObjects[[#This Row],[型_ベース]]="","",InputValueObjects[[#This Row],[型_ベース]]&amp;IF(InputValueObjects[[#This Row],[NotNull]]=1,"","?"))</f>
        <v/>
      </c>
    </row>
    <row r="84" spans="2:21" x14ac:dyDescent="0.4">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IF(InputValueObjects[[#This Row],[型_ベース]]="","",InputValueObjects[[#This Row],[型_ベース]]&amp;IF(InputValueObjects[[#This Row],[NotNull]]=1,"","?"))</f>
        <v/>
      </c>
    </row>
    <row r="85" spans="2:21" x14ac:dyDescent="0.4">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IF(InputValueObjects[[#This Row],[型_ベース]]="","",InputValueObjects[[#This Row],[型_ベース]]&amp;IF(InputValueObjects[[#This Row],[NotNull]]=1,"","?"))</f>
        <v/>
      </c>
    </row>
    <row r="86" spans="2:21" x14ac:dyDescent="0.4">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IF(InputValueObjects[[#This Row],[型_ベース]]="","",InputValueObjects[[#This Row],[型_ベース]]&amp;IF(InputValueObjects[[#This Row],[NotNull]]=1,"","?"))</f>
        <v/>
      </c>
    </row>
    <row r="87" spans="2:21" x14ac:dyDescent="0.4">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IF(InputValueObjects[[#This Row],[型_ベース]]="","",InputValueObjects[[#This Row],[型_ベース]]&amp;IF(InputValueObjects[[#This Row],[NotNull]]=1,"","?"))</f>
        <v/>
      </c>
    </row>
    <row r="88" spans="2:21" x14ac:dyDescent="0.4">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IF(InputValueObjects[[#This Row],[型_ベース]]="","",InputValueObjects[[#This Row],[型_ベース]]&amp;IF(InputValueObjects[[#This Row],[NotNull]]=1,"","?"))</f>
        <v/>
      </c>
    </row>
    <row r="89" spans="2:21" x14ac:dyDescent="0.4">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IF(InputValueObjects[[#This Row],[型_ベース]]="","",InputValueObjects[[#This Row],[型_ベース]]&amp;IF(InputValueObjects[[#This Row],[NotNull]]=1,"","?"))</f>
        <v/>
      </c>
    </row>
    <row r="90" spans="2:21" x14ac:dyDescent="0.4">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IF(InputValueObjects[[#This Row],[型_ベース]]="","",InputValueObjects[[#This Row],[型_ベース]]&amp;IF(InputValueObjects[[#This Row],[NotNull]]=1,"","?"))</f>
        <v/>
      </c>
    </row>
    <row r="91" spans="2:21" x14ac:dyDescent="0.4">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IF(InputValueObjects[[#This Row],[型_ベース]]="","",InputValueObjects[[#This Row],[型_ベース]]&amp;IF(InputValueObjects[[#This Row],[NotNull]]=1,"","?"))</f>
        <v/>
      </c>
    </row>
    <row r="92" spans="2:21" x14ac:dyDescent="0.4">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IF(InputValueObjects[[#This Row],[型_ベース]]="","",InputValueObjects[[#This Row],[型_ベース]]&amp;IF(InputValueObjects[[#This Row],[NotNull]]=1,"","?"))</f>
        <v/>
      </c>
    </row>
    <row r="93" spans="2:21" x14ac:dyDescent="0.4">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IF(InputValueObjects[[#This Row],[型_ベース]]="","",InputValueObjects[[#This Row],[型_ベース]]&amp;IF(InputValueObjects[[#This Row],[NotNull]]=1,"","?"))</f>
        <v/>
      </c>
    </row>
    <row r="94" spans="2:21" x14ac:dyDescent="0.4">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IF(InputValueObjects[[#This Row],[型_ベース]]="","",InputValueObjects[[#This Row],[型_ベース]]&amp;IF(InputValueObjects[[#This Row],[NotNull]]=1,"","?"))</f>
        <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IF(InputValueObjects[[#This Row],[型_ベース]]="","",InputValueObjects[[#This Row],[型_ベース]]&amp;IF(InputValueObjects[[#This Row],[NotNull]]=1,"","?"))</f>
        <v/>
      </c>
    </row>
    <row r="96" spans="2:21" x14ac:dyDescent="0.4">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IF(InputValueObjects[[#This Row],[型_ベース]]="","",InputValueObjects[[#This Row],[型_ベース]]&amp;IF(InputValueObjects[[#This Row],[NotNull]]=1,"","?"))</f>
        <v/>
      </c>
    </row>
    <row r="97" spans="2:21" x14ac:dyDescent="0.4">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IF(InputValueObjects[[#This Row],[型_ベース]]="","",InputValueObjects[[#This Row],[型_ベース]]&amp;IF(InputValueObjects[[#This Row],[NotNull]]=1,"","?"))</f>
        <v/>
      </c>
    </row>
    <row r="98" spans="2:21" x14ac:dyDescent="0.4">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IF(InputValueObjects[[#This Row],[型_ベース]]="","",InputValueObjects[[#This Row],[型_ベース]]&amp;IF(InputValueObjects[[#This Row],[NotNull]]=1,"","?"))</f>
        <v/>
      </c>
    </row>
    <row r="99" spans="2:21" x14ac:dyDescent="0.4">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IF(InputValueObjects[[#This Row],[型_ベース]]="","",InputValueObjects[[#This Row],[型_ベース]]&amp;IF(InputValueObjects[[#This Row],[NotNull]]=1,"","?"))</f>
        <v/>
      </c>
    </row>
    <row r="100" spans="2:21" x14ac:dyDescent="0.4">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IF(InputValueObjects[[#This Row],[型_ベース]]="","",InputValueObjects[[#This Row],[型_ベース]]&amp;IF(InputValueObjects[[#This Row],[NotNull]]=1,"","?"))</f>
        <v/>
      </c>
    </row>
    <row r="101" spans="2:21" x14ac:dyDescent="0.4">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IF(InputValueObjects[[#This Row],[型_ベース]]="","",InputValueObjects[[#This Row],[型_ベース]]&amp;IF(InputValueObjects[[#This Row],[NotNull]]=1,"","?"))</f>
        <v/>
      </c>
    </row>
    <row r="102" spans="2:21" x14ac:dyDescent="0.4">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IF(InputValueObjects[[#This Row],[型_ベース]]="","",InputValueObjects[[#This Row],[型_ベース]]&amp;IF(InputValueObjects[[#This Row],[NotNull]]=1,"","?"))</f>
        <v/>
      </c>
    </row>
    <row r="103" spans="2:21" x14ac:dyDescent="0.4">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IF(InputValueObjects[[#This Row],[型_ベース]]="","",InputValueObjects[[#This Row],[型_ベース]]&amp;IF(InputValueObjects[[#This Row],[NotNull]]=1,"","?"))</f>
        <v/>
      </c>
    </row>
    <row r="104" spans="2:21" x14ac:dyDescent="0.4">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IF(InputValueObjects[[#This Row],[型_ベース]]="","",InputValueObjects[[#This Row],[型_ベース]]&amp;IF(InputValueObjects[[#This Row],[NotNull]]=1,"","?"))</f>
        <v/>
      </c>
    </row>
    <row r="105" spans="2:21" x14ac:dyDescent="0.4">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IF(InputValueObjects[[#This Row],[型_ベース]]="","",InputValueObjects[[#This Row],[型_ベース]]&amp;IF(InputValueObjects[[#This Row],[NotNull]]=1,"","?"))</f>
        <v/>
      </c>
    </row>
    <row r="106" spans="2:21" x14ac:dyDescent="0.4">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IF(InputValueObjects[[#This Row],[型_ベース]]="","",InputValueObjects[[#This Row],[型_ベース]]&amp;IF(InputValueObjects[[#This Row],[NotNull]]=1,"","?"))</f>
        <v/>
      </c>
    </row>
    <row r="107" spans="2:21" x14ac:dyDescent="0.4">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IF(InputValueObjects[[#This Row],[型_ベース]]="","",InputValueObjects[[#This Row],[型_ベース]]&amp;IF(InputValueObjects[[#This Row],[NotNull]]=1,"","?"))</f>
        <v/>
      </c>
    </row>
    <row r="108" spans="2:21" x14ac:dyDescent="0.4">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IF(InputValueObjects[[#This Row],[型_ベース]]="","",InputValueObjects[[#This Row],[型_ベース]]&amp;IF(InputValueObjects[[#This Row],[NotNull]]=1,"","?"))</f>
        <v/>
      </c>
    </row>
    <row r="109" spans="2:21" x14ac:dyDescent="0.4">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IF(InputValueObjects[[#This Row],[型_ベース]]="","",InputValueObjects[[#This Row],[型_ベース]]&amp;IF(InputValueObjects[[#This Row],[NotNull]]=1,"","?"))</f>
        <v/>
      </c>
    </row>
    <row r="110" spans="2:21" x14ac:dyDescent="0.4">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IF(InputValueObjects[[#This Row],[型_ベース]]="","",InputValueObjects[[#This Row],[型_ベース]]&amp;IF(InputValueObjects[[#This Row],[NotNull]]=1,"","?"))</f>
        <v/>
      </c>
    </row>
    <row r="111" spans="2:21" x14ac:dyDescent="0.4">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IF(InputValueObjects[[#This Row],[型_ベース]]="","",InputValueObjects[[#This Row],[型_ベース]]&amp;IF(InputValueObjects[[#This Row],[NotNull]]=1,"","?"))</f>
        <v/>
      </c>
    </row>
    <row r="112" spans="2:21" x14ac:dyDescent="0.4">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IF(InputValueObjects[[#This Row],[型_ベース]]="","",InputValueObjects[[#This Row],[型_ベース]]&amp;IF(InputValueObjects[[#This Row],[NotNull]]=1,"","?"))</f>
        <v/>
      </c>
    </row>
    <row r="113" spans="2:21" x14ac:dyDescent="0.4">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IF(InputValueObjects[[#This Row],[型_ベース]]="","",InputValueObjects[[#This Row],[型_ベース]]&amp;IF(InputValueObjects[[#This Row],[NotNull]]=1,"","?"))</f>
        <v/>
      </c>
    </row>
    <row r="114" spans="2:21" x14ac:dyDescent="0.4">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IF(InputValueObjects[[#This Row],[型_ベース]]="","",InputValueObjects[[#This Row],[型_ベース]]&amp;IF(InputValueObjects[[#This Row],[NotNull]]=1,"","?"))</f>
        <v/>
      </c>
    </row>
    <row r="115" spans="2:21" x14ac:dyDescent="0.4">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IF(InputValueObjects[[#This Row],[型_ベース]]="","",InputValueObjects[[#This Row],[型_ベース]]&amp;IF(InputValueObjects[[#This Row],[NotNull]]=1,"","?"))</f>
        <v/>
      </c>
    </row>
    <row r="116" spans="2:21" x14ac:dyDescent="0.4">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IF(InputValueObjects[[#This Row],[型_ベース]]="","",InputValueObjects[[#This Row],[型_ベース]]&amp;IF(InputValueObjects[[#This Row],[NotNull]]=1,"","?"))</f>
        <v/>
      </c>
    </row>
    <row r="117" spans="2:21" x14ac:dyDescent="0.4">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IF(InputValueObjects[[#This Row],[型_ベース]]="","",InputValueObjects[[#This Row],[型_ベース]]&amp;IF(InputValueObjects[[#This Row],[NotNull]]=1,"","?"))</f>
        <v/>
      </c>
    </row>
    <row r="118" spans="2:21" x14ac:dyDescent="0.4">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IF(InputValueObjects[[#This Row],[型_ベース]]="","",InputValueObjects[[#This Row],[型_ベース]]&amp;IF(InputValueObjects[[#This Row],[NotNull]]=1,"","?"))</f>
        <v/>
      </c>
    </row>
    <row r="119" spans="2:21" x14ac:dyDescent="0.4">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IF(InputValueObjects[[#This Row],[型_ベース]]="","",InputValueObjects[[#This Row],[型_ベース]]&amp;IF(InputValueObjects[[#This Row],[NotNull]]=1,"","?"))</f>
        <v/>
      </c>
    </row>
    <row r="120" spans="2:21" x14ac:dyDescent="0.4">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IF(InputValueObjects[[#This Row],[型_ベース]]="","",InputValueObjects[[#This Row],[型_ベース]]&amp;IF(InputValueObjects[[#This Row],[NotNull]]=1,"","?"))</f>
        <v/>
      </c>
    </row>
    <row r="121" spans="2:21" x14ac:dyDescent="0.4">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IF(InputValueObjects[[#This Row],[型_ベース]]="","",InputValueObjects[[#This Row],[型_ベース]]&amp;IF(InputValueObjects[[#This Row],[NotNull]]=1,"","?"))</f>
        <v/>
      </c>
    </row>
    <row r="122" spans="2:21" x14ac:dyDescent="0.4">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IF(InputValueObjects[[#This Row],[型_ベース]]="","",InputValueObjects[[#This Row],[型_ベース]]&amp;IF(InputValueObjects[[#This Row],[NotNull]]=1,"","?"))</f>
        <v/>
      </c>
    </row>
    <row r="123" spans="2:21" x14ac:dyDescent="0.4">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IF(InputValueObjects[[#This Row],[型_ベース]]="","",InputValueObjects[[#This Row],[型_ベース]]&amp;IF(InputValueObjects[[#This Row],[NotNull]]=1,"","?"))</f>
        <v/>
      </c>
    </row>
    <row r="124" spans="2:21" x14ac:dyDescent="0.4">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IF(InputValueObjects[[#This Row],[型_ベース]]="","",InputValueObjects[[#This Row],[型_ベース]]&amp;IF(InputValueObjects[[#This Row],[NotNull]]=1,"","?"))</f>
        <v/>
      </c>
    </row>
    <row r="125" spans="2:21" x14ac:dyDescent="0.4">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IF(InputValueObjects[[#This Row],[型_ベース]]="","",InputValueObjects[[#This Row],[型_ベース]]&amp;IF(InputValueObjects[[#This Row],[NotNull]]=1,"","?"))</f>
        <v/>
      </c>
    </row>
    <row r="126" spans="2:21" x14ac:dyDescent="0.4">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IF(InputValueObjects[[#This Row],[型_ベース]]="","",InputValueObjects[[#This Row],[型_ベース]]&amp;IF(InputValueObjects[[#This Row],[NotNull]]=1,"","?"))</f>
        <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IF(InputValueObjects[[#This Row],[型_ベース]]="","",InputValueObjects[[#This Row],[型_ベース]]&amp;IF(InputValueObjects[[#This Row],[NotNull]]=1,"","?"))</f>
        <v/>
      </c>
    </row>
    <row r="128" spans="2:21" x14ac:dyDescent="0.4">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IF(InputValueObjects[[#This Row],[型_ベース]]="","",InputValueObjects[[#This Row],[型_ベース]]&amp;IF(InputValueObjects[[#This Row],[NotNull]]=1,"","?"))</f>
        <v/>
      </c>
    </row>
    <row r="129" spans="2:21" x14ac:dyDescent="0.4">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IF(InputValueObjects[[#This Row],[型_ベース]]="","",InputValueObjects[[#This Row],[型_ベース]]&amp;IF(InputValueObjects[[#This Row],[NotNull]]=1,"","?"))</f>
        <v/>
      </c>
    </row>
    <row r="130" spans="2:21" x14ac:dyDescent="0.4">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IF(InputValueObjects[[#This Row],[型_ベース]]="","",InputValueObjects[[#This Row],[型_ベース]]&amp;IF(InputValueObjects[[#This Row],[NotNull]]=1,"","?"))</f>
        <v/>
      </c>
    </row>
    <row r="131" spans="2:21" x14ac:dyDescent="0.4">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IF(InputValueObjects[[#This Row],[型_ベース]]="","",InputValueObjects[[#This Row],[型_ベース]]&amp;IF(InputValueObjects[[#This Row],[NotNull]]=1,"","?"))</f>
        <v/>
      </c>
    </row>
    <row r="132" spans="2:21" x14ac:dyDescent="0.4">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IF(InputValueObjects[[#This Row],[型_ベース]]="","",InputValueObjects[[#This Row],[型_ベース]]&amp;IF(InputValueObjects[[#This Row],[NotNull]]=1,"","?"))</f>
        <v/>
      </c>
    </row>
    <row r="133" spans="2:21" x14ac:dyDescent="0.4">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IF(InputValueObjects[[#This Row],[型_ベース]]="","",InputValueObjects[[#This Row],[型_ベース]]&amp;IF(InputValueObjects[[#This Row],[NotNull]]=1,"","?"))</f>
        <v/>
      </c>
    </row>
    <row r="134" spans="2:21" x14ac:dyDescent="0.4">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IF(InputValueObjects[[#This Row],[型_ベース]]="","",InputValueObjects[[#This Row],[型_ベース]]&amp;IF(InputValueObjects[[#This Row],[NotNull]]=1,"","?"))</f>
        <v/>
      </c>
    </row>
    <row r="135" spans="2:21" x14ac:dyDescent="0.4">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IF(InputValueObjects[[#This Row],[型_ベース]]="","",InputValueObjects[[#This Row],[型_ベース]]&amp;IF(InputValueObjects[[#This Row],[NotNull]]=1,"","?"))</f>
        <v/>
      </c>
    </row>
    <row r="136" spans="2:21" x14ac:dyDescent="0.4">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IF(InputValueObjects[[#This Row],[型_ベース]]="","",InputValueObjects[[#This Row],[型_ベース]]&amp;IF(InputValueObjects[[#This Row],[NotNull]]=1,"","?"))</f>
        <v/>
      </c>
    </row>
    <row r="137" spans="2:21" x14ac:dyDescent="0.4">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IF(InputValueObjects[[#This Row],[型_ベース]]="","",InputValueObjects[[#This Row],[型_ベース]]&amp;IF(InputValueObjects[[#This Row],[NotNull]]=1,"","?"))</f>
        <v/>
      </c>
    </row>
    <row r="138" spans="2:21" x14ac:dyDescent="0.4">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IF(InputValueObjects[[#This Row],[型_ベース]]="","",InputValueObjects[[#This Row],[型_ベース]]&amp;IF(InputValueObjects[[#This Row],[NotNull]]=1,"","?"))</f>
        <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IF(InputValueObjects[[#This Row],[型_ベース]]="","",InputValueObjects[[#This Row],[型_ベース]]&amp;IF(InputValueObjects[[#This Row],[NotNull]]=1,"","?"))</f>
        <v/>
      </c>
    </row>
    <row r="140" spans="2:21" x14ac:dyDescent="0.4">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IF(InputValueObjects[[#This Row],[型_ベース]]="","",InputValueObjects[[#This Row],[型_ベース]]&amp;IF(InputValueObjects[[#This Row],[NotNull]]=1,"","?"))</f>
        <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abSelected="1" zoomScale="70" zoomScaleNormal="70" workbookViewId="0">
      <selection activeCell="A2" sqref="A2"/>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51.6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93</v>
      </c>
      <c r="E1" s="25" t="s">
        <v>35</v>
      </c>
      <c r="F1" s="25" t="s">
        <v>54</v>
      </c>
      <c r="G1" s="25" t="s">
        <v>60</v>
      </c>
      <c r="H1" s="25" t="s">
        <v>66</v>
      </c>
      <c r="I1" s="25" t="s">
        <v>48</v>
      </c>
      <c r="J1" s="25" t="s">
        <v>50</v>
      </c>
      <c r="K1" s="25" t="s">
        <v>65</v>
      </c>
      <c r="L1" s="25" t="s">
        <v>72</v>
      </c>
      <c r="M1" s="25" t="s">
        <v>78</v>
      </c>
      <c r="N1" s="25" t="s">
        <v>74</v>
      </c>
      <c r="O1" s="25" t="s">
        <v>83</v>
      </c>
      <c r="P1" s="25" t="s">
        <v>85</v>
      </c>
      <c r="Q1" s="25" t="s">
        <v>80</v>
      </c>
    </row>
    <row r="2" spans="1:17" ht="359.6" customHeight="1" x14ac:dyDescent="0.4">
      <c r="A2" s="23" t="s">
        <v>155</v>
      </c>
      <c r="B2" s="23" t="s">
        <v>22</v>
      </c>
      <c r="C2" s="23" t="s">
        <v>38</v>
      </c>
      <c r="D2" s="23" t="s">
        <v>105</v>
      </c>
      <c r="E2" s="23" t="s">
        <v>36</v>
      </c>
      <c r="F2" s="23" t="s">
        <v>59</v>
      </c>
      <c r="G2" s="23" t="s">
        <v>61</v>
      </c>
      <c r="H2" s="23" t="s">
        <v>67</v>
      </c>
      <c r="I2" s="23" t="s">
        <v>51</v>
      </c>
      <c r="J2" s="23" t="s">
        <v>52</v>
      </c>
      <c r="K2" s="23" t="s">
        <v>70</v>
      </c>
      <c r="L2" s="23" t="s">
        <v>129</v>
      </c>
      <c r="M2" s="23" t="s">
        <v>153</v>
      </c>
      <c r="N2" s="23" t="s">
        <v>91</v>
      </c>
      <c r="O2" s="23" t="s">
        <v>84</v>
      </c>
      <c r="P2" s="23" t="s">
        <v>87</v>
      </c>
      <c r="Q2" s="23" t="s">
        <v>88</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heetViews>
  <sheetFormatPr defaultRowHeight="15.45" x14ac:dyDescent="0.4"/>
  <cols>
    <col min="2" max="2" width="11.3125" bestFit="1" customWidth="1"/>
    <col min="3" max="3" width="17.875" bestFit="1" customWidth="1"/>
  </cols>
  <sheetData>
    <row r="1" spans="1:3" x14ac:dyDescent="0.4">
      <c r="A1" t="s">
        <v>11</v>
      </c>
      <c r="B1" t="s">
        <v>95</v>
      </c>
      <c r="C1" t="s">
        <v>40</v>
      </c>
    </row>
    <row r="2" spans="1:3" x14ac:dyDescent="0.4">
      <c r="A2" t="s">
        <v>12</v>
      </c>
      <c r="B2" t="s">
        <v>96</v>
      </c>
      <c r="C2" t="s">
        <v>41</v>
      </c>
    </row>
    <row r="3" spans="1:3" x14ac:dyDescent="0.4">
      <c r="A3" t="s">
        <v>13</v>
      </c>
      <c r="B3" t="s">
        <v>97</v>
      </c>
      <c r="C3" t="s">
        <v>42</v>
      </c>
    </row>
    <row r="4" spans="1:3" x14ac:dyDescent="0.4">
      <c r="A4" t="s">
        <v>14</v>
      </c>
      <c r="B4" t="s">
        <v>98</v>
      </c>
      <c r="C4" t="s">
        <v>43</v>
      </c>
    </row>
    <row r="5" spans="1:3" x14ac:dyDescent="0.4">
      <c r="A5" t="s">
        <v>44</v>
      </c>
      <c r="B5" t="s">
        <v>99</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5"/>
  <sheetViews>
    <sheetView workbookViewId="0">
      <selection activeCell="C5" sqref="C5"/>
    </sheetView>
  </sheetViews>
  <sheetFormatPr defaultRowHeight="15.45" x14ac:dyDescent="0.4"/>
  <cols>
    <col min="2" max="2" width="10.5625" bestFit="1" customWidth="1"/>
    <col min="3" max="3" width="59.4375" bestFit="1" customWidth="1"/>
  </cols>
  <sheetData>
    <row r="1" spans="1:3" x14ac:dyDescent="0.4">
      <c r="A1" t="s">
        <v>106</v>
      </c>
      <c r="B1" t="s">
        <v>108</v>
      </c>
      <c r="C1" t="s">
        <v>107</v>
      </c>
    </row>
    <row r="2" spans="1:3" x14ac:dyDescent="0.4">
      <c r="A2" t="s">
        <v>109</v>
      </c>
      <c r="B2" s="42">
        <v>44925</v>
      </c>
      <c r="C2" t="s">
        <v>110</v>
      </c>
    </row>
    <row r="3" spans="1:3" x14ac:dyDescent="0.4">
      <c r="A3" t="s">
        <v>119</v>
      </c>
      <c r="B3" s="42">
        <v>44934</v>
      </c>
      <c r="C3" t="s">
        <v>120</v>
      </c>
    </row>
    <row r="4" spans="1:3" x14ac:dyDescent="0.4">
      <c r="A4" t="s">
        <v>134</v>
      </c>
      <c r="B4" s="42">
        <v>44934</v>
      </c>
      <c r="C4" t="s">
        <v>135</v>
      </c>
    </row>
    <row r="5" spans="1:3" x14ac:dyDescent="0.4">
      <c r="A5" t="s">
        <v>151</v>
      </c>
      <c r="B5" s="42">
        <v>44940</v>
      </c>
      <c r="C5" t="s">
        <v>152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D3" sqref="D3"/>
    </sheetView>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45" t="s">
        <v>15</v>
      </c>
      <c r="E3" s="11" t="s">
        <v>17</v>
      </c>
      <c r="F3" s="11" t="s">
        <v>55</v>
      </c>
      <c r="G3" s="11" t="s">
        <v>8</v>
      </c>
      <c r="H3" s="11" t="s">
        <v>9</v>
      </c>
      <c r="I3" s="11" t="s">
        <v>11</v>
      </c>
      <c r="J3" s="11" t="s">
        <v>23</v>
      </c>
      <c r="K3" s="11" t="s">
        <v>24</v>
      </c>
      <c r="L3" s="11" t="s">
        <v>27</v>
      </c>
      <c r="M3" s="11" t="s">
        <v>30</v>
      </c>
      <c r="N3" s="11" t="s">
        <v>31</v>
      </c>
      <c r="O3" s="11" t="s">
        <v>40</v>
      </c>
      <c r="P3" s="11" t="s">
        <v>100</v>
      </c>
      <c r="Q3" s="11" t="s">
        <v>101</v>
      </c>
      <c r="R3" s="11" t="s">
        <v>48</v>
      </c>
      <c r="S3" s="11" t="s">
        <v>49</v>
      </c>
      <c r="T3" s="11" t="s">
        <v>46</v>
      </c>
      <c r="U3" s="11" t="s">
        <v>63</v>
      </c>
      <c r="V3" s="17" t="s">
        <v>65</v>
      </c>
      <c r="W3" s="17" t="s">
        <v>82</v>
      </c>
      <c r="X3" s="17" t="s">
        <v>86</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if (Value == null)
            {
                return 0;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if (Value == null)
            {
                return 0;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=&gt; _entity..Value;</v>
      </c>
      <c r="X6" s="19" t="str" cm="1">
        <f t="array" ref="X6">SUBSTITUTE(SUBSTITUTE(Templates[ViewModelEntity_Property_getset],"__Type__",ValueObject[[#This Row],[型]]),"__EntityProperty__",ValueObject[[#This Row],[Entity_プロパティ]])</f>
        <v xml:space="preserve">       public   
        {
            get { return _entity..Value; }
            set { _entity. = new (value); }
        }</v>
      </c>
      <c r="Y6" s="19" t="str" cm="1">
        <f t="array" ref="Y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WorkerMstEntity</v>
      </c>
      <c r="D7" s="21" t="str">
        <f>_xlfn.XLOOKUP(ValueObject[[#This Row],[VONo]],InputValueObjects[VONo],InputValueObjects[ValueObject],"",0,1)</f>
        <v>WorkerCode</v>
      </c>
      <c r="E7" s="21" t="str">
        <f>_xlfn.XLOOKUP(ValueObject[[#This Row],[VONo]],InputValueObjects[VONo],InputValueObjects[DBカラム_物理名],"",0,1)</f>
        <v>worker_code</v>
      </c>
      <c r="F7" s="19" t="str">
        <f>"@"&amp;ValueObject[[#This Row],[DBテーブル_物理名]]</f>
        <v>@worker_code</v>
      </c>
      <c r="G7" s="21">
        <f>_xlfn.XLOOKUP(ValueObject[[#This Row],[VONo]],InputValueObjects[VONo],InputValueObjects[PK],"",0,1)</f>
        <v>1</v>
      </c>
      <c r="H7" s="21">
        <f>_xlfn.XLOOKUP(ValueObject[[#This Row],[VONo]],InputValueObjects[VONo],InputValueObjects[NotNull],"",0,1)</f>
        <v>1</v>
      </c>
      <c r="I7" s="21" t="str">
        <f>_xlfn.XLOOKUP(ValueObject[[#This Row],[VONo]],InputValueObjects[VONo],InputValueObjects[型],"",0,1)</f>
        <v>string</v>
      </c>
      <c r="J7" s="21" t="str">
        <f>REPLACE(ValueObject[[#This Row],[ValueObject]],1,1,LOWER(LEFT(ValueObject[[#This Row],[ValueObject]])))</f>
        <v>workerCode</v>
      </c>
      <c r="K7" s="21" t="str">
        <f>ValueObject[[#This Row],[型]]&amp;" "&amp;ValueObject[[#This Row],[変数_VO]]</f>
        <v>string workerCode</v>
      </c>
      <c r="L7" s="21" t="str">
        <f>_xlfn.XLOOKUP(ValueObject[[#This Row],[VONo]],InputValueObjects[VONo],InputValueObjects[Entity_プロパティ],"",0,1)</f>
        <v>WorkerCode</v>
      </c>
      <c r="M7" s="21" t="str">
        <f>ValueObject[[#This Row],[Entity_プロパティ]]&amp;" = new "&amp;ValueObject[[#This Row],[ValueObject]]&amp;"("&amp;ValueObject[[#This Row],[変数_VO]]&amp;");"</f>
        <v>WorkerCode = new WorkerCode(workerCode);</v>
      </c>
      <c r="N7" s="21" t="str">
        <f>"public "&amp;ValueObject[[#This Row],[ValueObject]]&amp;" "&amp;ValueObject[[#This Row],[Entity_プロパティ]]&amp;" { get; }"</f>
        <v>public WorkerCode WorkerCode { get; }</v>
      </c>
      <c r="O7" s="21" t="str">
        <f>_xlfn.XLOOKUP(SUBSTITUTE(ValueObject[[#This Row],[型]],"?",""),Types[型],Types[Convert],"",,1)</f>
        <v>Convert.ToString</v>
      </c>
      <c r="P7" s="21" t="str">
        <f>_xlfn.XLOOKUP(SUBSTITUTE(ValueObject[[#This Row],[型]],"?",""),Types[型],Types[型_SQLite],"",0,1)</f>
        <v>TEXT</v>
      </c>
      <c r="Q7" s="21" t="str">
        <f>IF(ValueObject[[#This Row],[SQLite_型]]="","",ValueObject[[#This Row],[DBテーブル_物理名]]&amp;" "&amp;ValueObject[[#This Row],[SQLite_型]])</f>
        <v>worker_code TEXT</v>
      </c>
      <c r="R7" s="19" t="str" cm="1">
        <f t="array" ref="R7">SUBSTITUTE(SUBSTITUTE(Templates[Repository_Entity_Args_NotNull],"__Convert__",ValueObject[[#This Row],[Convert]]),"__TableColumn__",ValueObject[[#This Row],[DBテーブル_物理名]])</f>
        <v>Convert.ToString(reader["worker_code"])</v>
      </c>
      <c r="S7" s="19" t="str" cm="1">
        <f t="array" ref="S7">SUBSTITUTE(SUBSTITUTE(Templates[Repository_Entity_Args_Null],"__Convert__",ValueObject[[#This Row],[Convert]]),"__TableColumn__",ValueObject[[#This Row],[DBテーブル_物理名]])</f>
        <v>reader["worker_code"] != DBNull.Value ? Convert.ToString(reader["worker_code"]) : null</v>
      </c>
      <c r="T7" s="19" t="str">
        <f>IF(ValueObject[[#This Row],[NotNull]]=1,ValueObject[[#This Row],[Repository_Entity_Args_NotNull]],ValueObject[[#This Row],[Repository_Entity_Args_Null]])</f>
        <v>Convert.ToString(reader["worker_code"])</v>
      </c>
      <c r="U7" s="19" t="str">
        <f>ValueObject[[#This Row],[DBテーブル_物理名]]&amp;" = @"&amp;ValueObject[[#This Row],[DBテーブル_物理名]]</f>
        <v>worker_code = @worker_code</v>
      </c>
      <c r="V7" s="19" t="str" cm="1">
        <f t="array" ref="V7">SUBSTITUTE(SUBSTITUTE(Templates[SQLiteParameter_Args],"__Column__",ValueObject[[#This Row],[DBテーブル_物理名]]),"__VO__",ValueObject[[#This Row],[Entity_プロパティ]])</f>
        <v>new SQLiteParameter("@worker_code", entity.WorkerCode.Value)</v>
      </c>
      <c r="W7" s="19" t="str" cm="1">
        <f t="array" ref="W7">SUBSTITUTE(SUBSTITUTE(Templates[ViewModelEntity_Property_get],"__Type__",ValueObject[[#This Row],[型]]),"__EntityProperty__",ValueObject[[#This Row],[Entity_プロパティ]])</f>
        <v xml:space="preserve">        public string WorkerCode =&gt; _entity.WorkerCode.Value;</v>
      </c>
      <c r="X7" s="19" t="str" cm="1">
        <f t="array" ref="X7">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7" s="19" t="str" cm="1">
        <f t="array" ref="Y7">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if (Value == null)
            {
                return 0;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WorkerMstEntity</v>
      </c>
      <c r="D8" s="21" t="str">
        <f>_xlfn.XLOOKUP(ValueObject[[#This Row],[VONo]],InputValueObjects[VONo],InputValueObjects[ValueObject],"",0,1)</f>
        <v>WorkerName</v>
      </c>
      <c r="E8" s="21" t="str">
        <f>_xlfn.XLOOKUP(ValueObject[[#This Row],[VONo]],InputValueObjects[VONo],InputValueObjects[DBカラム_物理名],"",0,1)</f>
        <v>worker_name</v>
      </c>
      <c r="F8" s="19" t="str">
        <f>"@"&amp;ValueObject[[#This Row],[DBテーブル_物理名]]</f>
        <v>@worker_name</v>
      </c>
      <c r="G8" s="21">
        <f>_xlfn.XLOOKUP(ValueObject[[#This Row],[VONo]],InputValueObjects[VONo],InputValueObjects[PK],"",0,1)</f>
        <v>0</v>
      </c>
      <c r="H8" s="21">
        <f>_xlfn.XLOOKUP(ValueObject[[#This Row],[VONo]],InputValueObjects[VONo],InputValueObjects[NotNull],"",0,1)</f>
        <v>1</v>
      </c>
      <c r="I8" s="21" t="str">
        <f>_xlfn.XLOOKUP(ValueObject[[#This Row],[VONo]],InputValueObjects[VONo],InputValueObjects[型],"",0,1)</f>
        <v>string</v>
      </c>
      <c r="J8" s="21" t="str">
        <f>REPLACE(ValueObject[[#This Row],[ValueObject]],1,1,LOWER(LEFT(ValueObject[[#This Row],[ValueObject]])))</f>
        <v>workerName</v>
      </c>
      <c r="K8" s="21" t="str">
        <f>ValueObject[[#This Row],[型]]&amp;" "&amp;ValueObject[[#This Row],[変数_VO]]</f>
        <v>string workerName</v>
      </c>
      <c r="L8" s="21" t="str">
        <f>_xlfn.XLOOKUP(ValueObject[[#This Row],[VONo]],InputValueObjects[VONo],InputValueObjects[Entity_プロパティ],"",0,1)</f>
        <v>WorkerName</v>
      </c>
      <c r="M8" s="21" t="str">
        <f>ValueObject[[#This Row],[Entity_プロパティ]]&amp;" = new "&amp;ValueObject[[#This Row],[ValueObject]]&amp;"("&amp;ValueObject[[#This Row],[変数_VO]]&amp;");"</f>
        <v>WorkerName = new WorkerName(workerName);</v>
      </c>
      <c r="N8" s="21" t="str">
        <f>"public "&amp;ValueObject[[#This Row],[ValueObject]]&amp;" "&amp;ValueObject[[#This Row],[Entity_プロパティ]]&amp;" { get; }"</f>
        <v>public WorkerName WorkerName { get; }</v>
      </c>
      <c r="O8" s="21" t="str">
        <f>_xlfn.XLOOKUP(SUBSTITUTE(ValueObject[[#This Row],[型]],"?",""),Types[型],Types[Convert],"",,1)</f>
        <v>Convert.ToString</v>
      </c>
      <c r="P8" s="21" t="str">
        <f>_xlfn.XLOOKUP(SUBSTITUTE(ValueObject[[#This Row],[型]],"?",""),Types[型],Types[型_SQLite],"",0,1)</f>
        <v>TEXT</v>
      </c>
      <c r="Q8" s="21" t="str">
        <f>IF(ValueObject[[#This Row],[SQLite_型]]="","",ValueObject[[#This Row],[DBテーブル_物理名]]&amp;" "&amp;ValueObject[[#This Row],[SQLite_型]])</f>
        <v>worker_name TEXT</v>
      </c>
      <c r="R8" s="19" t="str" cm="1">
        <f t="array" ref="R8">SUBSTITUTE(SUBSTITUTE(Templates[Repository_Entity_Args_NotNull],"__Convert__",ValueObject[[#This Row],[Convert]]),"__TableColumn__",ValueObject[[#This Row],[DBテーブル_物理名]])</f>
        <v>Convert.ToString(reader["worker_name"])</v>
      </c>
      <c r="S8" s="19" t="str" cm="1">
        <f t="array" ref="S8">SUBSTITUTE(SUBSTITUTE(Templates[Repository_Entity_Args_Null],"__Convert__",ValueObject[[#This Row],[Convert]]),"__TableColumn__",ValueObject[[#This Row],[DBテーブル_物理名]])</f>
        <v>reader["worker_name"] != DBNull.Value ? Convert.ToString(reader["worker_name"]) : null</v>
      </c>
      <c r="T8" s="19" t="str">
        <f>IF(ValueObject[[#This Row],[NotNull]]=1,ValueObject[[#This Row],[Repository_Entity_Args_NotNull]],ValueObject[[#This Row],[Repository_Entity_Args_Null]])</f>
        <v>Convert.ToString(reader["worker_name"])</v>
      </c>
      <c r="U8" s="19" t="str">
        <f>ValueObject[[#This Row],[DBテーブル_物理名]]&amp;" = @"&amp;ValueObject[[#This Row],[DBテーブル_物理名]]</f>
        <v>worker_name = @worker_name</v>
      </c>
      <c r="V8" s="19" t="str" cm="1">
        <f t="array" ref="V8">SUBSTITUTE(SUBSTITUTE(Templates[SQLiteParameter_Args],"__Column__",ValueObject[[#This Row],[DBテーブル_物理名]]),"__VO__",ValueObject[[#This Row],[Entity_プロパティ]])</f>
        <v>new SQLiteParameter("@worker_name", entity.WorkerName.Value)</v>
      </c>
      <c r="W8" s="19" t="str" cm="1">
        <f t="array" ref="W8">SUBSTITUTE(SUBSTITUTE(Templates[ViewModelEntity_Property_get],"__Type__",ValueObject[[#This Row],[型]]),"__EntityProperty__",ValueObject[[#This Row],[Entity_プロパティ]])</f>
        <v xml:space="preserve">        public string WorkerName =&gt; _entity.WorkerName.Value;</v>
      </c>
      <c r="X8" s="19" t="str" cm="1">
        <f t="array" ref="X8">SUBSTITUTE(SUBSTITUTE(Templates[ViewModelEntity_Property_getset],"__Type__",ValueObject[[#This Row],[型]]),"__EntityProperty__",ValueObject[[#This Row],[Entity_プロパティ]])</f>
        <v xml:space="preserve">       public string WorkerName 
        {
            get { return _entity.WorkerName.Value; }
            set { _entity.WorkerName = new WorkerName(value); }
        }</v>
      </c>
      <c r="Y8" s="19" t="str" cm="1">
        <f t="array" ref="Y8">SUBSTITUTE(SUBSTITUTE(SUBSTITUTE(Templates[ValueObject],"__SN__",'1_インプット'!$D$3),"__VO__",ValueObject[[#This Row],[ValueObject]]),"__VOType__",ValueObject[[#This Row],[型]])</f>
        <v>namespace Template2.Domain.ValueObjects
{
    public sealed class WorkerName : ValueObject&lt;WorkerName&gt;
    {
        /// &lt;summary&gt;
        /// コンストラクタ
        /// &lt;/summary&gt;
        /// &lt;param name=""value""&gt;&lt;/param&gt;
        public WorkerName(string value)
        {
            Value = value;
        }
        public string Value { get; }
        protected override bool EqualsCore(WorkerName other)
        {
            return Value == other.Value;
        }
        protected override int GetHashCodeCore()
        {
            if (Value == null)
            {
                return 0;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=&gt; _entity..Value;</v>
      </c>
      <c r="X9" s="19" t="str" cm="1">
        <f t="array" ref="X9">SUBSTITUTE(SUBSTITUTE(Templates[ViewModelEntity_Property_getset],"__Type__",ValueObject[[#This Row],[型]]),"__EntityProperty__",ValueObject[[#This Row],[Entity_プロパティ]])</f>
        <v xml:space="preserve">       public   
        {
            get { return _entity..Value; }
            set { _entity. = new (value); }
        }</v>
      </c>
      <c r="Y9" s="19" t="str" cm="1">
        <f t="array" ref="Y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WorkingTimePlanMstEntity</v>
      </c>
      <c r="D10" s="21" t="str">
        <f>_xlfn.XLOOKUP(ValueObject[[#This Row],[VONo]],InputValueObjects[VONo],InputValueObjects[ValueObject],"",0,1)</f>
        <v>WorkerCode</v>
      </c>
      <c r="E10" s="21" t="str">
        <f>_xlfn.XLOOKUP(ValueObject[[#This Row],[VONo]],InputValueObjects[VONo],InputValueObjects[DBカラム_物理名],"",0,1)</f>
        <v>worker_code</v>
      </c>
      <c r="F10" s="19" t="str">
        <f>"@"&amp;ValueObject[[#This Row],[DBテーブル_物理名]]</f>
        <v>@worker_code</v>
      </c>
      <c r="G10" s="21">
        <f>_xlfn.XLOOKUP(ValueObject[[#This Row],[VONo]],InputValueObjects[VONo],InputValueObjects[PK],"",0,1)</f>
        <v>1</v>
      </c>
      <c r="H10" s="21">
        <f>_xlfn.XLOOKUP(ValueObject[[#This Row],[VONo]],InputValueObjects[VONo],InputValueObjects[NotNull],"",0,1)</f>
        <v>1</v>
      </c>
      <c r="I10" s="21" t="str">
        <f>_xlfn.XLOOKUP(ValueObject[[#This Row],[VONo]],InputValueObjects[VONo],InputValueObjects[型],"",0,1)</f>
        <v>string</v>
      </c>
      <c r="J10" s="21" t="str">
        <f>REPLACE(ValueObject[[#This Row],[ValueObject]],1,1,LOWER(LEFT(ValueObject[[#This Row],[ValueObject]])))</f>
        <v>workerCode</v>
      </c>
      <c r="K10" s="21" t="str">
        <f>ValueObject[[#This Row],[型]]&amp;" "&amp;ValueObject[[#This Row],[変数_VO]]</f>
        <v>string workerCode</v>
      </c>
      <c r="L10" s="21" t="str">
        <f>_xlfn.XLOOKUP(ValueObject[[#This Row],[VONo]],InputValueObjects[VONo],InputValueObjects[Entity_プロパティ],"",0,1)</f>
        <v>WorkerCode</v>
      </c>
      <c r="M10" s="21" t="str">
        <f>ValueObject[[#This Row],[Entity_プロパティ]]&amp;" = new "&amp;ValueObject[[#This Row],[ValueObject]]&amp;"("&amp;ValueObject[[#This Row],[変数_VO]]&amp;");"</f>
        <v>WorkerCode = new WorkerCode(workerCode);</v>
      </c>
      <c r="N10" s="21" t="str">
        <f>"public "&amp;ValueObject[[#This Row],[ValueObject]]&amp;" "&amp;ValueObject[[#This Row],[Entity_プロパティ]]&amp;" { get; }"</f>
        <v>public WorkerCode WorkerCode { get; }</v>
      </c>
      <c r="O10" s="21" t="str">
        <f>_xlfn.XLOOKUP(SUBSTITUTE(ValueObject[[#This Row],[型]],"?",""),Types[型],Types[Convert],"",,1)</f>
        <v>Convert.ToString</v>
      </c>
      <c r="P10" s="21" t="str">
        <f>_xlfn.XLOOKUP(SUBSTITUTE(ValueObject[[#This Row],[型]],"?",""),Types[型],Types[型_SQLite],"",0,1)</f>
        <v>TEXT</v>
      </c>
      <c r="Q10" s="21" t="str">
        <f>IF(ValueObject[[#This Row],[SQLite_型]]="","",ValueObject[[#This Row],[DBテーブル_物理名]]&amp;" "&amp;ValueObject[[#This Row],[SQLite_型]])</f>
        <v>worker_code TEXT</v>
      </c>
      <c r="R10" s="19" t="str" cm="1">
        <f t="array" ref="R10">SUBSTITUTE(SUBSTITUTE(Templates[Repository_Entity_Args_NotNull],"__Convert__",ValueObject[[#This Row],[Convert]]),"__TableColumn__",ValueObject[[#This Row],[DBテーブル_物理名]])</f>
        <v>Convert.ToString(reader["worker_code"])</v>
      </c>
      <c r="S10" s="19" t="str" cm="1">
        <f t="array" ref="S10">SUBSTITUTE(SUBSTITUTE(Templates[Repository_Entity_Args_Null],"__Convert__",ValueObject[[#This Row],[Convert]]),"__TableColumn__",ValueObject[[#This Row],[DBテーブル_物理名]])</f>
        <v>reader["worker_code"] != DBNull.Value ? Convert.ToString(reader["worker_code"]) : null</v>
      </c>
      <c r="T10" s="19" t="str">
        <f>IF(ValueObject[[#This Row],[NotNull]]=1,ValueObject[[#This Row],[Repository_Entity_Args_NotNull]],ValueObject[[#This Row],[Repository_Entity_Args_Null]])</f>
        <v>Convert.ToString(reader["worker_code"])</v>
      </c>
      <c r="U10" s="19" t="str">
        <f>ValueObject[[#This Row],[DBテーブル_物理名]]&amp;" = @"&amp;ValueObject[[#This Row],[DBテーブル_物理名]]</f>
        <v>worker_code = @worker_code</v>
      </c>
      <c r="V10" s="19" t="str" cm="1">
        <f t="array" ref="V10">SUBSTITUTE(SUBSTITUTE(Templates[SQLiteParameter_Args],"__Column__",ValueObject[[#This Row],[DBテーブル_物理名]]),"__VO__",ValueObject[[#This Row],[Entity_プロパティ]])</f>
        <v>new SQLiteParameter("@worker_code", entity.WorkerCode.Value)</v>
      </c>
      <c r="W10" s="19" t="str" cm="1">
        <f t="array" ref="W10">SUBSTITUTE(SUBSTITUTE(Templates[ViewModelEntity_Property_get],"__Type__",ValueObject[[#This Row],[型]]),"__EntityProperty__",ValueObject[[#This Row],[Entity_プロパティ]])</f>
        <v xml:space="preserve">        public string WorkerCode =&gt; _entity.WorkerCode.Value;</v>
      </c>
      <c r="X10" s="19" t="str" cm="1">
        <f t="array" ref="X10">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10" s="19" t="str" cm="1">
        <f t="array" ref="Y10">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if (Value == null)
            {
                return 0;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WorkingTimePlanMstEntity</v>
      </c>
      <c r="D11" s="21" t="str">
        <f>_xlfn.XLOOKUP(ValueObject[[#This Row],[VONo]],InputValueObjects[VONo],InputValueObjects[ValueObject],"",0,1)</f>
        <v>Weekday</v>
      </c>
      <c r="E11" s="21" t="str">
        <f>_xlfn.XLOOKUP(ValueObject[[#This Row],[VONo]],InputValueObjects[VONo],InputValueObjects[DBカラム_物理名],"",0,1)</f>
        <v>weekday</v>
      </c>
      <c r="F11" s="19" t="str">
        <f>"@"&amp;ValueObject[[#This Row],[DBテーブル_物理名]]</f>
        <v>@weekday</v>
      </c>
      <c r="G11" s="21">
        <f>_xlfn.XLOOKUP(ValueObject[[#This Row],[VONo]],InputValueObjects[VONo],InputValueObjects[PK],"",0,1)</f>
        <v>2</v>
      </c>
      <c r="H11" s="21">
        <f>_xlfn.XLOOKUP(ValueObject[[#This Row],[VONo]],InputValueObjects[VONo],InputValueObjects[NotNull],"",0,1)</f>
        <v>1</v>
      </c>
      <c r="I11" s="21" t="str">
        <f>_xlfn.XLOOKUP(ValueObject[[#This Row],[VONo]],InputValueObjects[VONo],InputValueObjects[型],"",0,1)</f>
        <v>int</v>
      </c>
      <c r="J11" s="21" t="str">
        <f>REPLACE(ValueObject[[#This Row],[ValueObject]],1,1,LOWER(LEFT(ValueObject[[#This Row],[ValueObject]])))</f>
        <v>weekday</v>
      </c>
      <c r="K11" s="21" t="str">
        <f>ValueObject[[#This Row],[型]]&amp;" "&amp;ValueObject[[#This Row],[変数_VO]]</f>
        <v>int weekday</v>
      </c>
      <c r="L11" s="21" t="str">
        <f>_xlfn.XLOOKUP(ValueObject[[#This Row],[VONo]],InputValueObjects[VONo],InputValueObjects[Entity_プロパティ],"",0,1)</f>
        <v>Weekday</v>
      </c>
      <c r="M11" s="21" t="str">
        <f>ValueObject[[#This Row],[Entity_プロパティ]]&amp;" = new "&amp;ValueObject[[#This Row],[ValueObject]]&amp;"("&amp;ValueObject[[#This Row],[変数_VO]]&amp;");"</f>
        <v>Weekday = new Weekday(weekday);</v>
      </c>
      <c r="N11" s="21" t="str">
        <f>"public "&amp;ValueObject[[#This Row],[ValueObject]]&amp;" "&amp;ValueObject[[#This Row],[Entity_プロパティ]]&amp;" { get; }"</f>
        <v>public Weekday Weekday { get; }</v>
      </c>
      <c r="O11" s="21" t="str">
        <f>_xlfn.XLOOKUP(SUBSTITUTE(ValueObject[[#This Row],[型]],"?",""),Types[型],Types[Convert],"",,1)</f>
        <v>Convert.ToInt32</v>
      </c>
      <c r="P11" s="21" t="str">
        <f>_xlfn.XLOOKUP(SUBSTITUTE(ValueObject[[#This Row],[型]],"?",""),Types[型],Types[型_SQLite],"",0,1)</f>
        <v>INTEGER</v>
      </c>
      <c r="Q11" s="21" t="str">
        <f>IF(ValueObject[[#This Row],[SQLite_型]]="","",ValueObject[[#This Row],[DBテーブル_物理名]]&amp;" "&amp;ValueObject[[#This Row],[SQLite_型]])</f>
        <v>weekday INTEGER</v>
      </c>
      <c r="R11" s="19" t="str" cm="1">
        <f t="array" ref="R11">SUBSTITUTE(SUBSTITUTE(Templates[Repository_Entity_Args_NotNull],"__Convert__",ValueObject[[#This Row],[Convert]]),"__TableColumn__",ValueObject[[#This Row],[DBテーブル_物理名]])</f>
        <v>Convert.ToInt32(reader["weekday"])</v>
      </c>
      <c r="S11" s="19" t="str" cm="1">
        <f t="array" ref="S11">SUBSTITUTE(SUBSTITUTE(Templates[Repository_Entity_Args_Null],"__Convert__",ValueObject[[#This Row],[Convert]]),"__TableColumn__",ValueObject[[#This Row],[DBテーブル_物理名]])</f>
        <v>reader["weekday"] != DBNull.Value ? Convert.ToInt32(reader["weekday"]) : null</v>
      </c>
      <c r="T11" s="19" t="str">
        <f>IF(ValueObject[[#This Row],[NotNull]]=1,ValueObject[[#This Row],[Repository_Entity_Args_NotNull]],ValueObject[[#This Row],[Repository_Entity_Args_Null]])</f>
        <v>Convert.ToInt32(reader["weekday"])</v>
      </c>
      <c r="U11" s="19" t="str">
        <f>ValueObject[[#This Row],[DBテーブル_物理名]]&amp;" = @"&amp;ValueObject[[#This Row],[DBテーブル_物理名]]</f>
        <v>weekday = @weekday</v>
      </c>
      <c r="V11" s="19" t="str" cm="1">
        <f t="array" ref="V11">SUBSTITUTE(SUBSTITUTE(Templates[SQLiteParameter_Args],"__Column__",ValueObject[[#This Row],[DBテーブル_物理名]]),"__VO__",ValueObject[[#This Row],[Entity_プロパティ]])</f>
        <v>new SQLiteParameter("@weekday", entity.Weekday.Value)</v>
      </c>
      <c r="W11" s="19" t="str" cm="1">
        <f t="array" ref="W11">SUBSTITUTE(SUBSTITUTE(Templates[ViewModelEntity_Property_get],"__Type__",ValueObject[[#This Row],[型]]),"__EntityProperty__",ValueObject[[#This Row],[Entity_プロパティ]])</f>
        <v xml:space="preserve">        public int Weekday =&gt; _entity.Weekday.Value;</v>
      </c>
      <c r="X11" s="19" t="str" cm="1">
        <f t="array" ref="X11">SUBSTITUTE(SUBSTITUTE(Templates[ViewModelEntity_Property_getset],"__Type__",ValueObject[[#This Row],[型]]),"__EntityProperty__",ValueObject[[#This Row],[Entity_プロパティ]])</f>
        <v xml:space="preserve">       public int Weekday 
        {
            get { return _entity.Weekday.Value; }
            set { _entity.Weekday = new Weekday(value); }
        }</v>
      </c>
      <c r="Y11" s="19" t="str" cm="1">
        <f t="array" ref="Y11">SUBSTITUTE(SUBSTITUTE(SUBSTITUTE(Templates[ValueObject],"__SN__",'1_インプット'!$D$3),"__VO__",ValueObject[[#This Row],[ValueObject]]),"__VOType__",ValueObject[[#This Row],[型]])</f>
        <v>namespace Template2.Domain.ValueObjects
{
    public sealed class Weekday : ValueObject&lt;Weekday&gt;
    {
        /// &lt;summary&gt;
        /// コンストラクタ
        /// &lt;/summary&gt;
        /// &lt;param name=""value""&gt;&lt;/param&gt;
        public Weekday(int value)
        {
            Value = value;
        }
        public int Value { get; }
        protected override bool EqualsCore(Weekday other)
        {
            return Value == other.Value;
        }
        protected override int GetHashCodeCore()
        {
            if (Value == null)
            {
                return 0;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WorkingTimePlanMstEntity</v>
      </c>
      <c r="D12" s="21" t="str">
        <f>_xlfn.XLOOKUP(ValueObject[[#This Row],[VONo]],InputValueObjects[VONo],InputValueObjects[ValueObject],"",0,1)</f>
        <v>WorkingTime</v>
      </c>
      <c r="E12" s="21" t="str">
        <f>_xlfn.XLOOKUP(ValueObject[[#This Row],[VONo]],InputValueObjects[VONo],InputValueObjects[DBカラム_物理名],"",0,1)</f>
        <v>working_time</v>
      </c>
      <c r="F12" s="19" t="str">
        <f>"@"&amp;ValueObject[[#This Row],[DBテーブル_物理名]]</f>
        <v>@working_time</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float?</v>
      </c>
      <c r="J12" s="21" t="str">
        <f>REPLACE(ValueObject[[#This Row],[ValueObject]],1,1,LOWER(LEFT(ValueObject[[#This Row],[ValueObject]])))</f>
        <v>workingTime</v>
      </c>
      <c r="K12" s="21" t="str">
        <f>ValueObject[[#This Row],[型]]&amp;" "&amp;ValueObject[[#This Row],[変数_VO]]</f>
        <v>float? workingTime</v>
      </c>
      <c r="L12" s="21" t="str">
        <f>_xlfn.XLOOKUP(ValueObject[[#This Row],[VONo]],InputValueObjects[VONo],InputValueObjects[Entity_プロパティ],"",0,1)</f>
        <v>WorkingTime</v>
      </c>
      <c r="M12" s="21" t="str">
        <f>ValueObject[[#This Row],[Entity_プロパティ]]&amp;" = new "&amp;ValueObject[[#This Row],[ValueObject]]&amp;"("&amp;ValueObject[[#This Row],[変数_VO]]&amp;");"</f>
        <v>WorkingTime = new WorkingTime(workingTime);</v>
      </c>
      <c r="N12" s="21" t="str">
        <f>"public "&amp;ValueObject[[#This Row],[ValueObject]]&amp;" "&amp;ValueObject[[#This Row],[Entity_プロパティ]]&amp;" { get; }"</f>
        <v>public WorkingTime WorkingTime { get; }</v>
      </c>
      <c r="O12" s="21" t="str">
        <f>_xlfn.XLOOKUP(SUBSTITUTE(ValueObject[[#This Row],[型]],"?",""),Types[型],Types[Convert],"",,1)</f>
        <v>Convert.ToSingle</v>
      </c>
      <c r="P12" s="21" t="str">
        <f>_xlfn.XLOOKUP(SUBSTITUTE(ValueObject[[#This Row],[型]],"?",""),Types[型],Types[型_SQLite],"",0,1)</f>
        <v>REAL</v>
      </c>
      <c r="Q12" s="21" t="str">
        <f>IF(ValueObject[[#This Row],[SQLite_型]]="","",ValueObject[[#This Row],[DBテーブル_物理名]]&amp;" "&amp;ValueObject[[#This Row],[SQLite_型]])</f>
        <v>working_time REAL</v>
      </c>
      <c r="R12" s="19" t="str" cm="1">
        <f t="array" ref="R12">SUBSTITUTE(SUBSTITUTE(Templates[Repository_Entity_Args_NotNull],"__Convert__",ValueObject[[#This Row],[Convert]]),"__TableColumn__",ValueObject[[#This Row],[DBテーブル_物理名]])</f>
        <v>Convert.ToSingle(reader["working_time"])</v>
      </c>
      <c r="S12" s="19" t="str" cm="1">
        <f t="array" ref="S12">SUBSTITUTE(SUBSTITUTE(Templates[Repository_Entity_Args_Null],"__Convert__",ValueObject[[#This Row],[Convert]]),"__TableColumn__",ValueObject[[#This Row],[DBテーブル_物理名]])</f>
        <v>reader["working_time"] != DBNull.Value ? Convert.ToSingle(reader["working_time"]) : null</v>
      </c>
      <c r="T12" s="19" t="str">
        <f>IF(ValueObject[[#This Row],[NotNull]]=1,ValueObject[[#This Row],[Repository_Entity_Args_NotNull]],ValueObject[[#This Row],[Repository_Entity_Args_Null]])</f>
        <v>reader["working_time"] != DBNull.Value ? Convert.ToSingle(reader["working_time"]) : null</v>
      </c>
      <c r="U12" s="19" t="str">
        <f>ValueObject[[#This Row],[DBテーブル_物理名]]&amp;" = @"&amp;ValueObject[[#This Row],[DBテーブル_物理名]]</f>
        <v>working_time = @working_time</v>
      </c>
      <c r="V12" s="19" t="str" cm="1">
        <f t="array" ref="V12">SUBSTITUTE(SUBSTITUTE(Templates[SQLiteParameter_Args],"__Column__",ValueObject[[#This Row],[DBテーブル_物理名]]),"__VO__",ValueObject[[#This Row],[Entity_プロパティ]])</f>
        <v>new SQLiteParameter("@working_time", entity.WorkingTime.Value)</v>
      </c>
      <c r="W12" s="19" t="str" cm="1">
        <f t="array" ref="W12">SUBSTITUTE(SUBSTITUTE(Templates[ViewModelEntity_Property_get],"__Type__",ValueObject[[#This Row],[型]]),"__EntityProperty__",ValueObject[[#This Row],[Entity_プロパティ]])</f>
        <v xml:space="preserve">        public float? WorkingTime =&gt; _entity.WorkingTime.Value;</v>
      </c>
      <c r="X12" s="19" t="str" cm="1">
        <f t="array" ref="X12">SUBSTITUTE(SUBSTITUTE(Templates[ViewModelEntity_Property_getset],"__Type__",ValueObject[[#This Row],[型]]),"__EntityProperty__",ValueObject[[#This Row],[Entity_プロパティ]])</f>
        <v xml:space="preserve">       public float? WorkingTime 
        {
            get { return _entity.WorkingTime.Value; }
            set { _entity.WorkingTime = new WorkingTime(value); }
        }</v>
      </c>
      <c r="Y12" s="19" t="str" cm="1">
        <f t="array" ref="Y12">SUBSTITUTE(SUBSTITUTE(SUBSTITUTE(Templates[ValueObject],"__SN__",'1_インプット'!$D$3),"__VO__",ValueObject[[#This Row],[ValueObject]]),"__VOType__",ValueObject[[#This Row],[型]])</f>
        <v>namespace Template2.Domain.ValueObjects
{
    public sealed class WorkingTime : ValueObject&lt;WorkingTime&gt;
    {
        /// &lt;summary&gt;
        /// コンストラクタ
        /// &lt;/summary&gt;
        /// &lt;param name=""value""&gt;&lt;/param&gt;
        public WorkingTime(float? value)
        {
            Value = value;
        }
        public float? Value { get; }
        protected override bool EqualsCore(WorkingTime other)
        {
            return Value == other.Value;
        }
        protected override int GetHashCodeCore()
        {
            if (Value == null)
            {
                return 0;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=&gt; _entity..Value;</v>
      </c>
      <c r="X13" s="19" t="str" cm="1">
        <f t="array" ref="X13">SUBSTITUTE(SUBSTITUTE(Templates[ViewModelEntity_Property_getset],"__Type__",ValueObject[[#This Row],[型]]),"__EntityProperty__",ValueObject[[#This Row],[Entity_プロパティ]])</f>
        <v xml:space="preserve">       public   
        {
            get { return _entity..Value; }
            set { _entity. = new (value); }
        }</v>
      </c>
      <c r="Y13" s="19" t="str" cm="1">
        <f t="array" ref="Y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=&gt; _entity..Value;</v>
      </c>
      <c r="X14" s="19" t="str" cm="1">
        <f t="array" ref="X14">SUBSTITUTE(SUBSTITUTE(Templates[ViewModelEntity_Property_getset],"__Type__",ValueObject[[#This Row],[型]]),"__EntityProperty__",ValueObject[[#This Row],[Entity_プロパティ]])</f>
        <v xml:space="preserve">       public   
        {
            get { return _entity..Value; }
            set { _entity. = new (value); }
        }</v>
      </c>
      <c r="Y14" s="19" t="str" cm="1">
        <f t="array" ref="Y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=&gt; _entity..Value;</v>
      </c>
      <c r="X15" s="19" t="str" cm="1">
        <f t="array" ref="X15">SUBSTITUTE(SUBSTITUTE(Templates[ViewModelEntity_Property_getset],"__Type__",ValueObject[[#This Row],[型]]),"__EntityProperty__",ValueObject[[#This Row],[Entity_プロパティ]])</f>
        <v xml:space="preserve">       public   
        {
            get { return _entity..Value; }
            set { _entity. = new (value); }
        }</v>
      </c>
      <c r="Y15" s="19" t="str" cm="1">
        <f t="array" ref="Y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=&gt; _entity..Value;</v>
      </c>
      <c r="X16" s="19" t="str" cm="1">
        <f t="array" ref="X16">SUBSTITUTE(SUBSTITUTE(Templates[ViewModelEntity_Property_getset],"__Type__",ValueObject[[#This Row],[型]]),"__EntityProperty__",ValueObject[[#This Row],[Entity_プロパティ]])</f>
        <v xml:space="preserve">       public   
        {
            get { return _entity..Value; }
            set { _entity. = new (value); }
        }</v>
      </c>
      <c r="Y16" s="19" t="str" cm="1">
        <f t="array" ref="Y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=&gt; _entity..Value;</v>
      </c>
      <c r="X17" s="19" t="str" cm="1">
        <f t="array" ref="X17">SUBSTITUTE(SUBSTITUTE(Templates[ViewModelEntity_Property_getset],"__Type__",ValueObject[[#This Row],[型]]),"__EntityProperty__",ValueObject[[#This Row],[Entity_プロパティ]])</f>
        <v xml:space="preserve">       public   
        {
            get { return _entity..Value; }
            set { _entity. = new (value); }
        }</v>
      </c>
      <c r="Y17" s="19" t="str" cm="1">
        <f t="array" ref="Y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=&gt; _entity..Value;</v>
      </c>
      <c r="X18" s="19" t="str" cm="1">
        <f t="array" ref="X18">SUBSTITUTE(SUBSTITUTE(Templates[ViewModelEntity_Property_getset],"__Type__",ValueObject[[#This Row],[型]]),"__EntityProperty__",ValueObject[[#This Row],[Entity_プロパティ]])</f>
        <v xml:space="preserve">       public   
        {
            get { return _entity..Value; }
            set { _entity. = new (value); }
        }</v>
      </c>
      <c r="Y18" s="19" t="str" cm="1">
        <f t="array" ref="Y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=&gt; _entity..Value;</v>
      </c>
      <c r="X19" s="19" t="str" cm="1">
        <f t="array" ref="X19">SUBSTITUTE(SUBSTITUTE(Templates[ViewModelEntity_Property_getset],"__Type__",ValueObject[[#This Row],[型]]),"__EntityProperty__",ValueObject[[#This Row],[Entity_プロパティ]])</f>
        <v xml:space="preserve">       public   
        {
            get { return _entity..Value; }
            set { _entity. = new (value); }
        }</v>
      </c>
      <c r="Y19" s="19" t="str" cm="1">
        <f t="array" ref="Y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=&gt; _entity..Value;</v>
      </c>
      <c r="X20" s="19" t="str" cm="1">
        <f t="array" ref="X20">SUBSTITUTE(SUBSTITUTE(Templates[ViewModelEntity_Property_getset],"__Type__",ValueObject[[#This Row],[型]]),"__EntityProperty__",ValueObject[[#This Row],[Entity_プロパティ]])</f>
        <v xml:space="preserve">       public   
        {
            get { return _entity..Value; }
            set { _entity. = new (value); }
        }</v>
      </c>
      <c r="Y20" s="19" t="str" cm="1">
        <f t="array" ref="Y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=&gt; _entity..Value;</v>
      </c>
      <c r="X21" s="19" t="str" cm="1">
        <f t="array" ref="X21">SUBSTITUTE(SUBSTITUTE(Templates[ViewModelEntity_Property_getset],"__Type__",ValueObject[[#This Row],[型]]),"__EntityProperty__",ValueObject[[#This Row],[Entity_プロパティ]])</f>
        <v xml:space="preserve">       public   
        {
            get { return _entity..Value; }
            set { _entity. = new (value); }
        }</v>
      </c>
      <c r="Y21" s="19" t="str" cm="1">
        <f t="array" ref="Y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=&gt; _entity..Value;</v>
      </c>
      <c r="X22" s="19" t="str" cm="1">
        <f t="array" ref="X22">SUBSTITUTE(SUBSTITUTE(Templates[ViewModelEntity_Property_getset],"__Type__",ValueObject[[#This Row],[型]]),"__EntityProperty__",ValueObject[[#This Row],[Entity_プロパティ]])</f>
        <v xml:space="preserve">       public   
        {
            get { return _entity..Value; }
            set { _entity. = new (value); }
        }</v>
      </c>
      <c r="Y22" s="19" t="str" cm="1">
        <f t="array" ref="Y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=&gt; _entity..Value;</v>
      </c>
      <c r="X23" s="19" t="str" cm="1">
        <f t="array" ref="X23">SUBSTITUTE(SUBSTITUTE(Templates[ViewModelEntity_Property_getset],"__Type__",ValueObject[[#This Row],[型]]),"__EntityProperty__",ValueObject[[#This Row],[Entity_プロパティ]])</f>
        <v xml:space="preserve">       public   
        {
            get { return _entity..Value; }
            set { _entity. = new (value); }
        }</v>
      </c>
      <c r="Y23" s="19" t="str" cm="1">
        <f t="array" ref="Y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=&gt; _entity..Value;</v>
      </c>
      <c r="X24" s="19" t="str" cm="1">
        <f t="array" ref="X24">SUBSTITUTE(SUBSTITUTE(Templates[ViewModelEntity_Property_getset],"__Type__",ValueObject[[#This Row],[型]]),"__EntityProperty__",ValueObject[[#This Row],[Entity_プロパティ]])</f>
        <v xml:space="preserve">       public   
        {
            get { return _entity..Value; }
            set { _entity. = new (value); }
        }</v>
      </c>
      <c r="Y24" s="19" t="str" cm="1">
        <f t="array" ref="Y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=&gt; _entity..Value;</v>
      </c>
      <c r="X25" s="19" t="str" cm="1">
        <f t="array" ref="X25">SUBSTITUTE(SUBSTITUTE(Templates[ViewModelEntity_Property_getset],"__Type__",ValueObject[[#This Row],[型]]),"__EntityProperty__",ValueObject[[#This Row],[Entity_プロパティ]])</f>
        <v xml:space="preserve">       public   
        {
            get { return _entity..Value; }
            set { _entity. = new (value); }
        }</v>
      </c>
      <c r="Y25" s="19" t="str" cm="1">
        <f t="array" ref="Y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=&gt; _entity..Value;</v>
      </c>
      <c r="X26" s="19" t="str" cm="1">
        <f t="array" ref="X26">SUBSTITUTE(SUBSTITUTE(Templates[ViewModelEntity_Property_getset],"__Type__",ValueObject[[#This Row],[型]]),"__EntityProperty__",ValueObject[[#This Row],[Entity_プロパティ]])</f>
        <v xml:space="preserve">       public   
        {
            get { return _entity..Value; }
            set { _entity. = new (value); }
        }</v>
      </c>
      <c r="Y26" s="19" t="str" cm="1">
        <f t="array" ref="Y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=&gt; _entity..Value;</v>
      </c>
      <c r="X27" s="19" t="str" cm="1">
        <f t="array" ref="X27">SUBSTITUTE(SUBSTITUTE(Templates[ViewModelEntity_Property_getset],"__Type__",ValueObject[[#This Row],[型]]),"__EntityProperty__",ValueObject[[#This Row],[Entity_プロパティ]])</f>
        <v xml:space="preserve">       public   
        {
            get { return _entity..Value; }
            set { _entity. = new (value); }
        }</v>
      </c>
      <c r="Y27" s="19" t="str" cm="1">
        <f t="array" ref="Y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=&gt; _entity..Value;</v>
      </c>
      <c r="X28" s="19" t="str" cm="1">
        <f t="array" ref="X28">SUBSTITUTE(SUBSTITUTE(Templates[ViewModelEntity_Property_getset],"__Type__",ValueObject[[#This Row],[型]]),"__EntityProperty__",ValueObject[[#This Row],[Entity_プロパティ]])</f>
        <v xml:space="preserve">       public   
        {
            get { return _entity..Value; }
            set { _entity. = new (value); }
        }</v>
      </c>
      <c r="Y28" s="19" t="str" cm="1">
        <f t="array" ref="Y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=&gt; _entity..Value;</v>
      </c>
      <c r="X29" s="19" t="str" cm="1">
        <f t="array" ref="X29">SUBSTITUTE(SUBSTITUTE(Templates[ViewModelEntity_Property_getset],"__Type__",ValueObject[[#This Row],[型]]),"__EntityProperty__",ValueObject[[#This Row],[Entity_プロパティ]])</f>
        <v xml:space="preserve">       public   
        {
            get { return _entity..Value; }
            set { _entity. = new (value); }
        }</v>
      </c>
      <c r="Y29" s="19" t="str" cm="1">
        <f t="array" ref="Y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=&gt; _entity..Value;</v>
      </c>
      <c r="X30" s="19" t="str" cm="1">
        <f t="array" ref="X30">SUBSTITUTE(SUBSTITUTE(Templates[ViewModelEntity_Property_getset],"__Type__",ValueObject[[#This Row],[型]]),"__EntityProperty__",ValueObject[[#This Row],[Entity_プロパティ]])</f>
        <v xml:space="preserve">       public   
        {
            get { return _entity..Value; }
            set { _entity. = new (value); }
        }</v>
      </c>
      <c r="Y30" s="19" t="str" cm="1">
        <f t="array" ref="Y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=&gt; _entity..Value;</v>
      </c>
      <c r="X31" s="19" t="str" cm="1">
        <f t="array" ref="X31">SUBSTITUTE(SUBSTITUTE(Templates[ViewModelEntity_Property_getset],"__Type__",ValueObject[[#This Row],[型]]),"__EntityProperty__",ValueObject[[#This Row],[Entity_プロパティ]])</f>
        <v xml:space="preserve">       public   
        {
            get { return _entity..Value; }
            set { _entity. = new (value); }
        }</v>
      </c>
      <c r="Y31" s="19" t="str" cm="1">
        <f t="array" ref="Y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=&gt; _entity..Value;</v>
      </c>
      <c r="X32" s="19" t="str" cm="1">
        <f t="array" ref="X32">SUBSTITUTE(SUBSTITUTE(Templates[ViewModelEntity_Property_getset],"__Type__",ValueObject[[#This Row],[型]]),"__EntityProperty__",ValueObject[[#This Row],[Entity_プロパティ]])</f>
        <v xml:space="preserve">       public   
        {
            get { return _entity..Value; }
            set { _entity. = new (value); }
        }</v>
      </c>
      <c r="Y32" s="19" t="str" cm="1">
        <f t="array" ref="Y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=&gt; _entity..Value;</v>
      </c>
      <c r="X33" s="19" t="str" cm="1">
        <f t="array" ref="X33">SUBSTITUTE(SUBSTITUTE(Templates[ViewModelEntity_Property_getset],"__Type__",ValueObject[[#This Row],[型]]),"__EntityProperty__",ValueObject[[#This Row],[Entity_プロパティ]])</f>
        <v xml:space="preserve">       public   
        {
            get { return _entity..Value; }
            set { _entity. = new (value); }
        }</v>
      </c>
      <c r="Y33" s="19" t="str" cm="1">
        <f t="array" ref="Y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=&gt; _entity..Value;</v>
      </c>
      <c r="X34" s="19" t="str" cm="1">
        <f t="array" ref="X34">SUBSTITUTE(SUBSTITUTE(Templates[ViewModelEntity_Property_getset],"__Type__",ValueObject[[#This Row],[型]]),"__EntityProperty__",ValueObject[[#This Row],[Entity_プロパティ]])</f>
        <v xml:space="preserve">       public   
        {
            get { return _entity..Value; }
            set { _entity. = new (value); }
        }</v>
      </c>
      <c r="Y34" s="19" t="str" cm="1">
        <f t="array" ref="Y3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=&gt; _entity..Value;</v>
      </c>
      <c r="X35" s="19" t="str" cm="1">
        <f t="array" ref="X35">SUBSTITUTE(SUBSTITUTE(Templates[ViewModelEntity_Property_getset],"__Type__",ValueObject[[#This Row],[型]]),"__EntityProperty__",ValueObject[[#This Row],[Entity_プロパティ]])</f>
        <v xml:space="preserve">       public   
        {
            get { return _entity..Value; }
            set { _entity. = new (value); }
        }</v>
      </c>
      <c r="Y35" s="19" t="str" cm="1">
        <f t="array" ref="Y3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=&gt; _entity..Value;</v>
      </c>
      <c r="X36" s="19" t="str" cm="1">
        <f t="array" ref="X36">SUBSTITUTE(SUBSTITUTE(Templates[ViewModelEntity_Property_getset],"__Type__",ValueObject[[#This Row],[型]]),"__EntityProperty__",ValueObject[[#This Row],[Entity_プロパティ]])</f>
        <v xml:space="preserve">       public   
        {
            get { return _entity..Value; }
            set { _entity. = new (value); }
        }</v>
      </c>
      <c r="Y36" s="19" t="str" cm="1">
        <f t="array" ref="Y3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=&gt; _entity..Value;</v>
      </c>
      <c r="X37" s="19" t="str" cm="1">
        <f t="array" ref="X37">SUBSTITUTE(SUBSTITUTE(Templates[ViewModelEntity_Property_getset],"__Type__",ValueObject[[#This Row],[型]]),"__EntityProperty__",ValueObject[[#This Row],[Entity_プロパティ]])</f>
        <v xml:space="preserve">       public   
        {
            get { return _entity..Value; }
            set { _entity. = new (value); }
        }</v>
      </c>
      <c r="Y37" s="19" t="str" cm="1">
        <f t="array" ref="Y3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=&gt; _entity..Value;</v>
      </c>
      <c r="X38" s="19" t="str" cm="1">
        <f t="array" ref="X38">SUBSTITUTE(SUBSTITUTE(Templates[ViewModelEntity_Property_getset],"__Type__",ValueObject[[#This Row],[型]]),"__EntityProperty__",ValueObject[[#This Row],[Entity_プロパティ]])</f>
        <v xml:space="preserve">       public   
        {
            get { return _entity..Value; }
            set { _entity. = new (value); }
        }</v>
      </c>
      <c r="Y38" s="19" t="str" cm="1">
        <f t="array" ref="Y3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=&gt; _entity..Value;</v>
      </c>
      <c r="X39" s="19" t="str" cm="1">
        <f t="array" ref="X39">SUBSTITUTE(SUBSTITUTE(Templates[ViewModelEntity_Property_getset],"__Type__",ValueObject[[#This Row],[型]]),"__EntityProperty__",ValueObject[[#This Row],[Entity_プロパティ]])</f>
        <v xml:space="preserve">       public   
        {
            get { return _entity..Value; }
            set { _entity. = new (value); }
        }</v>
      </c>
      <c r="Y39" s="19" t="str" cm="1">
        <f t="array" ref="Y3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=&gt; _entity..Value;</v>
      </c>
      <c r="X40" s="19" t="str" cm="1">
        <f t="array" ref="X40">SUBSTITUTE(SUBSTITUTE(Templates[ViewModelEntity_Property_getset],"__Type__",ValueObject[[#This Row],[型]]),"__EntityProperty__",ValueObject[[#This Row],[Entity_プロパティ]])</f>
        <v xml:space="preserve">       public   
        {
            get { return _entity..Value; }
            set { _entity. = new (value); }
        }</v>
      </c>
      <c r="Y40" s="19" t="str" cm="1">
        <f t="array" ref="Y4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=&gt; _entity..Value;</v>
      </c>
      <c r="X41" s="19" t="str" cm="1">
        <f t="array" ref="X41">SUBSTITUTE(SUBSTITUTE(Templates[ViewModelEntity_Property_getset],"__Type__",ValueObject[[#This Row],[型]]),"__EntityProperty__",ValueObject[[#This Row],[Entity_プロパティ]])</f>
        <v xml:space="preserve">       public   
        {
            get { return _entity..Value; }
            set { _entity. = new (value); }
        }</v>
      </c>
      <c r="Y41" s="19" t="str" cm="1">
        <f t="array" ref="Y4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=&gt; _entity..Value;</v>
      </c>
      <c r="X42" s="19" t="str" cm="1">
        <f t="array" ref="X42">SUBSTITUTE(SUBSTITUTE(Templates[ViewModelEntity_Property_getset],"__Type__",ValueObject[[#This Row],[型]]),"__EntityProperty__",ValueObject[[#This Row],[Entity_プロパティ]])</f>
        <v xml:space="preserve">       public   
        {
            get { return _entity..Value; }
            set { _entity. = new (value); }
        }</v>
      </c>
      <c r="Y42" s="19" t="str" cm="1">
        <f t="array" ref="Y4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=&gt; _entity..Value;</v>
      </c>
      <c r="X43" s="19" t="str" cm="1">
        <f t="array" ref="X43">SUBSTITUTE(SUBSTITUTE(Templates[ViewModelEntity_Property_getset],"__Type__",ValueObject[[#This Row],[型]]),"__EntityProperty__",ValueObject[[#This Row],[Entity_プロパティ]])</f>
        <v xml:space="preserve">       public   
        {
            get { return _entity..Value; }
            set { _entity. = new (value); }
        }</v>
      </c>
      <c r="Y43" s="19" t="str" cm="1">
        <f t="array" ref="Y4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=&gt; _entity..Value;</v>
      </c>
      <c r="X44" s="19" t="str" cm="1">
        <f t="array" ref="X44">SUBSTITUTE(SUBSTITUTE(Templates[ViewModelEntity_Property_getset],"__Type__",ValueObject[[#This Row],[型]]),"__EntityProperty__",ValueObject[[#This Row],[Entity_プロパティ]])</f>
        <v xml:space="preserve">       public   
        {
            get { return _entity..Value; }
            set { _entity. = new (value); }
        }</v>
      </c>
      <c r="Y44" s="19" t="str" cm="1">
        <f t="array" ref="Y4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=&gt; _entity..Value;</v>
      </c>
      <c r="X45" s="19" t="str" cm="1">
        <f t="array" ref="X45">SUBSTITUTE(SUBSTITUTE(Templates[ViewModelEntity_Property_getset],"__Type__",ValueObject[[#This Row],[型]]),"__EntityProperty__",ValueObject[[#This Row],[Entity_プロパティ]])</f>
        <v xml:space="preserve">       public   
        {
            get { return _entity..Value; }
            set { _entity. = new (value); }
        }</v>
      </c>
      <c r="Y45" s="19" t="str" cm="1">
        <f t="array" ref="Y4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=&gt; _entity..Value;</v>
      </c>
      <c r="X46" s="19" t="str" cm="1">
        <f t="array" ref="X46">SUBSTITUTE(SUBSTITUTE(Templates[ViewModelEntity_Property_getset],"__Type__",ValueObject[[#This Row],[型]]),"__EntityProperty__",ValueObject[[#This Row],[Entity_プロパティ]])</f>
        <v xml:space="preserve">       public   
        {
            get { return _entity..Value; }
            set { _entity. = new (value); }
        }</v>
      </c>
      <c r="Y46" s="19" t="str" cm="1">
        <f t="array" ref="Y4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=&gt; _entity..Value;</v>
      </c>
      <c r="X47" s="19" t="str" cm="1">
        <f t="array" ref="X47">SUBSTITUTE(SUBSTITUTE(Templates[ViewModelEntity_Property_getset],"__Type__",ValueObject[[#This Row],[型]]),"__EntityProperty__",ValueObject[[#This Row],[Entity_プロパティ]])</f>
        <v xml:space="preserve">       public   
        {
            get { return _entity..Value; }
            set { _entity. = new (value); }
        }</v>
      </c>
      <c r="Y47" s="19" t="str" cm="1">
        <f t="array" ref="Y4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=&gt; _entity..Value;</v>
      </c>
      <c r="X48" s="19" t="str" cm="1">
        <f t="array" ref="X48">SUBSTITUTE(SUBSTITUTE(Templates[ViewModelEntity_Property_getset],"__Type__",ValueObject[[#This Row],[型]]),"__EntityProperty__",ValueObject[[#This Row],[Entity_プロパティ]])</f>
        <v xml:space="preserve">       public   
        {
            get { return _entity..Value; }
            set { _entity. = new (value); }
        }</v>
      </c>
      <c r="Y48" s="19" t="str" cm="1">
        <f t="array" ref="Y4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=&gt; _entity..Value;</v>
      </c>
      <c r="X49" s="19" t="str" cm="1">
        <f t="array" ref="X49">SUBSTITUTE(SUBSTITUTE(Templates[ViewModelEntity_Property_getset],"__Type__",ValueObject[[#This Row],[型]]),"__EntityProperty__",ValueObject[[#This Row],[Entity_プロパティ]])</f>
        <v xml:space="preserve">       public   
        {
            get { return _entity..Value; }
            set { _entity. = new (value); }
        }</v>
      </c>
      <c r="Y49" s="19" t="str" cm="1">
        <f t="array" ref="Y4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=&gt; _entity..Value;</v>
      </c>
      <c r="X50" s="19" t="str" cm="1">
        <f t="array" ref="X50">SUBSTITUTE(SUBSTITUTE(Templates[ViewModelEntity_Property_getset],"__Type__",ValueObject[[#This Row],[型]]),"__EntityProperty__",ValueObject[[#This Row],[Entity_プロパティ]])</f>
        <v xml:space="preserve">       public   
        {
            get { return _entity..Value; }
            set { _entity. = new (value); }
        }</v>
      </c>
      <c r="Y50" s="19" t="str" cm="1">
        <f t="array" ref="Y5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=&gt; _entity..Value;</v>
      </c>
      <c r="X51" s="19" t="str" cm="1">
        <f t="array" ref="X51">SUBSTITUTE(SUBSTITUTE(Templates[ViewModelEntity_Property_getset],"__Type__",ValueObject[[#This Row],[型]]),"__EntityProperty__",ValueObject[[#This Row],[Entity_プロパティ]])</f>
        <v xml:space="preserve">       public   
        {
            get { return _entity..Value; }
            set { _entity. = new (value); }
        }</v>
      </c>
      <c r="Y51" s="19" t="str" cm="1">
        <f t="array" ref="Y5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=&gt; _entity..Value;</v>
      </c>
      <c r="X52" s="19" t="str" cm="1">
        <f t="array" ref="X52">SUBSTITUTE(SUBSTITUTE(Templates[ViewModelEntity_Property_getset],"__Type__",ValueObject[[#This Row],[型]]),"__EntityProperty__",ValueObject[[#This Row],[Entity_プロパティ]])</f>
        <v xml:space="preserve">       public   
        {
            get { return _entity..Value; }
            set { _entity. = new (value); }
        }</v>
      </c>
      <c r="Y52" s="19" t="str" cm="1">
        <f t="array" ref="Y5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=&gt; _entity..Value;</v>
      </c>
      <c r="X53" s="19" t="str" cm="1">
        <f t="array" ref="X53">SUBSTITUTE(SUBSTITUTE(Templates[ViewModelEntity_Property_getset],"__Type__",ValueObject[[#This Row],[型]]),"__EntityProperty__",ValueObject[[#This Row],[Entity_プロパティ]])</f>
        <v xml:space="preserve">       public   
        {
            get { return _entity..Value; }
            set { _entity. = new (value); }
        }</v>
      </c>
      <c r="Y53" s="19" t="str" cm="1">
        <f t="array" ref="Y5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=&gt; _entity..Value;</v>
      </c>
      <c r="X54" s="19" t="str" cm="1">
        <f t="array" ref="X54">SUBSTITUTE(SUBSTITUTE(Templates[ViewModelEntity_Property_getset],"__Type__",ValueObject[[#This Row],[型]]),"__EntityProperty__",ValueObject[[#This Row],[Entity_プロパティ]])</f>
        <v xml:space="preserve">       public   
        {
            get { return _entity..Value; }
            set { _entity. = new (value); }
        }</v>
      </c>
      <c r="Y54" s="19" t="str" cm="1">
        <f t="array" ref="Y5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=&gt; _entity..Value;</v>
      </c>
      <c r="X55" s="19" t="str" cm="1">
        <f t="array" ref="X55">SUBSTITUTE(SUBSTITUTE(Templates[ViewModelEntity_Property_getset],"__Type__",ValueObject[[#This Row],[型]]),"__EntityProperty__",ValueObject[[#This Row],[Entity_プロパティ]])</f>
        <v xml:space="preserve">       public   
        {
            get { return _entity..Value; }
            set { _entity. = new (value); }
        }</v>
      </c>
      <c r="Y55" s="19" t="str" cm="1">
        <f t="array" ref="Y5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=&gt; _entity..Value;</v>
      </c>
      <c r="X56" s="19" t="str" cm="1">
        <f t="array" ref="X56">SUBSTITUTE(SUBSTITUTE(Templates[ViewModelEntity_Property_getset],"__Type__",ValueObject[[#This Row],[型]]),"__EntityProperty__",ValueObject[[#This Row],[Entity_プロパティ]])</f>
        <v xml:space="preserve">       public   
        {
            get { return _entity..Value; }
            set { _entity. = new (value); }
        }</v>
      </c>
      <c r="Y56" s="19" t="str" cm="1">
        <f t="array" ref="Y5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=&gt; _entity..Value;</v>
      </c>
      <c r="X57" s="19" t="str" cm="1">
        <f t="array" ref="X57">SUBSTITUTE(SUBSTITUTE(Templates[ViewModelEntity_Property_getset],"__Type__",ValueObject[[#This Row],[型]]),"__EntityProperty__",ValueObject[[#This Row],[Entity_プロパティ]])</f>
        <v xml:space="preserve">       public   
        {
            get { return _entity..Value; }
            set { _entity. = new (value); }
        }</v>
      </c>
      <c r="Y57" s="19" t="str" cm="1">
        <f t="array" ref="Y5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=&gt; _entity..Value;</v>
      </c>
      <c r="X58" s="19" t="str" cm="1">
        <f t="array" ref="X58">SUBSTITUTE(SUBSTITUTE(Templates[ViewModelEntity_Property_getset],"__Type__",ValueObject[[#This Row],[型]]),"__EntityProperty__",ValueObject[[#This Row],[Entity_プロパティ]])</f>
        <v xml:space="preserve">       public   
        {
            get { return _entity..Value; }
            set { _entity. = new (value); }
        }</v>
      </c>
      <c r="Y58" s="19" t="str" cm="1">
        <f t="array" ref="Y5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=&gt; _entity..Value;</v>
      </c>
      <c r="X59" s="19" t="str" cm="1">
        <f t="array" ref="X59">SUBSTITUTE(SUBSTITUTE(Templates[ViewModelEntity_Property_getset],"__Type__",ValueObject[[#This Row],[型]]),"__EntityProperty__",ValueObject[[#This Row],[Entity_プロパティ]])</f>
        <v xml:space="preserve">       public   
        {
            get { return _entity..Value; }
            set { _entity. = new (value); }
        }</v>
      </c>
      <c r="Y59" s="19" t="str" cm="1">
        <f t="array" ref="Y5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=&gt; _entity..Value;</v>
      </c>
      <c r="X60" s="19" t="str" cm="1">
        <f t="array" ref="X60">SUBSTITUTE(SUBSTITUTE(Templates[ViewModelEntity_Property_getset],"__Type__",ValueObject[[#This Row],[型]]),"__EntityProperty__",ValueObject[[#This Row],[Entity_プロパティ]])</f>
        <v xml:space="preserve">       public   
        {
            get { return _entity..Value; }
            set { _entity. = new (value); }
        }</v>
      </c>
      <c r="Y60" s="19" t="str" cm="1">
        <f t="array" ref="Y6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=&gt; _entity..Value;</v>
      </c>
      <c r="X61" s="19" t="str" cm="1">
        <f t="array" ref="X61">SUBSTITUTE(SUBSTITUTE(Templates[ViewModelEntity_Property_getset],"__Type__",ValueObject[[#This Row],[型]]),"__EntityProperty__",ValueObject[[#This Row],[Entity_プロパティ]])</f>
        <v xml:space="preserve">       public   
        {
            get { return _entity..Value; }
            set { _entity. = new (value); }
        }</v>
      </c>
      <c r="Y61" s="19" t="str" cm="1">
        <f t="array" ref="Y6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=&gt; _entity..Value;</v>
      </c>
      <c r="X62" s="19" t="str" cm="1">
        <f t="array" ref="X62">SUBSTITUTE(SUBSTITUTE(Templates[ViewModelEntity_Property_getset],"__Type__",ValueObject[[#This Row],[型]]),"__EntityProperty__",ValueObject[[#This Row],[Entity_プロパティ]])</f>
        <v xml:space="preserve">       public   
        {
            get { return _entity..Value; }
            set { _entity. = new (value); }
        }</v>
      </c>
      <c r="Y62" s="19" t="str" cm="1">
        <f t="array" ref="Y6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=&gt; _entity..Value;</v>
      </c>
      <c r="X63" s="19" t="str" cm="1">
        <f t="array" ref="X63">SUBSTITUTE(SUBSTITUTE(Templates[ViewModelEntity_Property_getset],"__Type__",ValueObject[[#This Row],[型]]),"__EntityProperty__",ValueObject[[#This Row],[Entity_プロパティ]])</f>
        <v xml:space="preserve">       public   
        {
            get { return _entity..Value; }
            set { _entity. = new (value); }
        }</v>
      </c>
      <c r="Y63" s="19" t="str" cm="1">
        <f t="array" ref="Y6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=&gt; _entity..Value;</v>
      </c>
      <c r="X64" s="19" t="str" cm="1">
        <f t="array" ref="X64">SUBSTITUTE(SUBSTITUTE(Templates[ViewModelEntity_Property_getset],"__Type__",ValueObject[[#This Row],[型]]),"__EntityProperty__",ValueObject[[#This Row],[Entity_プロパティ]])</f>
        <v xml:space="preserve">       public   
        {
            get { return _entity..Value; }
            set { _entity. = new (value); }
        }</v>
      </c>
      <c r="Y64" s="19" t="str" cm="1">
        <f t="array" ref="Y6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=&gt; _entity..Value;</v>
      </c>
      <c r="X65" s="19" t="str" cm="1">
        <f t="array" ref="X65">SUBSTITUTE(SUBSTITUTE(Templates[ViewModelEntity_Property_getset],"__Type__",ValueObject[[#This Row],[型]]),"__EntityProperty__",ValueObject[[#This Row],[Entity_プロパティ]])</f>
        <v xml:space="preserve">       public   
        {
            get { return _entity..Value; }
            set { _entity. = new (value); }
        }</v>
      </c>
      <c r="Y65" s="19" t="str" cm="1">
        <f t="array" ref="Y6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=&gt; _entity..Value;</v>
      </c>
      <c r="X66" s="19" t="str" cm="1">
        <f t="array" ref="X66">SUBSTITUTE(SUBSTITUTE(Templates[ViewModelEntity_Property_getset],"__Type__",ValueObject[[#This Row],[型]]),"__EntityProperty__",ValueObject[[#This Row],[Entity_プロパティ]])</f>
        <v xml:space="preserve">       public   
        {
            get { return _entity..Value; }
            set { _entity. = new (value); }
        }</v>
      </c>
      <c r="Y66" s="19" t="str" cm="1">
        <f t="array" ref="Y6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=&gt; _entity..Value;</v>
      </c>
      <c r="X67" s="19" t="str" cm="1">
        <f t="array" ref="X67">SUBSTITUTE(SUBSTITUTE(Templates[ViewModelEntity_Property_getset],"__Type__",ValueObject[[#This Row],[型]]),"__EntityProperty__",ValueObject[[#This Row],[Entity_プロパティ]])</f>
        <v xml:space="preserve">       public   
        {
            get { return _entity..Value; }
            set { _entity. = new (value); }
        }</v>
      </c>
      <c r="Y67" s="19" t="str" cm="1">
        <f t="array" ref="Y6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=&gt; _entity..Value;</v>
      </c>
      <c r="X68" s="19" t="str" cm="1">
        <f t="array" ref="X68">SUBSTITUTE(SUBSTITUTE(Templates[ViewModelEntity_Property_getset],"__Type__",ValueObject[[#This Row],[型]]),"__EntityProperty__",ValueObject[[#This Row],[Entity_プロパティ]])</f>
        <v xml:space="preserve">       public   
        {
            get { return _entity..Value; }
            set { _entity. = new (value); }
        }</v>
      </c>
      <c r="Y68" s="19" t="str" cm="1">
        <f t="array" ref="Y6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=&gt; _entity..Value;</v>
      </c>
      <c r="X69" s="19" t="str" cm="1">
        <f t="array" ref="X69">SUBSTITUTE(SUBSTITUTE(Templates[ViewModelEntity_Property_getset],"__Type__",ValueObject[[#This Row],[型]]),"__EntityProperty__",ValueObject[[#This Row],[Entity_プロパティ]])</f>
        <v xml:space="preserve">       public   
        {
            get { return _entity..Value; }
            set { _entity. = new (value); }
        }</v>
      </c>
      <c r="Y69" s="19" t="str" cm="1">
        <f t="array" ref="Y6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=&gt; _entity..Value;</v>
      </c>
      <c r="X70" s="19" t="str" cm="1">
        <f t="array" ref="X70">SUBSTITUTE(SUBSTITUTE(Templates[ViewModelEntity_Property_getset],"__Type__",ValueObject[[#This Row],[型]]),"__EntityProperty__",ValueObject[[#This Row],[Entity_プロパティ]])</f>
        <v xml:space="preserve">       public   
        {
            get { return _entity..Value; }
            set { _entity. = new (value); }
        }</v>
      </c>
      <c r="Y70" s="19" t="str" cm="1">
        <f t="array" ref="Y7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=&gt; _entity..Value;</v>
      </c>
      <c r="X71" s="19" t="str" cm="1">
        <f t="array" ref="X71">SUBSTITUTE(SUBSTITUTE(Templates[ViewModelEntity_Property_getset],"__Type__",ValueObject[[#This Row],[型]]),"__EntityProperty__",ValueObject[[#This Row],[Entity_プロパティ]])</f>
        <v xml:space="preserve">       public   
        {
            get { return _entity..Value; }
            set { _entity. = new (value); }
        }</v>
      </c>
      <c r="Y71" s="19" t="str" cm="1">
        <f t="array" ref="Y7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=&gt; _entity..Value;</v>
      </c>
      <c r="X72" s="19" t="str" cm="1">
        <f t="array" ref="X72">SUBSTITUTE(SUBSTITUTE(Templates[ViewModelEntity_Property_getset],"__Type__",ValueObject[[#This Row],[型]]),"__EntityProperty__",ValueObject[[#This Row],[Entity_プロパティ]])</f>
        <v xml:space="preserve">       public   
        {
            get { return _entity..Value; }
            set { _entity. = new (value); }
        }</v>
      </c>
      <c r="Y72" s="19" t="str" cm="1">
        <f t="array" ref="Y7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=&gt; _entity..Value;</v>
      </c>
      <c r="X73" s="19" t="str" cm="1">
        <f t="array" ref="X73">SUBSTITUTE(SUBSTITUTE(Templates[ViewModelEntity_Property_getset],"__Type__",ValueObject[[#This Row],[型]]),"__EntityProperty__",ValueObject[[#This Row],[Entity_プロパティ]])</f>
        <v xml:space="preserve">       public   
        {
            get { return _entity..Value; }
            set { _entity. = new (value); }
        }</v>
      </c>
      <c r="Y73" s="19" t="str" cm="1">
        <f t="array" ref="Y7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=&gt; _entity..Value;</v>
      </c>
      <c r="X74" s="19" t="str" cm="1">
        <f t="array" ref="X74">SUBSTITUTE(SUBSTITUTE(Templates[ViewModelEntity_Property_getset],"__Type__",ValueObject[[#This Row],[型]]),"__EntityProperty__",ValueObject[[#This Row],[Entity_プロパティ]])</f>
        <v xml:space="preserve">       public   
        {
            get { return _entity..Value; }
            set { _entity. = new (value); }
        }</v>
      </c>
      <c r="Y74" s="19" t="str" cm="1">
        <f t="array" ref="Y7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=&gt; _entity..Value;</v>
      </c>
      <c r="X75" s="19" t="str" cm="1">
        <f t="array" ref="X75">SUBSTITUTE(SUBSTITUTE(Templates[ViewModelEntity_Property_getset],"__Type__",ValueObject[[#This Row],[型]]),"__EntityProperty__",ValueObject[[#This Row],[Entity_プロパティ]])</f>
        <v xml:space="preserve">       public   
        {
            get { return _entity..Value; }
            set { _entity. = new (value); }
        }</v>
      </c>
      <c r="Y75" s="19" t="str" cm="1">
        <f t="array" ref="Y7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=&gt; _entity..Value;</v>
      </c>
      <c r="X76" s="19" t="str" cm="1">
        <f t="array" ref="X76">SUBSTITUTE(SUBSTITUTE(Templates[ViewModelEntity_Property_getset],"__Type__",ValueObject[[#This Row],[型]]),"__EntityProperty__",ValueObject[[#This Row],[Entity_プロパティ]])</f>
        <v xml:space="preserve">       public   
        {
            get { return _entity..Value; }
            set { _entity. = new (value); }
        }</v>
      </c>
      <c r="Y76" s="19" t="str" cm="1">
        <f t="array" ref="Y7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=&gt; _entity..Value;</v>
      </c>
      <c r="X77" s="19" t="str" cm="1">
        <f t="array" ref="X77">SUBSTITUTE(SUBSTITUTE(Templates[ViewModelEntity_Property_getset],"__Type__",ValueObject[[#This Row],[型]]),"__EntityProperty__",ValueObject[[#This Row],[Entity_プロパティ]])</f>
        <v xml:space="preserve">       public   
        {
            get { return _entity..Value; }
            set { _entity. = new (value); }
        }</v>
      </c>
      <c r="Y77" s="19" t="str" cm="1">
        <f t="array" ref="Y7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=&gt; _entity..Value;</v>
      </c>
      <c r="X78" s="19" t="str" cm="1">
        <f t="array" ref="X78">SUBSTITUTE(SUBSTITUTE(Templates[ViewModelEntity_Property_getset],"__Type__",ValueObject[[#This Row],[型]]),"__EntityProperty__",ValueObject[[#This Row],[Entity_プロパティ]])</f>
        <v xml:space="preserve">       public   
        {
            get { return _entity..Value; }
            set { _entity. = new (value); }
        }</v>
      </c>
      <c r="Y78" s="19" t="str" cm="1">
        <f t="array" ref="Y7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=&gt; _entity..Value;</v>
      </c>
      <c r="X79" s="19" t="str" cm="1">
        <f t="array" ref="X79">SUBSTITUTE(SUBSTITUTE(Templates[ViewModelEntity_Property_getset],"__Type__",ValueObject[[#This Row],[型]]),"__EntityProperty__",ValueObject[[#This Row],[Entity_プロパティ]])</f>
        <v xml:space="preserve">       public   
        {
            get { return _entity..Value; }
            set { _entity. = new (value); }
        }</v>
      </c>
      <c r="Y79" s="19" t="str" cm="1">
        <f t="array" ref="Y7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=&gt; _entity..Value;</v>
      </c>
      <c r="X80" s="19" t="str" cm="1">
        <f t="array" ref="X80">SUBSTITUTE(SUBSTITUTE(Templates[ViewModelEntity_Property_getset],"__Type__",ValueObject[[#This Row],[型]]),"__EntityProperty__",ValueObject[[#This Row],[Entity_プロパティ]])</f>
        <v xml:space="preserve">       public   
        {
            get { return _entity..Value; }
            set { _entity. = new (value); }
        }</v>
      </c>
      <c r="Y80" s="19" t="str" cm="1">
        <f t="array" ref="Y8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=&gt; _entity..Value;</v>
      </c>
      <c r="X81" s="19" t="str" cm="1">
        <f t="array" ref="X81">SUBSTITUTE(SUBSTITUTE(Templates[ViewModelEntity_Property_getset],"__Type__",ValueObject[[#This Row],[型]]),"__EntityProperty__",ValueObject[[#This Row],[Entity_プロパティ]])</f>
        <v xml:space="preserve">       public   
        {
            get { return _entity..Value; }
            set { _entity. = new (value); }
        }</v>
      </c>
      <c r="Y81" s="19" t="str" cm="1">
        <f t="array" ref="Y8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=&gt; _entity..Value;</v>
      </c>
      <c r="X82" s="19" t="str" cm="1">
        <f t="array" ref="X82">SUBSTITUTE(SUBSTITUTE(Templates[ViewModelEntity_Property_getset],"__Type__",ValueObject[[#This Row],[型]]),"__EntityProperty__",ValueObject[[#This Row],[Entity_プロパティ]])</f>
        <v xml:space="preserve">       public   
        {
            get { return _entity..Value; }
            set { _entity. = new (value); }
        }</v>
      </c>
      <c r="Y82" s="19" t="str" cm="1">
        <f t="array" ref="Y8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=&gt; _entity..Value;</v>
      </c>
      <c r="X83" s="19" t="str" cm="1">
        <f t="array" ref="X83">SUBSTITUTE(SUBSTITUTE(Templates[ViewModelEntity_Property_getset],"__Type__",ValueObject[[#This Row],[型]]),"__EntityProperty__",ValueObject[[#This Row],[Entity_プロパティ]])</f>
        <v xml:space="preserve">       public   
        {
            get { return _entity..Value; }
            set { _entity. = new (value); }
        }</v>
      </c>
      <c r="Y83" s="19" t="str" cm="1">
        <f t="array" ref="Y8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=&gt; _entity..Value;</v>
      </c>
      <c r="X84" s="19" t="str" cm="1">
        <f t="array" ref="X84">SUBSTITUTE(SUBSTITUTE(Templates[ViewModelEntity_Property_getset],"__Type__",ValueObject[[#This Row],[型]]),"__EntityProperty__",ValueObject[[#This Row],[Entity_プロパティ]])</f>
        <v xml:space="preserve">       public   
        {
            get { return _entity..Value; }
            set { _entity. = new (value); }
        }</v>
      </c>
      <c r="Y84" s="19" t="str" cm="1">
        <f t="array" ref="Y8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=&gt; _entity..Value;</v>
      </c>
      <c r="X85" s="19" t="str" cm="1">
        <f t="array" ref="X85">SUBSTITUTE(SUBSTITUTE(Templates[ViewModelEntity_Property_getset],"__Type__",ValueObject[[#This Row],[型]]),"__EntityProperty__",ValueObject[[#This Row],[Entity_プロパティ]])</f>
        <v xml:space="preserve">       public   
        {
            get { return _entity..Value; }
            set { _entity. = new (value); }
        }</v>
      </c>
      <c r="Y85" s="19" t="str" cm="1">
        <f t="array" ref="Y8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=&gt; _entity..Value;</v>
      </c>
      <c r="X86" s="19" t="str" cm="1">
        <f t="array" ref="X86">SUBSTITUTE(SUBSTITUTE(Templates[ViewModelEntity_Property_getset],"__Type__",ValueObject[[#This Row],[型]]),"__EntityProperty__",ValueObject[[#This Row],[Entity_プロパティ]])</f>
        <v xml:space="preserve">       public   
        {
            get { return _entity..Value; }
            set { _entity. = new (value); }
        }</v>
      </c>
      <c r="Y86" s="19" t="str" cm="1">
        <f t="array" ref="Y8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=&gt; _entity..Value;</v>
      </c>
      <c r="X87" s="19" t="str" cm="1">
        <f t="array" ref="X87">SUBSTITUTE(SUBSTITUTE(Templates[ViewModelEntity_Property_getset],"__Type__",ValueObject[[#This Row],[型]]),"__EntityProperty__",ValueObject[[#This Row],[Entity_プロパティ]])</f>
        <v xml:space="preserve">       public   
        {
            get { return _entity..Value; }
            set { _entity. = new (value); }
        }</v>
      </c>
      <c r="Y87" s="19" t="str" cm="1">
        <f t="array" ref="Y8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=&gt; _entity..Value;</v>
      </c>
      <c r="X88" s="19" t="str" cm="1">
        <f t="array" ref="X88">SUBSTITUTE(SUBSTITUTE(Templates[ViewModelEntity_Property_getset],"__Type__",ValueObject[[#This Row],[型]]),"__EntityProperty__",ValueObject[[#This Row],[Entity_プロパティ]])</f>
        <v xml:space="preserve">       public   
        {
            get { return _entity..Value; }
            set { _entity. = new (value); }
        }</v>
      </c>
      <c r="Y88" s="19" t="str" cm="1">
        <f t="array" ref="Y8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=&gt; _entity..Value;</v>
      </c>
      <c r="X89" s="19" t="str" cm="1">
        <f t="array" ref="X89">SUBSTITUTE(SUBSTITUTE(Templates[ViewModelEntity_Property_getset],"__Type__",ValueObject[[#This Row],[型]]),"__EntityProperty__",ValueObject[[#This Row],[Entity_プロパティ]])</f>
        <v xml:space="preserve">       public   
        {
            get { return _entity..Value; }
            set { _entity. = new (value); }
        }</v>
      </c>
      <c r="Y89" s="19" t="str" cm="1">
        <f t="array" ref="Y8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=&gt; _entity..Value;</v>
      </c>
      <c r="X90" s="19" t="str" cm="1">
        <f t="array" ref="X90">SUBSTITUTE(SUBSTITUTE(Templates[ViewModelEntity_Property_getset],"__Type__",ValueObject[[#This Row],[型]]),"__EntityProperty__",ValueObject[[#This Row],[Entity_プロパティ]])</f>
        <v xml:space="preserve">       public   
        {
            get { return _entity..Value; }
            set { _entity. = new (value); }
        }</v>
      </c>
      <c r="Y90" s="19" t="str" cm="1">
        <f t="array" ref="Y9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=&gt; _entity..Value;</v>
      </c>
      <c r="X91" s="19" t="str" cm="1">
        <f t="array" ref="X91">SUBSTITUTE(SUBSTITUTE(Templates[ViewModelEntity_Property_getset],"__Type__",ValueObject[[#This Row],[型]]),"__EntityProperty__",ValueObject[[#This Row],[Entity_プロパティ]])</f>
        <v xml:space="preserve">       public   
        {
            get { return _entity..Value; }
            set { _entity. = new (value); }
        }</v>
      </c>
      <c r="Y91" s="19" t="str" cm="1">
        <f t="array" ref="Y9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=&gt; _entity..Value;</v>
      </c>
      <c r="X92" s="19" t="str" cm="1">
        <f t="array" ref="X92">SUBSTITUTE(SUBSTITUTE(Templates[ViewModelEntity_Property_getset],"__Type__",ValueObject[[#This Row],[型]]),"__EntityProperty__",ValueObject[[#This Row],[Entity_プロパティ]])</f>
        <v xml:space="preserve">       public   
        {
            get { return _entity..Value; }
            set { _entity. = new (value); }
        }</v>
      </c>
      <c r="Y92" s="19" t="str" cm="1">
        <f t="array" ref="Y9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=&gt; _entity..Value;</v>
      </c>
      <c r="X93" s="19" t="str" cm="1">
        <f t="array" ref="X93">SUBSTITUTE(SUBSTITUTE(Templates[ViewModelEntity_Property_getset],"__Type__",ValueObject[[#This Row],[型]]),"__EntityProperty__",ValueObject[[#This Row],[Entity_プロパティ]])</f>
        <v xml:space="preserve">       public   
        {
            get { return _entity..Value; }
            set { _entity. = new (value); }
        }</v>
      </c>
      <c r="Y93" s="19" t="str" cm="1">
        <f t="array" ref="Y9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=&gt; _entity..Value;</v>
      </c>
      <c r="X94" s="19" t="str" cm="1">
        <f t="array" ref="X94">SUBSTITUTE(SUBSTITUTE(Templates[ViewModelEntity_Property_getset],"__Type__",ValueObject[[#This Row],[型]]),"__EntityProperty__",ValueObject[[#This Row],[Entity_プロパティ]])</f>
        <v xml:space="preserve">       public   
        {
            get { return _entity..Value; }
            set { _entity. = new (value); }
        }</v>
      </c>
      <c r="Y94" s="19" t="str" cm="1">
        <f t="array" ref="Y9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=&gt; _entity..Value;</v>
      </c>
      <c r="X95" s="19" t="str" cm="1">
        <f t="array" ref="X95">SUBSTITUTE(SUBSTITUTE(Templates[ViewModelEntity_Property_getset],"__Type__",ValueObject[[#This Row],[型]]),"__EntityProperty__",ValueObject[[#This Row],[Entity_プロパティ]])</f>
        <v xml:space="preserve">       public   
        {
            get { return _entity..Value; }
            set { _entity. = new (value); }
        }</v>
      </c>
      <c r="Y95" s="19" t="str" cm="1">
        <f t="array" ref="Y9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=&gt; _entity..Value;</v>
      </c>
      <c r="X96" s="19" t="str" cm="1">
        <f t="array" ref="X96">SUBSTITUTE(SUBSTITUTE(Templates[ViewModelEntity_Property_getset],"__Type__",ValueObject[[#This Row],[型]]),"__EntityProperty__",ValueObject[[#This Row],[Entity_プロパティ]])</f>
        <v xml:space="preserve">       public   
        {
            get { return _entity..Value; }
            set { _entity. = new (value); }
        }</v>
      </c>
      <c r="Y96" s="19" t="str" cm="1">
        <f t="array" ref="Y9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=&gt; _entity..Value;</v>
      </c>
      <c r="X97" s="19" t="str" cm="1">
        <f t="array" ref="X97">SUBSTITUTE(SUBSTITUTE(Templates[ViewModelEntity_Property_getset],"__Type__",ValueObject[[#This Row],[型]]),"__EntityProperty__",ValueObject[[#This Row],[Entity_プロパティ]])</f>
        <v xml:space="preserve">       public   
        {
            get { return _entity..Value; }
            set { _entity. = new (value); }
        }</v>
      </c>
      <c r="Y97" s="19" t="str" cm="1">
        <f t="array" ref="Y9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=&gt; _entity..Value;</v>
      </c>
      <c r="X98" s="19" t="str" cm="1">
        <f t="array" ref="X98">SUBSTITUTE(SUBSTITUTE(Templates[ViewModelEntity_Property_getset],"__Type__",ValueObject[[#This Row],[型]]),"__EntityProperty__",ValueObject[[#This Row],[Entity_プロパティ]])</f>
        <v xml:space="preserve">       public   
        {
            get { return _entity..Value; }
            set { _entity. = new (value); }
        }</v>
      </c>
      <c r="Y98" s="19" t="str" cm="1">
        <f t="array" ref="Y9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=&gt; _entity..Value;</v>
      </c>
      <c r="X99" s="19" t="str" cm="1">
        <f t="array" ref="X99">SUBSTITUTE(SUBSTITUTE(Templates[ViewModelEntity_Property_getset],"__Type__",ValueObject[[#This Row],[型]]),"__EntityProperty__",ValueObject[[#This Row],[Entity_プロパティ]])</f>
        <v xml:space="preserve">       public   
        {
            get { return _entity..Value; }
            set { _entity. = new (value); }
        }</v>
      </c>
      <c r="Y99" s="19" t="str" cm="1">
        <f t="array" ref="Y9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=&gt; _entity..Value;</v>
      </c>
      <c r="X100" s="19" t="str" cm="1">
        <f t="array" ref="X100">SUBSTITUTE(SUBSTITUTE(Templates[ViewModelEntity_Property_getset],"__Type__",ValueObject[[#This Row],[型]]),"__EntityProperty__",ValueObject[[#This Row],[Entity_プロパティ]])</f>
        <v xml:space="preserve">       public   
        {
            get { return _entity..Value; }
            set { _entity. = new (value); }
        }</v>
      </c>
      <c r="Y100" s="19" t="str" cm="1">
        <f t="array" ref="Y10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=&gt; _entity..Value;</v>
      </c>
      <c r="X101" s="19" t="str" cm="1">
        <f t="array" ref="X101">SUBSTITUTE(SUBSTITUTE(Templates[ViewModelEntity_Property_getset],"__Type__",ValueObject[[#This Row],[型]]),"__EntityProperty__",ValueObject[[#This Row],[Entity_プロパティ]])</f>
        <v xml:space="preserve">       public   
        {
            get { return _entity..Value; }
            set { _entity. = new (value); }
        }</v>
      </c>
      <c r="Y101" s="19" t="str" cm="1">
        <f t="array" ref="Y10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=&gt; _entity..Value;</v>
      </c>
      <c r="X102" s="19" t="str" cm="1">
        <f t="array" ref="X102">SUBSTITUTE(SUBSTITUTE(Templates[ViewModelEntity_Property_getset],"__Type__",ValueObject[[#This Row],[型]]),"__EntityProperty__",ValueObject[[#This Row],[Entity_プロパティ]])</f>
        <v xml:space="preserve">       public   
        {
            get { return _entity..Value; }
            set { _entity. = new (value); }
        }</v>
      </c>
      <c r="Y102" s="19" t="str" cm="1">
        <f t="array" ref="Y10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=&gt; _entity..Value;</v>
      </c>
      <c r="X103" s="19" t="str" cm="1">
        <f t="array" ref="X103">SUBSTITUTE(SUBSTITUTE(Templates[ViewModelEntity_Property_getset],"__Type__",ValueObject[[#This Row],[型]]),"__EntityProperty__",ValueObject[[#This Row],[Entity_プロパティ]])</f>
        <v xml:space="preserve">       public   
        {
            get { return _entity..Value; }
            set { _entity. = new (value); }
        }</v>
      </c>
      <c r="Y103" s="19" t="str" cm="1">
        <f t="array" ref="Y10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=&gt; _entity..Value;</v>
      </c>
      <c r="X104" s="19" t="str" cm="1">
        <f t="array" ref="X104">SUBSTITUTE(SUBSTITUTE(Templates[ViewModelEntity_Property_getset],"__Type__",ValueObject[[#This Row],[型]]),"__EntityProperty__",ValueObject[[#This Row],[Entity_プロパティ]])</f>
        <v xml:space="preserve">       public   
        {
            get { return _entity..Value; }
            set { _entity. = new (value); }
        }</v>
      </c>
      <c r="Y104" s="19" t="str" cm="1">
        <f t="array" ref="Y10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=&gt; _entity..Value;</v>
      </c>
      <c r="X105" s="19" t="str" cm="1">
        <f t="array" ref="X105">SUBSTITUTE(SUBSTITUTE(Templates[ViewModelEntity_Property_getset],"__Type__",ValueObject[[#This Row],[型]]),"__EntityProperty__",ValueObject[[#This Row],[Entity_プロパティ]])</f>
        <v xml:space="preserve">       public   
        {
            get { return _entity..Value; }
            set { _entity. = new (value); }
        }</v>
      </c>
      <c r="Y105" s="19" t="str" cm="1">
        <f t="array" ref="Y10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=&gt; _entity..Value;</v>
      </c>
      <c r="X106" s="19" t="str" cm="1">
        <f t="array" ref="X106">SUBSTITUTE(SUBSTITUTE(Templates[ViewModelEntity_Property_getset],"__Type__",ValueObject[[#This Row],[型]]),"__EntityProperty__",ValueObject[[#This Row],[Entity_プロパティ]])</f>
        <v xml:space="preserve">       public   
        {
            get { return _entity..Value; }
            set { _entity. = new (value); }
        }</v>
      </c>
      <c r="Y106" s="19" t="str" cm="1">
        <f t="array" ref="Y10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=&gt; _entity..Value;</v>
      </c>
      <c r="X107" s="19" t="str" cm="1">
        <f t="array" ref="X107">SUBSTITUTE(SUBSTITUTE(Templates[ViewModelEntity_Property_getset],"__Type__",ValueObject[[#This Row],[型]]),"__EntityProperty__",ValueObject[[#This Row],[Entity_プロパティ]])</f>
        <v xml:space="preserve">       public   
        {
            get { return _entity..Value; }
            set { _entity. = new (value); }
        }</v>
      </c>
      <c r="Y107" s="19" t="str" cm="1">
        <f t="array" ref="Y10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=&gt; _entity..Value;</v>
      </c>
      <c r="X108" s="19" t="str" cm="1">
        <f t="array" ref="X108">SUBSTITUTE(SUBSTITUTE(Templates[ViewModelEntity_Property_getset],"__Type__",ValueObject[[#This Row],[型]]),"__EntityProperty__",ValueObject[[#This Row],[Entity_プロパティ]])</f>
        <v xml:space="preserve">       public   
        {
            get { return _entity..Value; }
            set { _entity. = new (value); }
        }</v>
      </c>
      <c r="Y108" s="19" t="str" cm="1">
        <f t="array" ref="Y10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=&gt; _entity..Value;</v>
      </c>
      <c r="X109" s="19" t="str" cm="1">
        <f t="array" ref="X109">SUBSTITUTE(SUBSTITUTE(Templates[ViewModelEntity_Property_getset],"__Type__",ValueObject[[#This Row],[型]]),"__EntityProperty__",ValueObject[[#This Row],[Entity_プロパティ]])</f>
        <v xml:space="preserve">       public   
        {
            get { return _entity..Value; }
            set { _entity. = new (value); }
        }</v>
      </c>
      <c r="Y109" s="19" t="str" cm="1">
        <f t="array" ref="Y10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=&gt; _entity..Value;</v>
      </c>
      <c r="X110" s="19" t="str" cm="1">
        <f t="array" ref="X110">SUBSTITUTE(SUBSTITUTE(Templates[ViewModelEntity_Property_getset],"__Type__",ValueObject[[#This Row],[型]]),"__EntityProperty__",ValueObject[[#This Row],[Entity_プロパティ]])</f>
        <v xml:space="preserve">       public   
        {
            get { return _entity..Value; }
            set { _entity. = new (value); }
        }</v>
      </c>
      <c r="Y110" s="19" t="str" cm="1">
        <f t="array" ref="Y11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=&gt; _entity..Value;</v>
      </c>
      <c r="X111" s="19" t="str" cm="1">
        <f t="array" ref="X111">SUBSTITUTE(SUBSTITUTE(Templates[ViewModelEntity_Property_getset],"__Type__",ValueObject[[#This Row],[型]]),"__EntityProperty__",ValueObject[[#This Row],[Entity_プロパティ]])</f>
        <v xml:space="preserve">       public   
        {
            get { return _entity..Value; }
            set { _entity. = new (value); }
        }</v>
      </c>
      <c r="Y111" s="19" t="str" cm="1">
        <f t="array" ref="Y11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=&gt; _entity..Value;</v>
      </c>
      <c r="X112" s="19" t="str" cm="1">
        <f t="array" ref="X112">SUBSTITUTE(SUBSTITUTE(Templates[ViewModelEntity_Property_getset],"__Type__",ValueObject[[#This Row],[型]]),"__EntityProperty__",ValueObject[[#This Row],[Entity_プロパティ]])</f>
        <v xml:space="preserve">       public   
        {
            get { return _entity..Value; }
            set { _entity. = new (value); }
        }</v>
      </c>
      <c r="Y112" s="19" t="str" cm="1">
        <f t="array" ref="Y11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=&gt; _entity..Value;</v>
      </c>
      <c r="X113" s="19" t="str" cm="1">
        <f t="array" ref="X113">SUBSTITUTE(SUBSTITUTE(Templates[ViewModelEntity_Property_getset],"__Type__",ValueObject[[#This Row],[型]]),"__EntityProperty__",ValueObject[[#This Row],[Entity_プロパティ]])</f>
        <v xml:space="preserve">       public   
        {
            get { return _entity..Value; }
            set { _entity. = new (value); }
        }</v>
      </c>
      <c r="Y113" s="19" t="str" cm="1">
        <f t="array" ref="Y1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=&gt; _entity..Value;</v>
      </c>
      <c r="X114" s="19" t="str" cm="1">
        <f t="array" ref="X114">SUBSTITUTE(SUBSTITUTE(Templates[ViewModelEntity_Property_getset],"__Type__",ValueObject[[#This Row],[型]]),"__EntityProperty__",ValueObject[[#This Row],[Entity_プロパティ]])</f>
        <v xml:space="preserve">       public   
        {
            get { return _entity..Value; }
            set { _entity. = new (value); }
        }</v>
      </c>
      <c r="Y114" s="19" t="str" cm="1">
        <f t="array" ref="Y1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=&gt; _entity..Value;</v>
      </c>
      <c r="X115" s="19" t="str" cm="1">
        <f t="array" ref="X115">SUBSTITUTE(SUBSTITUTE(Templates[ViewModelEntity_Property_getset],"__Type__",ValueObject[[#This Row],[型]]),"__EntityProperty__",ValueObject[[#This Row],[Entity_プロパティ]])</f>
        <v xml:space="preserve">       public   
        {
            get { return _entity..Value; }
            set { _entity. = new (value); }
        }</v>
      </c>
      <c r="Y115" s="19" t="str" cm="1">
        <f t="array" ref="Y1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=&gt; _entity..Value;</v>
      </c>
      <c r="X116" s="19" t="str" cm="1">
        <f t="array" ref="X116">SUBSTITUTE(SUBSTITUTE(Templates[ViewModelEntity_Property_getset],"__Type__",ValueObject[[#This Row],[型]]),"__EntityProperty__",ValueObject[[#This Row],[Entity_プロパティ]])</f>
        <v xml:space="preserve">       public   
        {
            get { return _entity..Value; }
            set { _entity. = new (value); }
        }</v>
      </c>
      <c r="Y116" s="19" t="str" cm="1">
        <f t="array" ref="Y1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=&gt; _entity..Value;</v>
      </c>
      <c r="X117" s="19" t="str" cm="1">
        <f t="array" ref="X117">SUBSTITUTE(SUBSTITUTE(Templates[ViewModelEntity_Property_getset],"__Type__",ValueObject[[#This Row],[型]]),"__EntityProperty__",ValueObject[[#This Row],[Entity_プロパティ]])</f>
        <v xml:space="preserve">       public   
        {
            get { return _entity..Value; }
            set { _entity. = new (value); }
        }</v>
      </c>
      <c r="Y117" s="19" t="str" cm="1">
        <f t="array" ref="Y1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=&gt; _entity..Value;</v>
      </c>
      <c r="X118" s="19" t="str" cm="1">
        <f t="array" ref="X118">SUBSTITUTE(SUBSTITUTE(Templates[ViewModelEntity_Property_getset],"__Type__",ValueObject[[#This Row],[型]]),"__EntityProperty__",ValueObject[[#This Row],[Entity_プロパティ]])</f>
        <v xml:space="preserve">       public   
        {
            get { return _entity..Value; }
            set { _entity. = new (value); }
        }</v>
      </c>
      <c r="Y118" s="19" t="str" cm="1">
        <f t="array" ref="Y1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=&gt; _entity..Value;</v>
      </c>
      <c r="X119" s="19" t="str" cm="1">
        <f t="array" ref="X119">SUBSTITUTE(SUBSTITUTE(Templates[ViewModelEntity_Property_getset],"__Type__",ValueObject[[#This Row],[型]]),"__EntityProperty__",ValueObject[[#This Row],[Entity_プロパティ]])</f>
        <v xml:space="preserve">       public   
        {
            get { return _entity..Value; }
            set { _entity. = new (value); }
        }</v>
      </c>
      <c r="Y119" s="19" t="str" cm="1">
        <f t="array" ref="Y1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=&gt; _entity..Value;</v>
      </c>
      <c r="X120" s="19" t="str" cm="1">
        <f t="array" ref="X120">SUBSTITUTE(SUBSTITUTE(Templates[ViewModelEntity_Property_getset],"__Type__",ValueObject[[#This Row],[型]]),"__EntityProperty__",ValueObject[[#This Row],[Entity_プロパティ]])</f>
        <v xml:space="preserve">       public   
        {
            get { return _entity..Value; }
            set { _entity. = new (value); }
        }</v>
      </c>
      <c r="Y120" s="19" t="str" cm="1">
        <f t="array" ref="Y1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=&gt; _entity..Value;</v>
      </c>
      <c r="X121" s="19" t="str" cm="1">
        <f t="array" ref="X121">SUBSTITUTE(SUBSTITUTE(Templates[ViewModelEntity_Property_getset],"__Type__",ValueObject[[#This Row],[型]]),"__EntityProperty__",ValueObject[[#This Row],[Entity_プロパティ]])</f>
        <v xml:space="preserve">       public   
        {
            get { return _entity..Value; }
            set { _entity. = new (value); }
        }</v>
      </c>
      <c r="Y121" s="19" t="str" cm="1">
        <f t="array" ref="Y1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=&gt; _entity..Value;</v>
      </c>
      <c r="X122" s="19" t="str" cm="1">
        <f t="array" ref="X122">SUBSTITUTE(SUBSTITUTE(Templates[ViewModelEntity_Property_getset],"__Type__",ValueObject[[#This Row],[型]]),"__EntityProperty__",ValueObject[[#This Row],[Entity_プロパティ]])</f>
        <v xml:space="preserve">       public   
        {
            get { return _entity..Value; }
            set { _entity. = new (value); }
        }</v>
      </c>
      <c r="Y122" s="19" t="str" cm="1">
        <f t="array" ref="Y1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=&gt; _entity..Value;</v>
      </c>
      <c r="X123" s="19" t="str" cm="1">
        <f t="array" ref="X123">SUBSTITUTE(SUBSTITUTE(Templates[ViewModelEntity_Property_getset],"__Type__",ValueObject[[#This Row],[型]]),"__EntityProperty__",ValueObject[[#This Row],[Entity_プロパティ]])</f>
        <v xml:space="preserve">       public   
        {
            get { return _entity..Value; }
            set { _entity. = new (value); }
        }</v>
      </c>
      <c r="Y123" s="19" t="str" cm="1">
        <f t="array" ref="Y1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=&gt; _entity..Value;</v>
      </c>
      <c r="X124" s="19" t="str" cm="1">
        <f t="array" ref="X124">SUBSTITUTE(SUBSTITUTE(Templates[ViewModelEntity_Property_getset],"__Type__",ValueObject[[#This Row],[型]]),"__EntityProperty__",ValueObject[[#This Row],[Entity_プロパティ]])</f>
        <v xml:space="preserve">       public   
        {
            get { return _entity..Value; }
            set { _entity. = new (value); }
        }</v>
      </c>
      <c r="Y124" s="19" t="str" cm="1">
        <f t="array" ref="Y1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=&gt; _entity..Value;</v>
      </c>
      <c r="X125" s="19" t="str" cm="1">
        <f t="array" ref="X125">SUBSTITUTE(SUBSTITUTE(Templates[ViewModelEntity_Property_getset],"__Type__",ValueObject[[#This Row],[型]]),"__EntityProperty__",ValueObject[[#This Row],[Entity_プロパティ]])</f>
        <v xml:space="preserve">       public   
        {
            get { return _entity..Value; }
            set { _entity. = new (value); }
        }</v>
      </c>
      <c r="Y125" s="19" t="str" cm="1">
        <f t="array" ref="Y1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=&gt; _entity..Value;</v>
      </c>
      <c r="X126" s="19" t="str" cm="1">
        <f t="array" ref="X126">SUBSTITUTE(SUBSTITUTE(Templates[ViewModelEntity_Property_getset],"__Type__",ValueObject[[#This Row],[型]]),"__EntityProperty__",ValueObject[[#This Row],[Entity_プロパティ]])</f>
        <v xml:space="preserve">       public   
        {
            get { return _entity..Value; }
            set { _entity. = new (value); }
        }</v>
      </c>
      <c r="Y126" s="19" t="str" cm="1">
        <f t="array" ref="Y1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=&gt; _entity..Value;</v>
      </c>
      <c r="X127" s="19" t="str" cm="1">
        <f t="array" ref="X127">SUBSTITUTE(SUBSTITUTE(Templates[ViewModelEntity_Property_getset],"__Type__",ValueObject[[#This Row],[型]]),"__EntityProperty__",ValueObject[[#This Row],[Entity_プロパティ]])</f>
        <v xml:space="preserve">       public   
        {
            get { return _entity..Value; }
            set { _entity. = new (value); }
        }</v>
      </c>
      <c r="Y127" s="19" t="str" cm="1">
        <f t="array" ref="Y1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=&gt; _entity..Value;</v>
      </c>
      <c r="X128" s="19" t="str" cm="1">
        <f t="array" ref="X128">SUBSTITUTE(SUBSTITUTE(Templates[ViewModelEntity_Property_getset],"__Type__",ValueObject[[#This Row],[型]]),"__EntityProperty__",ValueObject[[#This Row],[Entity_プロパティ]])</f>
        <v xml:space="preserve">       public   
        {
            get { return _entity..Value; }
            set { _entity. = new (value); }
        }</v>
      </c>
      <c r="Y128" s="19" t="str" cm="1">
        <f t="array" ref="Y1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=&gt; _entity..Value;</v>
      </c>
      <c r="X129" s="19" t="str" cm="1">
        <f t="array" ref="X129">SUBSTITUTE(SUBSTITUTE(Templates[ViewModelEntity_Property_getset],"__Type__",ValueObject[[#This Row],[型]]),"__EntityProperty__",ValueObject[[#This Row],[Entity_プロパティ]])</f>
        <v xml:space="preserve">       public   
        {
            get { return _entity..Value; }
            set { _entity. = new (value); }
        }</v>
      </c>
      <c r="Y129" s="19" t="str" cm="1">
        <f t="array" ref="Y1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=&gt; _entity..Value;</v>
      </c>
      <c r="X130" s="19" t="str" cm="1">
        <f t="array" ref="X130">SUBSTITUTE(SUBSTITUTE(Templates[ViewModelEntity_Property_getset],"__Type__",ValueObject[[#This Row],[型]]),"__EntityProperty__",ValueObject[[#This Row],[Entity_プロパティ]])</f>
        <v xml:space="preserve">       public   
        {
            get { return _entity..Value; }
            set { _entity. = new (value); }
        }</v>
      </c>
      <c r="Y130" s="19" t="str" cm="1">
        <f t="array" ref="Y1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=&gt; _entity..Value;</v>
      </c>
      <c r="X131" s="19" t="str" cm="1">
        <f t="array" ref="X131">SUBSTITUTE(SUBSTITUTE(Templates[ViewModelEntity_Property_getset],"__Type__",ValueObject[[#This Row],[型]]),"__EntityProperty__",ValueObject[[#This Row],[Entity_プロパティ]])</f>
        <v xml:space="preserve">       public   
        {
            get { return _entity..Value; }
            set { _entity. = new (value); }
        }</v>
      </c>
      <c r="Y131" s="19" t="str" cm="1">
        <f t="array" ref="Y1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=&gt; _entity..Value;</v>
      </c>
      <c r="X132" s="19" t="str" cm="1">
        <f t="array" ref="X132">SUBSTITUTE(SUBSTITUTE(Templates[ViewModelEntity_Property_getset],"__Type__",ValueObject[[#This Row],[型]]),"__EntityProperty__",ValueObject[[#This Row],[Entity_プロパティ]])</f>
        <v xml:space="preserve">       public   
        {
            get { return _entity..Value; }
            set { _entity. = new (value); }
        }</v>
      </c>
      <c r="Y132" s="19" t="str" cm="1">
        <f t="array" ref="Y1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=&gt; _entity..Value;</v>
      </c>
      <c r="X133" s="19" t="str" cm="1">
        <f t="array" ref="X133">SUBSTITUTE(SUBSTITUTE(Templates[ViewModelEntity_Property_getset],"__Type__",ValueObject[[#This Row],[型]]),"__EntityProperty__",ValueObject[[#This Row],[Entity_プロパティ]])</f>
        <v xml:space="preserve">       public   
        {
            get { return _entity..Value; }
            set { _entity. = new (value); }
        }</v>
      </c>
      <c r="Y133" s="19" t="str" cm="1">
        <f t="array" ref="Y1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if (Value == null)
            {
                return 0;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C3" sqref="C3"/>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44"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WorkerMstEntity</v>
      </c>
      <c r="D5" s="19" t="str" cm="1">
        <f t="array" ref="D5">_xlfn.TEXTJOIN(","&amp;CHAR(10)&amp;REPT(CHAR(9),3),TRUE,_xlfn._xlws.FILTER(ValueObject[Entity_コンストラクタ引数],ValueObject[Entity]=Entity[[#This Row],[Entity]]))</f>
        <v>string workerCode,
			string workerName</v>
      </c>
      <c r="E5" s="19" t="str" cm="1">
        <f t="array" ref="E5">_xlfn.TEXTJOIN(CHAR(10)&amp;REPT(CHAR(9),3),TRUE,_xlfn._xlws.FILTER(ValueObject[Entity_コンストラクタ],ValueObject[Entity]=Entity[[#This Row],[Entity]]))</f>
        <v>WorkerCode = new WorkerCode(workerCode);
			WorkerName = new WorkerName(workerName);</v>
      </c>
      <c r="F5" s="19" t="str" cm="1">
        <f t="array" ref="F5">_xlfn.TEXTJOIN(CHAR(10),TRUE,_xlfn._xlws.FILTER(ValueObject[Entity_プロパティ_get],ValueObject[Entity]=Entity[[#This Row],[Entity]]))</f>
        <v>public WorkerCode WorkerCode { get; }
public WorkerName WorkerName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WorkerMstEntity
    {
        public WorkerMstEntity(
            string workerCode,
			string workerName)
        {
            WorkerCode = new WorkerCode(workerCode);
			WorkerName = new WorkerName(workerName);
        }
        public WorkerCode WorkerCode { get; }
public WorkerName WorkerName { get; }
    }
}</v>
      </c>
    </row>
    <row r="6" spans="1:7" ht="19.75" customHeight="1" x14ac:dyDescent="0.4">
      <c r="B6" s="20">
        <f>ROW(Entity[[#This Row],[ENo]])-3</f>
        <v>3</v>
      </c>
      <c r="C6" s="21" t="str">
        <f>_xlfn.XLOOKUP(Entity[[#This Row],[ENo]],InputEntities[ENo],InputEntities[Entity],"",0,1)</f>
        <v>WorkingTimePlanMstEntity</v>
      </c>
      <c r="D6" s="19" t="str" cm="1">
        <f t="array" ref="D6">_xlfn.TEXTJOIN(","&amp;CHAR(10)&amp;REPT(CHAR(9),3),TRUE,_xlfn._xlws.FILTER(ValueObject[Entity_コンストラクタ引数],ValueObject[Entity]=Entity[[#This Row],[Entity]]))</f>
        <v>string workerCode,
			int weekday,
			float? workingTime</v>
      </c>
      <c r="E6" s="19" t="str" cm="1">
        <f t="array" ref="E6">_xlfn.TEXTJOIN(CHAR(10)&amp;REPT(CHAR(9),3),TRUE,_xlfn._xlws.FILTER(ValueObject[Entity_コンストラクタ],ValueObject[Entity]=Entity[[#This Row],[Entity]]))</f>
        <v>WorkerCode = new WorkerCode(workerCode);
			Weekday = new Weekday(weekday);
			WorkingTime = new WorkingTime(workingTime);</v>
      </c>
      <c r="F6" s="19" t="str" cm="1">
        <f t="array" ref="F6">_xlfn.TEXTJOIN(CHAR(10),TRUE,_xlfn._xlws.FILTER(ValueObject[Entity_プロパティ_get],ValueObject[Entity]=Entity[[#This Row],[Entity]]))</f>
        <v>public WorkerCode WorkerCode { get; }
public Weekday Weekday { get; }
public WorkingTime WorkingTime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WorkingTimePlanMstEntity
    {
        public WorkingTimePlanMstEntity(
            string workerCode,
			int weekday,
			float? workingTime)
        {
            WorkerCode = new WorkerCode(workerCode);
			Weekday = new Weekday(weekday);
			WorkingTime = new WorkingTime(workingTime);
        }
        public WorkerCode WorkerCode { get; }
public Weekday Weekday { get; }
public WorkingTime WorkingTime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94</v>
      </c>
    </row>
    <row r="3" spans="1:8" x14ac:dyDescent="0.4">
      <c r="B3" s="15" t="s">
        <v>29</v>
      </c>
      <c r="C3" s="15" t="s">
        <v>7</v>
      </c>
      <c r="D3" s="15" t="s">
        <v>19</v>
      </c>
      <c r="E3" s="15" t="s">
        <v>102</v>
      </c>
      <c r="F3" s="40" t="s">
        <v>103</v>
      </c>
      <c r="H3" s="41" t="s">
        <v>104</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
CREATE TABLE tmp_worker_mst(worker_code TEXT,worker_name TEXT);
CREATE TABLE tmp_working_time_plan_mst(worker_code TEXT,weekday INTEGER,working_time REAL);</v>
      </c>
    </row>
    <row r="5" spans="1:8" ht="20.05" customHeight="1" x14ac:dyDescent="0.4">
      <c r="B5" s="20">
        <f>ROW(Repository_SQLite[[#This Row],[ENo]])-3</f>
        <v>2</v>
      </c>
      <c r="C5" s="21" t="str">
        <f>_xlfn.XLOOKUP(SQLite_CREATE[[#This Row],[ENo]],InputEntities[ENo],InputEntities[Entity],"",0,1)</f>
        <v>WorkerMstEntity</v>
      </c>
      <c r="D5" s="21" t="str">
        <f>IF(SQLite_CREATE[[#This Row],[Entity]]="","",_xlfn.XLOOKUP(SQLite_CREATE[[#This Row],[ENo]],InputEntities[ENo],InputEntities[DBテーブル_物理名],"",0,1))</f>
        <v>tmp_worker_mst</v>
      </c>
      <c r="E5" s="19" t="str" cm="1">
        <f t="array" ref="E5">_xlfn.TEXTJOIN(",",TRUE,_xlfn._xlws.FILTER(ValueObject[SQLite_CREATE_Column],ValueObject[Entity]=SQLite_CREATE[[#This Row],[Entity]]))</f>
        <v>worker_code TEXT,worker_name TEXT</v>
      </c>
      <c r="F5" s="19" t="str" cm="1">
        <f t="array" ref="F5">IF(SQLite_CREATE[[#This Row],[Entity]]="","",SUBSTITUTE(SUBSTITUTE(Templates[SQLite_CREATE],"__Table__",SQLite_CREATE[[#This Row],[DBカラム_物理名]]),"__Columns__",SQLite_CREATE[[#This Row],[SQLite_CREATE_Columns]]))</f>
        <v>CREATE TABLE tmp_worker_mst(worker_code TEXT,worker_name TEXT);</v>
      </c>
    </row>
    <row r="6" spans="1:8" ht="20.05" customHeight="1" x14ac:dyDescent="0.4">
      <c r="B6" s="20">
        <f>ROW(Repository_SQLite[[#This Row],[ENo]])-3</f>
        <v>3</v>
      </c>
      <c r="C6" s="21" t="str">
        <f>_xlfn.XLOOKUP(SQLite_CREATE[[#This Row],[ENo]],InputEntities[ENo],InputEntities[Entity],"",0,1)</f>
        <v>WorkingTimePlanMstEntity</v>
      </c>
      <c r="D6" s="21" t="str">
        <f>IF(SQLite_CREATE[[#This Row],[Entity]]="","",_xlfn.XLOOKUP(SQLite_CREATE[[#This Row],[ENo]],InputEntities[ENo],InputEntities[DBテーブル_物理名],"",0,1))</f>
        <v>tmp_working_time_plan_mst</v>
      </c>
      <c r="E6" s="19" t="str" cm="1">
        <f t="array" ref="E6">_xlfn.TEXTJOIN(",",TRUE,_xlfn._xlws.FILTER(ValueObject[SQLite_CREATE_Column],ValueObject[Entity]=SQLite_CREATE[[#This Row],[Entity]]))</f>
        <v>worker_code TEXT,weekday INTEGER,working_time REAL</v>
      </c>
      <c r="F6" s="19" t="str" cm="1">
        <f t="array" ref="F6">IF(SQLite_CREATE[[#This Row],[Entity]]="","",SUBSTITUTE(SUBSTITUTE(Templates[SQLite_CREATE],"__Table__",SQLite_CREATE[[#This Row],[DBカラム_物理名]]),"__Columns__",SQLite_CREATE[[#This Row],[SQLite_CREATE_Columns]]))</f>
        <v>CREATE TABLE tmp_working_time_plan_mst(worker_code TEXT,weekday INTEGER,working_time REAL);</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pageSetup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6" sqref="H6"/>
    </sheetView>
  </sheetViews>
  <sheetFormatPr defaultRowHeight="15.45" outlineLevelCol="1" x14ac:dyDescent="0.4"/>
  <cols>
    <col min="1" max="1" width="2.5625" customWidth="1"/>
    <col min="2" max="2" width="5.8125" customWidth="1"/>
    <col min="3" max="3" width="31.625" bestFit="1" customWidth="1"/>
    <col min="4" max="4" width="31.3125" customWidth="1"/>
    <col min="5" max="6" width="28.25" hidden="1" customWidth="1" outlineLevel="1"/>
    <col min="7" max="7" width="31.3125" hidden="1" customWidth="1" outlineLevel="1"/>
    <col min="8" max="8" width="44.375" customWidth="1" collapsed="1"/>
    <col min="9" max="9" width="12.8125" customWidth="1"/>
  </cols>
  <sheetData>
    <row r="1" spans="1:8" ht="19.3" x14ac:dyDescent="0.4">
      <c r="A1" s="1" t="s">
        <v>7</v>
      </c>
    </row>
    <row r="3" spans="1:8" x14ac:dyDescent="0.4">
      <c r="B3" s="15" t="s">
        <v>29</v>
      </c>
      <c r="C3" s="15" t="s">
        <v>7</v>
      </c>
      <c r="D3" s="44"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WorkerMstEntity</v>
      </c>
      <c r="D5" s="19" t="str">
        <f>SUBSTITUTE("I"&amp;IRepository[[#This Row],[Entity]],"Entity","Repository")</f>
        <v>IWorkerMstRepository</v>
      </c>
      <c r="E5" s="19" t="str" cm="1">
        <f t="array" ref="E5">_xlfn.TEXTJOIN(","&amp;CHAR(10),TRUE,_xlfn._xlws.FILTER(ValueObject[Entity_コンストラクタ引数],ValueObject[Entity]=IRepository[[#This Row],[Entity]]))</f>
        <v>string workerCode,
string workerName</v>
      </c>
      <c r="F5" s="19" t="str" cm="1">
        <f t="array" ref="F5">_xlfn.TEXTJOIN(CHAR(10),TRUE,_xlfn._xlws.FILTER(ValueObject[Entity_コンストラクタ],ValueObject[Entity]=IRepository[[#This Row],[Entity]]))</f>
        <v>WorkerCode = new WorkerCode(workerCode);
WorkerName = new WorkerName(workerName);</v>
      </c>
      <c r="G5" s="19" t="str" cm="1">
        <f t="array" ref="G5">_xlfn.TEXTJOIN(CHAR(10),TRUE,_xlfn._xlws.FILTER(ValueObject[Entity_プロパティ_get],ValueObject[Entity]=IRepository[[#This Row],[Entity]]))</f>
        <v>public WorkerCode WorkerCode { get; }
public WorkerName WorkerName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IWorkerMstRepository
    {
        IReadOnlyList&lt;WorkerMstEntity&gt; GetData();
        void Save(WorkerMstEntity entity);
        void Delete(WorkerMstEntity entity);
    }
}</v>
      </c>
    </row>
    <row r="6" spans="1:8" ht="20.05" customHeight="1" x14ac:dyDescent="0.4">
      <c r="B6" s="20">
        <f>ROW(IRepository[[#This Row],[ENo]])-3</f>
        <v>3</v>
      </c>
      <c r="C6" s="21" t="str">
        <f>_xlfn.XLOOKUP(IRepository[[#This Row],[ENo]],InputEntities[ENo],InputEntities[Entity],"",0,1)</f>
        <v>WorkingTimePlanMstEntity</v>
      </c>
      <c r="D6" s="19" t="str">
        <f>SUBSTITUTE("I"&amp;IRepository[[#This Row],[Entity]],"Entity","Repository")</f>
        <v>IWorkingTimePlanMstRepository</v>
      </c>
      <c r="E6" s="19" t="str" cm="1">
        <f t="array" ref="E6">_xlfn.TEXTJOIN(","&amp;CHAR(10),TRUE,_xlfn._xlws.FILTER(ValueObject[Entity_コンストラクタ引数],ValueObject[Entity]=IRepository[[#This Row],[Entity]]))</f>
        <v>string workerCode,
int weekday,
float? workingTime</v>
      </c>
      <c r="F6" s="19" t="str" cm="1">
        <f t="array" ref="F6">_xlfn.TEXTJOIN(CHAR(10),TRUE,_xlfn._xlws.FILTER(ValueObject[Entity_コンストラクタ],ValueObject[Entity]=IRepository[[#This Row],[Entity]]))</f>
        <v>WorkerCode = new WorkerCode(workerCode);
Weekday = new Weekday(weekday);
WorkingTime = new WorkingTime(workingTime);</v>
      </c>
      <c r="G6" s="19" t="str" cm="1">
        <f t="array" ref="G6">_xlfn.TEXTJOIN(CHAR(10),TRUE,_xlfn._xlws.FILTER(ValueObject[Entity_プロパティ_get],ValueObject[Entity]=IRepository[[#This Row],[Entity]]))</f>
        <v>public WorkerCode WorkerCode { get; }
public Weekday Weekday { get; }
public WorkingTime WorkingTime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IWorkingTimePlanMstRepository
    {
        IReadOnlyList&lt;WorkingTimePlanMstEntity&gt; GetData();
        void Save(WorkingTimePlanMstEntity entity);
        void Delete(WorkingTimePlanMstEntity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heetViews>
  <sheetFormatPr defaultRowHeight="15.45" outlineLevelCol="1" x14ac:dyDescent="0.4"/>
  <cols>
    <col min="1" max="1" width="2.5625" customWidth="1"/>
    <col min="2" max="2" width="5.8125" customWidth="1"/>
    <col min="3" max="3" width="22.3125" customWidth="1"/>
    <col min="4" max="4" width="31.125" customWidth="1"/>
    <col min="5" max="6" width="22.3125" hidden="1" customWidth="1" outlineLevel="1"/>
    <col min="7" max="7" width="17.875" hidden="1" customWidth="1" outlineLevel="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x14ac:dyDescent="0.4">
      <c r="A1" s="1" t="s">
        <v>37</v>
      </c>
    </row>
    <row r="3" spans="1:21" x14ac:dyDescent="0.4">
      <c r="B3" s="15" t="s">
        <v>29</v>
      </c>
      <c r="C3" s="15" t="s">
        <v>7</v>
      </c>
      <c r="D3" s="44" t="s">
        <v>53</v>
      </c>
      <c r="E3" s="15" t="s">
        <v>76</v>
      </c>
      <c r="F3" s="15" t="s">
        <v>34</v>
      </c>
      <c r="G3" s="15" t="s">
        <v>75</v>
      </c>
      <c r="H3" s="15" t="s">
        <v>39</v>
      </c>
      <c r="I3" s="15" t="s">
        <v>56</v>
      </c>
      <c r="J3" s="15" t="s">
        <v>57</v>
      </c>
      <c r="K3" s="15" t="s">
        <v>62</v>
      </c>
      <c r="L3" s="15" t="s">
        <v>69</v>
      </c>
      <c r="M3" s="15" t="s">
        <v>47</v>
      </c>
      <c r="N3" s="17" t="s">
        <v>121</v>
      </c>
      <c r="O3" s="17" t="s">
        <v>122</v>
      </c>
      <c r="P3" s="17" t="s">
        <v>77</v>
      </c>
      <c r="Q3" s="22" t="s">
        <v>35</v>
      </c>
      <c r="R3" s="22" t="s">
        <v>58</v>
      </c>
      <c r="S3" s="22" t="s">
        <v>64</v>
      </c>
      <c r="T3" s="22" t="s">
        <v>68</v>
      </c>
      <c r="U3" s="18" t="s">
        <v>71</v>
      </c>
    </row>
    <row r="4" spans="1:21" ht="141"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Row],[Entity]])*(ValueObject[PK]&gt;0)))</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Row],[Entity]])*(ValueObject[PK]&gt;0)))</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x14ac:dyDescent="0.4">
      <c r="B5" s="20">
        <f>ROW(Repository_SQLite[[#This Row],[ENo]])-3</f>
        <v>2</v>
      </c>
      <c r="C5" s="21" t="str">
        <f>_xlfn.XLOOKUP(Repository_SQLite[[#This Row],[ENo]],InputEntities[ENo],InputEntities[Entity],"",0,1)</f>
        <v>WorkerMstEntity</v>
      </c>
      <c r="D5" s="21" t="str">
        <f>SUBSTITUTE(Repository_SQLite[[#This Row],[Entity]],"Entity","SQLite")</f>
        <v>WorkerMstSQLite</v>
      </c>
      <c r="E5" s="21" t="str">
        <f>SUBSTITUTE(Repository_SQLite[[#This Row],[Entity]],"Entity","Oracle")</f>
        <v>WorkerMstOracle</v>
      </c>
      <c r="F5" s="19" t="str">
        <f>SUBSTITUTE("I"&amp;Repository_SQLite[[#This Row],[Entity]],"Entity","Repository")</f>
        <v>IWorkerMstRepository</v>
      </c>
      <c r="G5" s="19" t="str">
        <f>SUBSTITUTE("Create"&amp;Repository_SQLite[[#This Row],[Entity]],"Entity","")</f>
        <v>CreateWorkerMst</v>
      </c>
      <c r="H5" s="21" t="str">
        <f>_xlfn.XLOOKUP(Repository_SQLite[[#This Row],[ENo]],InputEntities[ENo],InputEntities[DBテーブル_物理名],"",0,1)</f>
        <v>tmp_worker_mst</v>
      </c>
      <c r="I5" s="19" t="str" cm="1">
        <f t="array" ref="I5">_xlfn.TEXTJOIN(","&amp;CHAR(10)&amp;"  ",TRUE,_xlfn._xlws.FILTER(ValueObject[DBテーブル_物理名],ValueObject[Entity]=Repository_SQLite[[#This Row],[Entity]]))</f>
        <v>worker_code,
  worker_name</v>
      </c>
      <c r="J5" s="19" t="str" cm="1">
        <f t="array" ref="J5">_xlfn.TEXTJOIN(","&amp;CHAR(10)&amp;"  ",TRUE,_xlfn._xlws.FILTER(ValueObject[SQLite_パラメータ],ValueObject[Entity]=Repository_SQLite[[#This Row],[Entity]]))</f>
        <v>@worker_code,
  @worker_name</v>
      </c>
      <c r="K5" s="19" t="str" cm="1">
        <f t="array" ref="K5">IFERROR(_xlfn.TEXTJOIN(","&amp;CHAR(10)&amp;"  ",TRUE,_xlfn._xlws.FILTER(ValueObject[SQL_Update],(ValueObject[Entity]=Repository_SQLite[[#This Row],[Entity]])*(ValueObject[PK]&lt;1))),_xlfn.TEXTJOIN(","&amp;CHAR(10)&amp;"  ",TRUE,_xlfn._xlws.FILTER(ValueObject[SQL_Update],(ValueObject[Entity]=Repository_SQLite[[#This Row],[Entity]]))))</f>
        <v>worker_name = @worker_name</v>
      </c>
      <c r="L5" s="19" t="str" cm="1">
        <f t="array" ref="L5">_xlfn.TEXTJOIN(CHAR(10)&amp;"  AND ",TRUE,_xlfn._xlws.FILTER(ValueObject[SQL_Update],(ValueObject[Entity]=Repository_SQLite[[#This Row],[Entity]])*(ValueObject[PK]&gt;0)))</f>
        <v>worker_code = @worker_code</v>
      </c>
      <c r="M5" s="19" t="str" cm="1">
        <f t="array" ref="M5">_xlfn.TEXTJOIN(","&amp;CHAR(10)&amp;REPT(CHAR(9),6),TRUE,_xlfn._xlws.FILTER(ValueObject[Repository_Entity_Args],ValueObject[Entity]=Repository_SQLite[[#This Row],[Entity]]))</f>
        <v>Convert.ToString(reader["worker_code"]),
						Convert.ToString(reader["worker_name"])</v>
      </c>
      <c r="N5" s="19" t="str" cm="1">
        <f t="array" ref="N5">_xlfn.TEXTJOIN(","&amp;CHAR(10)&amp;REPT(CHAR(9),4),TRUE,_xlfn._xlws.FILTER(ValueObject[SQLiteParameter_Args],ValueObject[Entity]=Repository_SQLite[[#This Row],[Entity]]))</f>
        <v>new SQLiteParameter("@worker_code", entity.WorkerCode.Value),
				new SQLiteParameter("@worker_name", entity.WorkerName.Value)</v>
      </c>
      <c r="O5" s="19" t="str" cm="1">
        <f t="array" ref="O5">_xlfn.TEXTJOIN(","&amp;CHAR(10)&amp;REPT(CHAR(9),4),TRUE,_xlfn._xlws.FILTER(ValueObject[SQLiteParameter_Args],(ValueObject[Entity]=Repository_SQLite[[#This Row],[Entity]])*(ValueObject[PK]&gt;0)))</f>
        <v>new SQLiteParameter("@worker_code", entity.WorkerCode.Value)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IWorkerMstRepository CreateWorkerMst()
        {
#if DEBUG
            if (Shared.IsFake)
            {
                return new WorkerMstSQLite();
            }
#endif
            return new WorkerMstOracle();
        }</v>
      </c>
      <c r="Q5" s="19" t="str" cm="1">
        <f t="array" ref="Q5">SUBSTITUTE(SUBSTITUTE(Templates[SQL_SELECT],"__Columns__",Repository_SQLite[[#This Row],[SQL_カラム]]),"__Table__",Repository_SQLite[[#This Row],[DBテーブル_物理名]])</f>
        <v>SELECT
  worker_code,
  worker_name
FROM
  tmp_worker_mst</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tmp_worker_mst
 (worker_code,
  worker_name)
VALUES
 (@worker_code,
  @worker_name)</v>
      </c>
      <c r="S5" s="19" t="str" cm="1">
        <f t="array" ref="S5">SUBSTITUTE(SUBSTITUTE(SUBSTITUTE(Templates[SQL_UPDATE],"__Table__",Repository_SQLite[[#This Row],[DBテーブル_物理名]]),"__UpdateSet__",Repository_SQLite[[#This Row],[SQL_UpdateSet_SQLite]]),"__UpdateWhere__",Repository_SQLite[[#This Row],[SQL_Where_SQLite]])</f>
        <v>UPDATE tmp_worker_mst
SET 
  worker_name = @worker_name
WHERE
  worker_code = @worker_code</v>
      </c>
      <c r="T5" s="19" t="str" cm="1">
        <f t="array" ref="T5">SUBSTITUTE(SUBSTITUTE(Templates[SQL_DELETE],"__Table__",Repository_SQLite[[#This Row],[DBテーブル_物理名]]),"__DeleteWhere__",Repository_SQLite[[#This Row],[SQL_Where_SQLite]])</f>
        <v>DELETE FROM tmp_worker_mst WHERE worker_code = @worker_code</v>
      </c>
      <c r="U5" s="19" t="str" cm="1">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row>
    <row r="6" spans="1:21" ht="190.75" customHeight="1" x14ac:dyDescent="0.4">
      <c r="B6" s="20">
        <f>ROW(Repository_SQLite[[#This Row],[ENo]])-3</f>
        <v>3</v>
      </c>
      <c r="C6" s="21" t="str">
        <f>_xlfn.XLOOKUP(Repository_SQLite[[#This Row],[ENo]],InputEntities[ENo],InputEntities[Entity],"",0,1)</f>
        <v>WorkingTimePlanMstEntity</v>
      </c>
      <c r="D6" s="21" t="str">
        <f>SUBSTITUTE(Repository_SQLite[[#This Row],[Entity]],"Entity","SQLite")</f>
        <v>WorkingTimePlanMstSQLite</v>
      </c>
      <c r="E6" s="21" t="str">
        <f>SUBSTITUTE(Repository_SQLite[[#This Row],[Entity]],"Entity","Oracle")</f>
        <v>WorkingTimePlanMstOracle</v>
      </c>
      <c r="F6" s="19" t="str">
        <f>SUBSTITUTE("I"&amp;Repository_SQLite[[#This Row],[Entity]],"Entity","Repository")</f>
        <v>IWorkingTimePlanMstRepository</v>
      </c>
      <c r="G6" s="19" t="str">
        <f>SUBSTITUTE("Create"&amp;Repository_SQLite[[#This Row],[Entity]],"Entity","")</f>
        <v>CreateWorkingTimePlanMst</v>
      </c>
      <c r="H6" s="21" t="str">
        <f>_xlfn.XLOOKUP(Repository_SQLite[[#This Row],[ENo]],InputEntities[ENo],InputEntities[DBテーブル_物理名],"",0,1)</f>
        <v>tmp_working_time_plan_mst</v>
      </c>
      <c r="I6" s="19" t="str" cm="1">
        <f t="array" ref="I6">_xlfn.TEXTJOIN(","&amp;CHAR(10)&amp;"  ",TRUE,_xlfn._xlws.FILTER(ValueObject[DBテーブル_物理名],ValueObject[Entity]=Repository_SQLite[[#This Row],[Entity]]))</f>
        <v>worker_code,
  weekday,
  working_time</v>
      </c>
      <c r="J6" s="19" t="str" cm="1">
        <f t="array" ref="J6">_xlfn.TEXTJOIN(","&amp;CHAR(10)&amp;"  ",TRUE,_xlfn._xlws.FILTER(ValueObject[SQLite_パラメータ],ValueObject[Entity]=Repository_SQLite[[#This Row],[Entity]]))</f>
        <v>@worker_code,
  @weekday,
  @working_time</v>
      </c>
      <c r="K6" s="19" t="str" cm="1">
        <f t="array" ref="K6">IFERROR(_xlfn.TEXTJOIN(","&amp;CHAR(10)&amp;"  ",TRUE,_xlfn._xlws.FILTER(ValueObject[SQL_Update],(ValueObject[Entity]=Repository_SQLite[[#This Row],[Entity]])*(ValueObject[PK]&lt;1))),_xlfn.TEXTJOIN(","&amp;CHAR(10)&amp;"  ",TRUE,_xlfn._xlws.FILTER(ValueObject[SQL_Update],(ValueObject[Entity]=Repository_SQLite[[#This Row],[Entity]]))))</f>
        <v>working_time = @working_time</v>
      </c>
      <c r="L6" s="19" t="str" cm="1">
        <f t="array" ref="L6">_xlfn.TEXTJOIN(CHAR(10)&amp;"  AND ",TRUE,_xlfn._xlws.FILTER(ValueObject[SQL_Update],(ValueObject[Entity]=Repository_SQLite[[#This Row],[Entity]])*(ValueObject[PK]&gt;0)))</f>
        <v>worker_code = @worker_code
  AND weekday = @weekday</v>
      </c>
      <c r="M6" s="19" t="str" cm="1">
        <f t="array" ref="M6">_xlfn.TEXTJOIN(","&amp;CHAR(10)&amp;REPT(CHAR(9),6),TRUE,_xlfn._xlws.FILTER(ValueObject[Repository_Entity_Args],ValueObject[Entity]=Repository_SQLite[[#This Row],[Entity]]))</f>
        <v>Convert.ToString(reader["worker_code"]),
						Convert.ToInt32(reader["weekday"]),
						reader["working_time"] != DBNull.Value ? Convert.ToSingle(reader["working_time"]) : null</v>
      </c>
      <c r="N6" s="19" t="str" cm="1">
        <f t="array" ref="N6">_xlfn.TEXTJOIN(","&amp;CHAR(10)&amp;REPT(CHAR(9),4),TRUE,_xlfn._xlws.FILTER(ValueObject[SQLiteParameter_Args],ValueObject[Entity]=Repository_SQLite[[#This Row],[Entity]]))</f>
        <v>new SQLiteParameter("@worker_code", entity.WorkerCode.Value),
				new SQLiteParameter("@weekday", entity.Weekday.Value),
				new SQLiteParameter("@working_time", entity.WorkingTime.Value)</v>
      </c>
      <c r="O6" s="19" t="str" cm="1">
        <f t="array" ref="O6">_xlfn.TEXTJOIN(","&amp;CHAR(10)&amp;REPT(CHAR(9),4),TRUE,_xlfn._xlws.FILTER(ValueObject[SQLiteParameter_Args],(ValueObject[Entity]=Repository_SQLite[[#This Row],[Entity]])*(ValueObject[PK]&gt;0)))</f>
        <v>new SQLiteParameter("@worker_code", entity.WorkerCode.Value),
				new SQLiteParameter("@weekday", entity.Weekday.Value)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IWorkingTimePlanMstRepository CreateWorkingTimePlanMst()
        {
#if DEBUG
            if (Shared.IsFake)
            {
                return new WorkingTimePlanMstSQLite();
            }
#endif
            return new WorkingTimePlanMstOracle();
        }</v>
      </c>
      <c r="Q6" s="19" t="str" cm="1">
        <f t="array" ref="Q6">SUBSTITUTE(SUBSTITUTE(Templates[SQL_SELECT],"__Columns__",Repository_SQLite[[#This Row],[SQL_カラム]]),"__Table__",Repository_SQLite[[#This Row],[DBテーブル_物理名]])</f>
        <v>SELECT
  worker_code,
  weekday,
  working_time
FROM
  tmp_working_time_plan_mst</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tmp_working_time_plan_mst
 (worker_code,
  weekday,
  working_time)
VALUES
 (@worker_code,
  @weekday,
  @working_time)</v>
      </c>
      <c r="S6" s="19" t="str" cm="1">
        <f t="array" ref="S6">SUBSTITUTE(SUBSTITUTE(SUBSTITUTE(Templates[SQL_UPDATE],"__Table__",Repository_SQLite[[#This Row],[DBテーブル_物理名]]),"__UpdateSet__",Repository_SQLite[[#This Row],[SQL_UpdateSet_SQLite]]),"__UpdateWhere__",Repository_SQLite[[#This Row],[SQL_Where_SQLite]])</f>
        <v>UPDATE tmp_working_time_plan_mst
SET 
  working_time = @working_time
WHERE
  worker_code = @worker_code
  AND weekday = @weekday</v>
      </c>
      <c r="T6" s="19" t="str" cm="1">
        <f t="array" ref="T6">SUBSTITUTE(SUBSTITUTE(Templates[SQL_DELETE],"__Table__",Repository_SQLite[[#This Row],[DBテーブル_物理名]]),"__DeleteWhere__",Repository_SQLite[[#This Row],[SQL_Where_SQLite]])</f>
        <v>DELETE FROM tmp_working_time_plan_mst WHERE worker_code = @worker_code
  AND weekday = @weekday</v>
      </c>
      <c r="U6" s="19" t="str" cm="1">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row>
    <row r="7" spans="1:21"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Row],[Entity]])*(ValueObject[PK]&gt;0)))</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Row],[Entity]])*(ValueObject[PK]&gt;0)))</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Row],[Entity]])*(ValueObject[PK]&gt;0)))</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Row],[Entity]])*(ValueObject[PK]&gt;0)))</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Row],[Entity]])*(ValueObject[PK]&gt;0)))</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Row],[Entity]])*(ValueObject[PK]&gt;0)))</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Row],[Entity]])*(ValueObject[PK]&gt;0)))</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Row],[Entity]])*(ValueObject[PK]&gt;0)))</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Row],[Entity]])*(ValueObject[PK]&gt;0)))</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Row],[Entity]])*(ValueObject[PK]&gt;0)))</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Row],[Entity]])*(ValueObject[PK]&gt;0)))</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Row],[Entity]])*(ValueObject[PK]&gt;0)))</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Row],[Entity]])*(ValueObject[PK]&gt;0)))</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Row],[Entity]])*(ValueObject[PK]&gt;0)))</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Row],[Entity]])*(ValueObject[PK]&gt;0)))</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Row],[Entity]])*(ValueObject[PK]&gt;0)))</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Row],[Entity]])*(ValueObject[PK]&gt;0)))</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Row],[Entity]])*(ValueObject[PK]&gt;0)))</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Row],[Entity]])*(ValueObject[PK]&gt;0)))</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Row],[Entity]])*(ValueObject[PK]&gt;0)))</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Row],[Entity]])*(ValueObject[PK]&gt;0)))</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Row],[Entity]])*(ValueObject[PK]&gt;0)))</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Row],[Entity]])*(ValueObject[PK]&gt;0)))</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Row],[Entity]])*(ValueObject[PK]&gt;0)))</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Row],[Entity]])*(ValueObject[PK]&gt;0)))</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Row],[Entity]])*(ValueObject[PK]&gt;0)))</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Row],[Entity]])*(ValueObject[PK]&gt;0)))</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Row],[Entity]])*(ValueObject[PK]&gt;0)))</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Row],[Entity]])*(ValueObject[PK]&gt;0)))</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Row],[Entity]])*(ValueObject[PK]&gt;0)))</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Row],[Entity]])*(ValueObject[PK]&gt;0)))</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Row],[Entity]])*(ValueObject[PK]&gt;0)))</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Row],[Entity]])*(ValueObject[PK]&gt;0)))</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Row],[Entity]])*(ValueObject[PK]&gt;0)))</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L27"/>
  <sheetViews>
    <sheetView zoomScale="70" zoomScaleNormal="70" workbookViewId="0">
      <selection activeCell="G8" sqref="G8"/>
    </sheetView>
  </sheetViews>
  <sheetFormatPr defaultRowHeight="15.45" outlineLevelCol="1" x14ac:dyDescent="0.4"/>
  <cols>
    <col min="1" max="1" width="2.5625" customWidth="1"/>
    <col min="2" max="2" width="5.6875" customWidth="1"/>
    <col min="3" max="3" width="14.625" bestFit="1" customWidth="1"/>
    <col min="4" max="4" width="23.8125" bestFit="1" customWidth="1"/>
    <col min="5" max="5" width="19.9375" customWidth="1"/>
    <col min="6" max="6" width="44.875" hidden="1" customWidth="1" outlineLevel="1"/>
    <col min="7" max="7" width="44.875" customWidth="1" collapsed="1"/>
    <col min="8" max="10" width="2.5625" customWidth="1"/>
    <col min="11" max="12" width="38.0625" customWidth="1"/>
  </cols>
  <sheetData>
    <row r="1" spans="1:12" ht="19.3" x14ac:dyDescent="0.4">
      <c r="A1" s="1" t="s">
        <v>123</v>
      </c>
    </row>
    <row r="3" spans="1:12" x14ac:dyDescent="0.4">
      <c r="C3" s="2" t="s">
        <v>124</v>
      </c>
      <c r="D3" s="3" t="s">
        <v>125</v>
      </c>
    </row>
    <row r="4" spans="1:12" x14ac:dyDescent="0.4">
      <c r="K4" t="s">
        <v>132</v>
      </c>
    </row>
    <row r="5" spans="1:12" x14ac:dyDescent="0.4">
      <c r="B5" s="15" t="s">
        <v>126</v>
      </c>
      <c r="C5" s="15" t="s">
        <v>7</v>
      </c>
      <c r="D5" s="15" t="s">
        <v>53</v>
      </c>
      <c r="E5" s="44" t="s">
        <v>76</v>
      </c>
      <c r="F5" s="15" t="s">
        <v>127</v>
      </c>
      <c r="G5" s="27" t="s">
        <v>128</v>
      </c>
      <c r="K5" s="5" t="s">
        <v>130</v>
      </c>
      <c r="L5" s="5" t="s">
        <v>131</v>
      </c>
    </row>
    <row r="6" spans="1:12" ht="262.3" customHeight="1" x14ac:dyDescent="0.4">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19"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34"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K6" s="43" t="s">
        <v>133</v>
      </c>
      <c r="L6" s="19" t="str">
        <f>SUBSTITUTE(SUBSTITUTE(SUBSTITUTE(SUBSTITUTE(SUBSTITUTE(SUBSTITUTE(SUBSTITUTE(K6,"System.Data.SQLite","Oracle.ManagedDataAccess.Client"),"Infrastructure.SQLite","Infrastructure.Oracle"),"SQLite : I","Oracle : I"),"SQLiteHelper",$D$3),"SQLiteParameter","OracleParameter"),"@",":"),":""","@""")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row>
    <row r="7" spans="1:12" ht="20.05" customHeight="1" x14ac:dyDescent="0.4">
      <c r="B7" s="21">
        <f>ROW(Repository_Oracle[[#This Row],[Eno]])-5</f>
        <v>2</v>
      </c>
      <c r="C7" s="21" t="str">
        <f>_xlfn.XLOOKUP(Repository_Oracle[[#This Row],[Eno]],InputEntities[ENo],InputEntities[Entity],"",0,1)</f>
        <v>WorkerMstEntity</v>
      </c>
      <c r="D7" s="21" t="str">
        <f>SUBSTITUTE(Repository_Oracle[[#This Row],[Entity]],"Entity","SQLite")</f>
        <v>WorkerMstSQLite</v>
      </c>
      <c r="E7" s="21" t="str">
        <f>SUBSTITUTE(Repository_Oracle[[#This Row],[Entity]],"Entity","Oracle")</f>
        <v>WorkerMstOracle</v>
      </c>
      <c r="F7" s="19" t="str">
        <f>_xlfn.XLOOKUP(Repository_Oracle[[#This Row],[Eno]],Repository_SQLite[ENo],Repository_SQLite[RepositorySQLiteコード],"",0,1)</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c r="G7"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WorkerMstOracle : IWorkerMstRepository
    {
        public IReadOnlyList&lt;WorkerMstEntity&gt; GetData()
        {
            string sql = @"
SELECT
  worker_code,
  worker_name
FROM
  tmp_worker_mst
";
            return OracleOdpHelper.Query(sql,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List&lt;OracleParameter&gt;
            {
                new OracleParameter(":worker_code", entity.WorkerCode.Value),
				new OracleParameter(":worker_name", entity.WorkerName.Value)
            };
            OracleOdpHelper.Execute(insert, update, args.ToArray());
        }
        public void Delete(WorkerMstEntity entity)
        {
            string delete = @"
DELETE FROM tmp_worker_mst WHERE worker_code = :worker_code
";
            var args = new List&lt;OracleParameter&gt;
            {
                new OracleParameter(":worker_code", entity.WorkerCode.Value)
            };
            OracleOdpHelper.Execute(delete, args.ToArray());
        }
    }
}</v>
      </c>
    </row>
    <row r="8" spans="1:12" ht="20.05" customHeight="1" x14ac:dyDescent="0.4">
      <c r="B8" s="21">
        <f>ROW(Repository_Oracle[[#This Row],[Eno]])-5</f>
        <v>3</v>
      </c>
      <c r="C8" s="21" t="str">
        <f>_xlfn.XLOOKUP(Repository_Oracle[[#This Row],[Eno]],InputEntities[ENo],InputEntities[Entity],"",0,1)</f>
        <v>WorkingTimePlanMstEntity</v>
      </c>
      <c r="D8" s="21" t="str">
        <f>SUBSTITUTE(Repository_Oracle[[#This Row],[Entity]],"Entity","SQLite")</f>
        <v>WorkingTimePlanMstSQLite</v>
      </c>
      <c r="E8" s="21" t="str">
        <f>SUBSTITUTE(Repository_Oracle[[#This Row],[Entity]],"Entity","Oracle")</f>
        <v>WorkingTimePlanMstOracle</v>
      </c>
      <c r="F8" s="19" t="str">
        <f>_xlfn.XLOOKUP(Repository_Oracle[[#This Row],[Eno]],Repository_SQLite[ENo],Repository_SQLite[RepositorySQLiteコード],"",0,1)</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c r="G8"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WorkingTimePlanMstOracle : IWorkingTimePlanMstRepository
    {
        public IReadOnlyList&lt;WorkingTimePlanMstEntity&gt; GetData()
        {
            string sql = @"
SELECT
  worker_code,
  weekday,
  working_time
FROM
  tmp_working_time_plan_mst
";
            return OracleOdpHelper.Query(sql,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List&lt;OracleParameter&gt;
            {
                new OracleParameter(":worker_code", entity.WorkerCode.Value),
				new OracleParameter(":weekday", entity.Weekday.Value),
				new OracleParameter(":working_time", entity.WorkingTime.Value)
            };
            OracleOdpHelper.Execute(insert, update, args.ToArray());
        }
        public void Delete(WorkingTimePlanMstEntity entity)
        {
            string delete = @"
DELETE FROM tmp_working_time_plan_mst WHERE worker_code = :worker_code
  AND weekday = :weekday
";
            var args = new List&lt;OracleParameter&gt;
            {
                new OracleParameter(":worker_code", entity.WorkerCode.Value),
				new OracleParameter(":weekday", entity.Weekday.Value)
            };
            OracleOdpHelper.Execute(delete, args.ToArray());
        }
    }
}</v>
      </c>
    </row>
    <row r="9" spans="1:12" ht="20.05" customHeight="1" x14ac:dyDescent="0.4">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19" t="e" vm="2">
        <f>_xlfn.XLOOKUP(Repository_Oracle[[#This Row],[Eno]],Repository_SQLite[ENo],Repository_SQLite[RepositorySQLiteコード],"",0,1)</f>
        <v>#VALUE!</v>
      </c>
      <c r="G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2" ht="20.05" customHeight="1" x14ac:dyDescent="0.4">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19" t="e" vm="2">
        <f>_xlfn.XLOOKUP(Repository_Oracle[[#This Row],[Eno]],Repository_SQLite[ENo],Repository_SQLite[RepositorySQLiteコード],"",0,1)</f>
        <v>#VALUE!</v>
      </c>
      <c r="G1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2" ht="20.05" customHeight="1" x14ac:dyDescent="0.4">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19" t="e" vm="2">
        <f>_xlfn.XLOOKUP(Repository_Oracle[[#This Row],[Eno]],Repository_SQLite[ENo],Repository_SQLite[RepositorySQLiteコード],"",0,1)</f>
        <v>#VALUE!</v>
      </c>
      <c r="G1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2" ht="20.05" customHeight="1" x14ac:dyDescent="0.4">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19" t="e" vm="2">
        <f>_xlfn.XLOOKUP(Repository_Oracle[[#This Row],[Eno]],Repository_SQLite[ENo],Repository_SQLite[RepositorySQLiteコード],"",0,1)</f>
        <v>#VALUE!</v>
      </c>
      <c r="G1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2" ht="20.05" customHeight="1" x14ac:dyDescent="0.4">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19" t="e" vm="2">
        <f>_xlfn.XLOOKUP(Repository_Oracle[[#This Row],[Eno]],Repository_SQLite[ENo],Repository_SQLite[RepositorySQLiteコード],"",0,1)</f>
        <v>#VALUE!</v>
      </c>
      <c r="G1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2" ht="20.05" customHeight="1" x14ac:dyDescent="0.4">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19" t="e" vm="2">
        <f>_xlfn.XLOOKUP(Repository_Oracle[[#This Row],[Eno]],Repository_SQLite[ENo],Repository_SQLite[RepositorySQLiteコード],"",0,1)</f>
        <v>#VALUE!</v>
      </c>
      <c r="G1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2" ht="20.05" customHeight="1" x14ac:dyDescent="0.4">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19" t="e" vm="2">
        <f>_xlfn.XLOOKUP(Repository_Oracle[[#This Row],[Eno]],Repository_SQLite[ENo],Repository_SQLite[RepositorySQLiteコード],"",0,1)</f>
        <v>#VALUE!</v>
      </c>
      <c r="G15"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2" ht="20.05" customHeight="1" x14ac:dyDescent="0.4">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19" t="e" vm="2">
        <f>_xlfn.XLOOKUP(Repository_Oracle[[#This Row],[Eno]],Repository_SQLite[ENo],Repository_SQLite[RepositorySQLiteコード],"",0,1)</f>
        <v>#VALUE!</v>
      </c>
      <c r="G16"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ht="20.05" customHeight="1" x14ac:dyDescent="0.4">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19" t="e" vm="2">
        <f>_xlfn.XLOOKUP(Repository_Oracle[[#This Row],[Eno]],Repository_SQLite[ENo],Repository_SQLite[RepositorySQLiteコード],"",0,1)</f>
        <v>#VALUE!</v>
      </c>
      <c r="G17"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ht="20.05" customHeight="1" x14ac:dyDescent="0.4">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19" t="e" vm="2">
        <f>_xlfn.XLOOKUP(Repository_Oracle[[#This Row],[Eno]],Repository_SQLite[ENo],Repository_SQLite[RepositorySQLiteコード],"",0,1)</f>
        <v>#VALUE!</v>
      </c>
      <c r="G18"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ht="20.05" customHeight="1" x14ac:dyDescent="0.4">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19" t="e" vm="2">
        <f>_xlfn.XLOOKUP(Repository_Oracle[[#This Row],[Eno]],Repository_SQLite[ENo],Repository_SQLite[RepositorySQLiteコード],"",0,1)</f>
        <v>#VALUE!</v>
      </c>
      <c r="G1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ht="20.05" customHeight="1" x14ac:dyDescent="0.4">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19" t="e" vm="2">
        <f>_xlfn.XLOOKUP(Repository_Oracle[[#This Row],[Eno]],Repository_SQLite[ENo],Repository_SQLite[RepositorySQLiteコード],"",0,1)</f>
        <v>#VALUE!</v>
      </c>
      <c r="G2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ht="20.05" customHeight="1" x14ac:dyDescent="0.4">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19" t="e" vm="2">
        <f>_xlfn.XLOOKUP(Repository_Oracle[[#This Row],[Eno]],Repository_SQLite[ENo],Repository_SQLite[RepositorySQLiteコード],"",0,1)</f>
        <v>#VALUE!</v>
      </c>
      <c r="G2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ht="20.05" customHeight="1" x14ac:dyDescent="0.4">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19" t="e" vm="2">
        <f>_xlfn.XLOOKUP(Repository_Oracle[[#This Row],[Eno]],Repository_SQLite[ENo],Repository_SQLite[RepositorySQLiteコード],"",0,1)</f>
        <v>#VALUE!</v>
      </c>
      <c r="G2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ht="20.05" customHeight="1" x14ac:dyDescent="0.4">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19" t="e" vm="2">
        <f>_xlfn.XLOOKUP(Repository_Oracle[[#This Row],[Eno]],Repository_SQLite[ENo],Repository_SQLite[RepositorySQLiteコード],"",0,1)</f>
        <v>#VALUE!</v>
      </c>
      <c r="G2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ht="20.05" customHeight="1" x14ac:dyDescent="0.4">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19" t="e" vm="2">
        <f>_xlfn.XLOOKUP(Repository_Oracle[[#This Row],[Eno]],Repository_SQLite[ENo],Repository_SQLite[RepositorySQLiteコード],"",0,1)</f>
        <v>#VALUE!</v>
      </c>
      <c r="G2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ht="20.05" customHeight="1" x14ac:dyDescent="0.4">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19" t="e" vm="2">
        <f>_xlfn.XLOOKUP(Repository_Oracle[[#This Row],[Eno]],Repository_SQLite[ENo],Repository_SQLite[RepositorySQLiteコード],"",0,1)</f>
        <v>#VALUE!</v>
      </c>
      <c r="G25" s="35"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6" spans="2:7" ht="20.05" customHeight="1" x14ac:dyDescent="0.4"/>
    <row r="27" spans="2:7" ht="20.05" customHeight="1" x14ac:dyDescent="0.4"/>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D4" sqref="D4"/>
    </sheetView>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79</v>
      </c>
      <c r="D3" s="27" t="s">
        <v>73</v>
      </c>
    </row>
    <row r="4" spans="1:4" ht="409.6"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80</v>
      </c>
    </row>
    <row r="3" spans="1:10" x14ac:dyDescent="0.4">
      <c r="C3" s="31" t="s">
        <v>29</v>
      </c>
      <c r="D3" s="31" t="s">
        <v>81</v>
      </c>
      <c r="E3" s="31" t="s">
        <v>7</v>
      </c>
      <c r="F3" s="46" t="s">
        <v>80</v>
      </c>
      <c r="G3" s="31" t="s">
        <v>82</v>
      </c>
      <c r="H3" s="31" t="s">
        <v>86</v>
      </c>
      <c r="I3" s="32" t="s">
        <v>89</v>
      </c>
      <c r="J3" s="33" t="s">
        <v>90</v>
      </c>
    </row>
    <row r="4" spans="1:10" ht="254.6" customHeight="1" x14ac:dyDescent="0.4">
      <c r="C4" s="21">
        <f>ROW(Entity[[#This Row],[ENo]])-3</f>
        <v>1</v>
      </c>
      <c r="D4" s="21" t="str">
        <f>_xlfn.XLOOKUP(ViewModelEntity[[#This Row],[ENo]],InputEntities[ENo],InputEntities[ViewModel],"",0,1)</f>
        <v>Sample001ViewModel</v>
      </c>
      <c r="E4" s="29" t="str">
        <f>IF(ViewModelEntity[[#This Row],[ViewModel]]=0,"-",_xlfn.XLOOKUP(ViewModelEntity[[#This Row],[ENo]],InputEntities[ENo],InputEntities[Entity],"",0,1))</f>
        <v>SampleMstEntity</v>
      </c>
      <c r="F4" s="21" t="str">
        <f>IF(ViewModelEntity[[#This Row],[Entity]]="-","-",ViewModelEntity[[#This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t="str">
        <f>_xlfn.XLOOKUP(ViewModelEntity[[#This Row],[ENo]],InputEntities[ENo],InputEntities[ViewModel],"",0,1)</f>
        <v>Sample002ViewModel</v>
      </c>
      <c r="E5" s="29" t="str">
        <f>IF(ViewModelEntity[[#This Row],[ViewModel]]=0,"-",_xlfn.XLOOKUP(ViewModelEntity[[#This Row],[ENo]],InputEntities[ENo],InputEntities[Entity],"",0,1))</f>
        <v>WorkerMstEntity</v>
      </c>
      <c r="F5" s="21" t="str">
        <f>IF(ViewModelEntity[[#This Row],[Entity]]="-","-",ViewModelEntity[[#This Row],[ViewModel]]&amp;SUBSTITUTE(ViewModelEntity[[#This Row],[Entity]],"Entity",""))</f>
        <v>Sample002ViewModelWorkerMst</v>
      </c>
      <c r="G5" s="19" t="str" cm="1">
        <f t="array" ref="G5">_xlfn.TEXTJOIN(CHAR(10),TRUE,_xlfn._xlws.FILTER(ValueObject[ViewModelEntity_Property_get],ValueObject[Entity]=ViewModelEntity[[#This Row],[Entity]]))</f>
        <v xml:space="preserve">        public string WorkerCode =&gt; _entity.WorkerCode.Value;
        public string WorkerName =&gt; _entity.WorkerName.Value;</v>
      </c>
      <c r="H5" s="19" t="str" cm="1">
        <f t="array" ref="H5">_xlfn.TEXTJOIN(CHAR(10),TRUE,_xlfn._xlws.FILTER(ValueObject[ViewModelEntity_Property_getset],ValueObject[Entity]=ViewModelEntity[[#This Row],[Entity]]))</f>
        <v xml:space="preserve">       public string WorkerCode 
        {
            get { return _entity.WorkerCode.Value; }
            set { _entity.WorkerCode = new WorkerCode(value); }
        }
       public string WorkerName 
        {
            get { return _entity.WorkerName.Value; }
            set { _entity.WorkerName = new WorkerName(value);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Sample002ViewModelWorkerMst
    {
        private WorkerMstEntity _entity;
        public Sample002ViewModelWorkerMst(WorkerMstEntity entity)
        {
            _entity = entity;
        }
                public string WorkerCode =&gt; _entity.WorkerCode.Value;
        public string WorkerName =&gt; _entity.WorkerName.Value;
        public WorkerMstEntity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Sample002ViewModelWorkerMst
    {
        private WorkerMstEntity _entity;
        public Sample002ViewModelWorkerMst(WorkerMstEntity entity)
        {
            _entity = entity;
        }
               public string WorkerCode 
        {
            get { return _entity.WorkerCode.Value; }
            set { _entity.WorkerCode = new WorkerCode(value); }
        }
       public string WorkerName 
        {
            get { return _entity.WorkerName.Value; }
            set { _entity.WorkerName = new WorkerName(value); }
        }
        public WorkerMstEntity Entity { get { return _entity; } }
    }
}</v>
      </c>
    </row>
    <row r="6" spans="1:10" ht="20.05" customHeight="1" x14ac:dyDescent="0.4">
      <c r="C6" s="21">
        <f>ROW(Entity[[#This Row],[ENo]])-3</f>
        <v>3</v>
      </c>
      <c r="D6" s="21">
        <f>_xlfn.XLOOKUP(ViewModelEntity[[#This Row],[ENo]],InputEntities[ENo],InputEntities[ViewModel],"",0,1)</f>
        <v>0</v>
      </c>
      <c r="E6" s="29" t="str">
        <f>IF(ViewModelEntity[[#This Row],[ViewModel]]=0,"-",_xlfn.XLOOKUP(ViewModelEntity[[#This Row],[ENo]],InputEntities[ENo],InputEntities[Entity],"",0,1))</f>
        <v>-</v>
      </c>
      <c r="F6" s="21" t="str">
        <f>IF(ViewModelEntity[[#This Row],[Entity]]="-","-",ViewModelEntity[[#This Row],[ViewModel]]&amp;SUBSTITUTE(ViewModelEntity[[#This Row],[Entity]],"Entity",""))</f>
        <v>-</v>
      </c>
      <c r="G6" s="19" t="e" cm="1" vm="1">
        <f t="array" ref="G6">_xlfn.TEXTJOIN(CHAR(10),TRUE,_xlfn._xlws.FILTER(ValueObject[ViewModelEntity_Property_get],ValueObject[Entity]=ViewModelEntity[[#This Row],[Entity]]))</f>
        <v>#VALUE!</v>
      </c>
      <c r="H6" s="19" t="e" cm="1" vm="1">
        <f t="array" ref="H6">_xlfn.TEXTJOIN(CHAR(10),TRUE,_xlfn._xlws.FILTER(ValueObject[ViewModelEntity_Property_getset],ValueObject[Entity]=ViewModelEntity[[#This Row],[Entity]]))</f>
        <v>#VALUE!</v>
      </c>
      <c r="I6" s="19" t="e" cm="1" vm="2">
        <f t="array" ref="I6">SUBSTITUTE(SUBSTITUTE(SUBSTITUTE(SUBSTITUTE(Templates[ViewModelEntity],"__SN__",'1_インプット'!$D$3),"__Vme__",ViewModelEntity[[#This Row],[ViewModelEntity]]),"__Entity__",ViewModelEntity[[#This Row],[Entity]]),"__VmeProperty__",ViewModelEntity[[#This Row],[ViewModelEntity_Property_get]])</f>
        <v>#VALUE!</v>
      </c>
      <c r="J6" s="19" t="e" cm="1" vm="2">
        <f t="array" ref="J6">SUBSTITUTE(SUBSTITUTE(SUBSTITUTE(SUBSTITUTE(Templates[ViewModelEntity],"__SN__",'1_インプット'!$D$3),"__Vme__",ViewModelEntity[[#This Row],[ViewModelEntity]]),"__Entity__",ViewModelEntity[[#This Row],[Entity]]),"__VmeProperty__",ViewModelEntity[[#This Row],[ViewModelEntity_Property_getset]])</f>
        <v>#VALUE!</v>
      </c>
    </row>
    <row r="7" spans="1:10" ht="20.05" customHeight="1" x14ac:dyDescent="0.4">
      <c r="C7" s="21">
        <f>ROW(Entity[[#This Row],[ENo]])-3</f>
        <v>4</v>
      </c>
      <c r="D7" s="21">
        <f>_xlfn.XLOOKUP(ViewModelEntity[[#This Row],[ENo]],InputEntities[ENo],InputEntities[ViewModel],"",0,1)</f>
        <v>0</v>
      </c>
      <c r="E7" s="29" t="str">
        <f>IF(ViewModelEntity[[#This Row],[ViewModel]]=0,"-",_xlfn.XLOOKUP(ViewModelEntity[[#This Row],[ENo]],InputEntities[ENo],InputEntities[Entity],"",0,1))</f>
        <v>-</v>
      </c>
      <c r="F7" s="21" t="str">
        <f>IF(ViewModelEntity[[#This Row],[Entity]]="-","-",ViewModelEntity[[#This Row],[ViewModel]]&amp;SUBSTITUTE(ViewModelEntity[[#This Row],[Entity]],"Entity",""))</f>
        <v>-</v>
      </c>
      <c r="G7" s="19" t="e" cm="1" vm="1">
        <f t="array" ref="G7">_xlfn.TEXTJOIN(CHAR(10),TRUE,_xlfn._xlws.FILTER(ValueObject[ViewModelEntity_Property_get],ValueObject[Entity]=ViewModelEntity[[#This Row],[Entity]]))</f>
        <v>#VALUE!</v>
      </c>
      <c r="H7" s="19" t="e" cm="1" vm="1">
        <f t="array" ref="H7">_xlfn.TEXTJOIN(CHAR(10),TRUE,_xlfn._xlws.FILTER(ValueObject[ViewModelEntity_Property_getset],ValueObject[Entity]=ViewModelEntity[[#This Row],[Entity]]))</f>
        <v>#VALUE!</v>
      </c>
      <c r="I7" s="19" t="e" cm="1" vm="2">
        <f t="array" ref="I7">SUBSTITUTE(SUBSTITUTE(SUBSTITUTE(SUBSTITUTE(Templates[ViewModelEntity],"__SN__",'1_インプット'!$D$3),"__Vme__",ViewModelEntity[[#This Row],[ViewModelEntity]]),"__Entity__",ViewModelEntity[[#This Row],[Entity]]),"__VmeProperty__",ViewModelEntity[[#This Row],[ViewModelEntity_Property_get]])</f>
        <v>#VALUE!</v>
      </c>
      <c r="J7" s="19" t="e" cm="1" vm="2">
        <f t="array" ref="J7">SUBSTITUTE(SUBSTITUTE(SUBSTITUTE(SUBSTITUTE(Templates[ViewModelEntity],"__SN__",'1_インプット'!$D$3),"__Vme__",ViewModelEntity[[#This Row],[ViewModelEntity]]),"__Entity__",ViewModelEntity[[#This Row],[Entity]]),"__VmeProperty__",ViewModelEntity[[#This Row],[ViewModelEntity_Property_getset]])</f>
        <v>#VALUE!</v>
      </c>
    </row>
    <row r="8" spans="1:10" ht="20.05" customHeight="1" x14ac:dyDescent="0.4">
      <c r="C8" s="21">
        <f>ROW(Entity[[#This Row],[ENo]])-3</f>
        <v>5</v>
      </c>
      <c r="D8" s="21">
        <f>_xlfn.XLOOKUP(ViewModelEntity[[#This Row],[ENo]],InputEntities[ENo],InputEntities[ViewModel],"",0,1)</f>
        <v>0</v>
      </c>
      <c r="E8" s="29" t="str">
        <f>IF(ViewModelEntity[[#This Row],[ViewModel]]=0,"-",_xlfn.XLOOKUP(ViewModelEntity[[#This Row],[ENo]],InputEntities[ENo],InputEntities[Entity],"",0,1))</f>
        <v>-</v>
      </c>
      <c r="F8" s="21" t="str">
        <f>IF(ViewModelEntity[[#This Row],[Entity]]="-","-",ViewModelEntity[[#This Row],[ViewModel]]&amp;SUBSTITUTE(ViewModelEntity[[#This Row],[Entity]],"Entity",""))</f>
        <v>-</v>
      </c>
      <c r="G8" s="19" t="e" cm="1" vm="1">
        <f t="array" ref="G8">_xlfn.TEXTJOIN(CHAR(10),TRUE,_xlfn._xlws.FILTER(ValueObject[ViewModelEntity_Property_get],ValueObject[Entity]=ViewModelEntity[[#This Row],[Entity]]))</f>
        <v>#VALUE!</v>
      </c>
      <c r="H8" s="19" t="e" cm="1" vm="1">
        <f t="array" ref="H8">_xlfn.TEXTJOIN(CHAR(10),TRUE,_xlfn._xlws.FILTER(ValueObject[ViewModelEntity_Property_getset],ValueObject[Entity]=ViewModelEntity[[#This Row],[Entity]]))</f>
        <v>#VALUE!</v>
      </c>
      <c r="I8" s="19" t="e" cm="1" vm="2">
        <f t="array" ref="I8">SUBSTITUTE(SUBSTITUTE(SUBSTITUTE(SUBSTITUTE(Templates[ViewModelEntity],"__SN__",'1_インプット'!$D$3),"__Vme__",ViewModelEntity[[#This Row],[ViewModelEntity]]),"__Entity__",ViewModelEntity[[#This Row],[Entity]]),"__VmeProperty__",ViewModelEntity[[#This Row],[ViewModelEntity_Property_get]])</f>
        <v>#VALUE!</v>
      </c>
      <c r="J8" s="19" t="e" cm="1" vm="2">
        <f t="array" ref="J8">SUBSTITUTE(SUBSTITUTE(SUBSTITUTE(SUBSTITUTE(Templates[ViewModelEntity],"__SN__",'1_インプット'!$D$3),"__Vme__",ViewModelEntity[[#This Row],[ViewModelEntity]]),"__Entity__",ViewModelEntity[[#This Row],[Entity]]),"__VmeProperty__",ViewModelEntity[[#This Row],[ViewModelEntity_Property_getset]])</f>
        <v>#VALUE!</v>
      </c>
    </row>
    <row r="9" spans="1:10" ht="20.05" customHeight="1" x14ac:dyDescent="0.4">
      <c r="C9" s="21">
        <f>ROW(Entity[[#This Row],[ENo]])-3</f>
        <v>6</v>
      </c>
      <c r="D9" s="21">
        <f>_xlfn.XLOOKUP(ViewModelEntity[[#This Row],[ENo]],InputEntities[ENo],InputEntities[ViewModel],"",0,1)</f>
        <v>0</v>
      </c>
      <c r="E9" s="29" t="str">
        <f>IF(ViewModelEntity[[#This Row],[ViewModel]]=0,"-",_xlfn.XLOOKUP(ViewModelEntity[[#This Row],[ENo]],InputEntities[ENo],InputEntities[Entity],"",0,1))</f>
        <v>-</v>
      </c>
      <c r="F9" s="21" t="str">
        <f>IF(ViewModelEntity[[#This Row],[Entity]]="-","-",ViewModelEntity[[#This Row],[ViewModel]]&amp;SUBSTITUTE(ViewModelEntity[[#This Row],[Entity]],"Entity",""))</f>
        <v>-</v>
      </c>
      <c r="G9" s="19" t="e" cm="1" vm="1">
        <f t="array" ref="G9">_xlfn.TEXTJOIN(CHAR(10),TRUE,_xlfn._xlws.FILTER(ValueObject[ViewModelEntity_Property_get],ValueObject[Entity]=ViewModelEntity[[#This Row],[Entity]]))</f>
        <v>#VALUE!</v>
      </c>
      <c r="H9" s="19" t="e" cm="1" vm="1">
        <f t="array" ref="H9">_xlfn.TEXTJOIN(CHAR(10),TRUE,_xlfn._xlws.FILTER(ValueObject[ViewModelEntity_Property_getset],ValueObject[Entity]=ViewModelEntity[[#This Row],[Entity]]))</f>
        <v>#VALUE!</v>
      </c>
      <c r="I9" s="19" t="e" cm="1" vm="2">
        <f t="array" ref="I9">SUBSTITUTE(SUBSTITUTE(SUBSTITUTE(SUBSTITUTE(Templates[ViewModelEntity],"__SN__",'1_インプット'!$D$3),"__Vme__",ViewModelEntity[[#This Row],[ViewModelEntity]]),"__Entity__",ViewModelEntity[[#This Row],[Entity]]),"__VmeProperty__",ViewModelEntity[[#This Row],[ViewModelEntity_Property_get]])</f>
        <v>#VALUE!</v>
      </c>
      <c r="J9" s="19" t="e" cm="1" vm="2">
        <f t="array" ref="J9">SUBSTITUTE(SUBSTITUTE(SUBSTITUTE(SUBSTITUTE(Templates[ViewModelEntity],"__SN__",'1_インプット'!$D$3),"__Vme__",ViewModelEntity[[#This Row],[ViewModelEntity]]),"__Entity__",ViewModelEntity[[#This Row],[Entity]]),"__VmeProperty__",ViewModelEntity[[#This Row],[ViewModelEntity_Property_getset]])</f>
        <v>#VALUE!</v>
      </c>
    </row>
    <row r="10" spans="1:10" ht="20.05" customHeight="1" x14ac:dyDescent="0.4">
      <c r="C10" s="21">
        <f>ROW(Entity[[#This Row],[ENo]])-3</f>
        <v>7</v>
      </c>
      <c r="D10" s="21">
        <f>_xlfn.XLOOKUP(ViewModelEntity[[#This Row],[ENo]],InputEntities[ENo],InputEntities[ViewModel],"",0,1)</f>
        <v>0</v>
      </c>
      <c r="E10" s="29" t="str">
        <f>IF(ViewModelEntity[[#This Row],[ViewModel]]=0,"-",_xlfn.XLOOKUP(ViewModelEntity[[#This Row],[ENo]],InputEntities[ENo],InputEntities[Entity],"",0,1))</f>
        <v>-</v>
      </c>
      <c r="F10" s="21" t="str">
        <f>IF(ViewModelEntity[[#This Row],[Entity]]="-","-",ViewModelEntity[[#This Row],[ViewModel]]&amp;SUBSTITUTE(ViewModelEntity[[#This Row],[Entity]],"Entity",""))</f>
        <v>-</v>
      </c>
      <c r="G10" s="19" t="e" cm="1" vm="1">
        <f t="array" ref="G10">_xlfn.TEXTJOIN(CHAR(10),TRUE,_xlfn._xlws.FILTER(ValueObject[ViewModelEntity_Property_get],ValueObject[Entity]=ViewModelEntity[[#This Row],[Entity]]))</f>
        <v>#VALUE!</v>
      </c>
      <c r="H10" s="19" t="e" cm="1" vm="1">
        <f t="array" ref="H10">_xlfn.TEXTJOIN(CHAR(10),TRUE,_xlfn._xlws.FILTER(ValueObject[ViewModelEntity_Property_getset],ValueObject[Entity]=ViewModelEntity[[#This Row],[Entity]]))</f>
        <v>#VALUE!</v>
      </c>
      <c r="I10" s="19" t="e" cm="1" vm="2">
        <f t="array" ref="I10">SUBSTITUTE(SUBSTITUTE(SUBSTITUTE(SUBSTITUTE(Templates[ViewModelEntity],"__SN__",'1_インプット'!$D$3),"__Vme__",ViewModelEntity[[#This Row],[ViewModelEntity]]),"__Entity__",ViewModelEntity[[#This Row],[Entity]]),"__VmeProperty__",ViewModelEntity[[#This Row],[ViewModelEntity_Property_get]])</f>
        <v>#VALUE!</v>
      </c>
      <c r="J10" s="19" t="e" cm="1" vm="2">
        <f t="array" ref="J10">SUBSTITUTE(SUBSTITUTE(SUBSTITUTE(SUBSTITUTE(Templates[ViewModelEntity],"__SN__",'1_インプット'!$D$3),"__Vme__",ViewModelEntity[[#This Row],[ViewModelEntity]]),"__Entity__",ViewModelEntity[[#This Row],[Entity]]),"__VmeProperty__",ViewModelEntity[[#This Row],[ViewModelEntity_Property_getset]])</f>
        <v>#VALUE!</v>
      </c>
    </row>
    <row r="11" spans="1:10" ht="20.05" customHeight="1" x14ac:dyDescent="0.4">
      <c r="C11" s="21">
        <f>ROW(Entity[[#This Row],[ENo]])-3</f>
        <v>8</v>
      </c>
      <c r="D11" s="21">
        <f>_xlfn.XLOOKUP(ViewModelEntity[[#This Row],[ENo]],InputEntities[ENo],InputEntities[ViewModel],"",0,1)</f>
        <v>0</v>
      </c>
      <c r="E11" s="29" t="str">
        <f>IF(ViewModelEntity[[#This Row],[ViewModel]]=0,"-",_xlfn.XLOOKUP(ViewModelEntity[[#This Row],[ENo]],InputEntities[ENo],InputEntities[Entity],"",0,1))</f>
        <v>-</v>
      </c>
      <c r="F11" s="21" t="str">
        <f>IF(ViewModelEntity[[#This Row],[Entity]]="-","-",ViewModelEntity[[#This Row],[ViewModel]]&amp;SUBSTITUTE(ViewModelEntity[[#This Row],[Entity]],"Entity",""))</f>
        <v>-</v>
      </c>
      <c r="G11" s="19" t="e" cm="1" vm="1">
        <f t="array" ref="G11">_xlfn.TEXTJOIN(CHAR(10),TRUE,_xlfn._xlws.FILTER(ValueObject[ViewModelEntity_Property_get],ValueObject[Entity]=ViewModelEntity[[#This Row],[Entity]]))</f>
        <v>#VALUE!</v>
      </c>
      <c r="H11" s="19" t="e" cm="1" vm="1">
        <f t="array" ref="H11">_xlfn.TEXTJOIN(CHAR(10),TRUE,_xlfn._xlws.FILTER(ValueObject[ViewModelEntity_Property_getset],ValueObject[Entity]=ViewModelEntity[[#This Row],[Entity]]))</f>
        <v>#VALUE!</v>
      </c>
      <c r="I11" s="19" t="e" cm="1" vm="2">
        <f t="array" ref="I11">SUBSTITUTE(SUBSTITUTE(SUBSTITUTE(SUBSTITUTE(Templates[ViewModelEntity],"__SN__",'1_インプット'!$D$3),"__Vme__",ViewModelEntity[[#This Row],[ViewModelEntity]]),"__Entity__",ViewModelEntity[[#This Row],[Entity]]),"__VmeProperty__",ViewModelEntity[[#This Row],[ViewModelEntity_Property_get]])</f>
        <v>#VALUE!</v>
      </c>
      <c r="J11" s="19" t="e" cm="1" vm="2">
        <f t="array" ref="J11">SUBSTITUTE(SUBSTITUTE(SUBSTITUTE(SUBSTITUTE(Templates[ViewModelEntity],"__SN__",'1_インプット'!$D$3),"__Vme__",ViewModelEntity[[#This Row],[ViewModelEntity]]),"__Entity__",ViewModelEntity[[#This Row],[Entity]]),"__VmeProperty__",ViewModelEntity[[#This Row],[ViewModelEntity_Property_getset]])</f>
        <v>#VALUE!</v>
      </c>
    </row>
    <row r="12" spans="1:10" ht="20.05" customHeight="1" x14ac:dyDescent="0.4">
      <c r="C12" s="21">
        <f>ROW(Entity[[#This Row],[ENo]])-3</f>
        <v>9</v>
      </c>
      <c r="D12" s="21">
        <f>_xlfn.XLOOKUP(ViewModelEntity[[#This Row],[ENo]],InputEntities[ENo],InputEntities[ViewModel],"",0,1)</f>
        <v>0</v>
      </c>
      <c r="E12" s="29" t="str">
        <f>IF(ViewModelEntity[[#This Row],[ViewModel]]=0,"-",_xlfn.XLOOKUP(ViewModelEntity[[#This Row],[ENo]],InputEntities[ENo],InputEntities[Entity],"",0,1))</f>
        <v>-</v>
      </c>
      <c r="F12" s="21" t="str">
        <f>IF(ViewModelEntity[[#This Row],[Entity]]="-","-",ViewModelEntity[[#This Row],[ViewModel]]&amp;SUBSTITUTE(ViewModelEntity[[#This Row],[Entity]],"Entity",""))</f>
        <v>-</v>
      </c>
      <c r="G12" s="19" t="e" cm="1" vm="1">
        <f t="array" ref="G12">_xlfn.TEXTJOIN(CHAR(10),TRUE,_xlfn._xlws.FILTER(ValueObject[ViewModelEntity_Property_get],ValueObject[Entity]=ViewModelEntity[[#This Row],[Entity]]))</f>
        <v>#VALUE!</v>
      </c>
      <c r="H12" s="19" t="e" cm="1" vm="1">
        <f t="array" ref="H12">_xlfn.TEXTJOIN(CHAR(10),TRUE,_xlfn._xlws.FILTER(ValueObject[ViewModelEntity_Property_getset],ValueObject[Entity]=ViewModelEntity[[#This Row],[Entity]]))</f>
        <v>#VALUE!</v>
      </c>
      <c r="I12" s="19" t="e" cm="1" vm="2">
        <f t="array" ref="I12">SUBSTITUTE(SUBSTITUTE(SUBSTITUTE(SUBSTITUTE(Templates[ViewModelEntity],"__SN__",'1_インプット'!$D$3),"__Vme__",ViewModelEntity[[#This Row],[ViewModelEntity]]),"__Entity__",ViewModelEntity[[#This Row],[Entity]]),"__VmeProperty__",ViewModelEntity[[#This Row],[ViewModelEntity_Property_get]])</f>
        <v>#VALUE!</v>
      </c>
      <c r="J12" s="19" t="e" cm="1" vm="2">
        <f t="array" ref="J12">SUBSTITUTE(SUBSTITUTE(SUBSTITUTE(SUBSTITUTE(Templates[ViewModelEntity],"__SN__",'1_インプット'!$D$3),"__Vme__",ViewModelEntity[[#This Row],[ViewModelEntity]]),"__Entity__",ViewModelEntity[[#This Row],[Entity]]),"__VmeProperty__",ViewModelEntity[[#This Row],[ViewModelEntity_Property_getset]])</f>
        <v>#VALUE!</v>
      </c>
    </row>
    <row r="13" spans="1:10" ht="20.05" customHeight="1" x14ac:dyDescent="0.4">
      <c r="C13" s="21">
        <f>ROW(Entity[[#This Row],[ENo]])-3</f>
        <v>10</v>
      </c>
      <c r="D13" s="21">
        <f>_xlfn.XLOOKUP(ViewModelEntity[[#This Row],[ENo]],InputEntities[ENo],InputEntities[ViewModel],"",0,1)</f>
        <v>0</v>
      </c>
      <c r="E13" s="29" t="str">
        <f>IF(ViewModelEntity[[#This Row],[ViewModel]]=0,"-",_xlfn.XLOOKUP(ViewModelEntity[[#This Row],[ENo]],InputEntities[ENo],InputEntities[Entity],"",0,1))</f>
        <v>-</v>
      </c>
      <c r="F13" s="21" t="str">
        <f>IF(ViewModelEntity[[#This Row],[Entity]]="-","-",ViewModelEntity[[#This Row],[ViewModel]]&amp;SUBSTITUTE(ViewModelEntity[[#This Row],[Entity]],"Entity",""))</f>
        <v>-</v>
      </c>
      <c r="G13" s="19" t="e" cm="1" vm="1">
        <f t="array" ref="G13">_xlfn.TEXTJOIN(CHAR(10),TRUE,_xlfn._xlws.FILTER(ValueObject[ViewModelEntity_Property_get],ValueObject[Entity]=ViewModelEntity[[#This Row],[Entity]]))</f>
        <v>#VALUE!</v>
      </c>
      <c r="H13" s="19" t="e" cm="1" vm="1">
        <f t="array" ref="H13">_xlfn.TEXTJOIN(CHAR(10),TRUE,_xlfn._xlws.FILTER(ValueObject[ViewModelEntity_Property_getset],ValueObject[Entity]=ViewModelEntity[[#This Row],[Entity]]))</f>
        <v>#VALUE!</v>
      </c>
      <c r="I13" s="19" t="e" cm="1" vm="2">
        <f t="array" ref="I13">SUBSTITUTE(SUBSTITUTE(SUBSTITUTE(SUBSTITUTE(Templates[ViewModelEntity],"__SN__",'1_インプット'!$D$3),"__Vme__",ViewModelEntity[[#This Row],[ViewModelEntity]]),"__Entity__",ViewModelEntity[[#This Row],[Entity]]),"__VmeProperty__",ViewModelEntity[[#This Row],[ViewModelEntity_Property_get]])</f>
        <v>#VALUE!</v>
      </c>
      <c r="J13" s="19" t="e" cm="1" vm="2">
        <f t="array" ref="J13">SUBSTITUTE(SUBSTITUTE(SUBSTITUTE(SUBSTITUTE(Templates[ViewModelEntity],"__SN__",'1_インプット'!$D$3),"__Vme__",ViewModelEntity[[#This Row],[ViewModelEntity]]),"__Entity__",ViewModelEntity[[#This Row],[Entity]]),"__VmeProperty__",ViewModelEntity[[#This Row],[ViewModelEntity_Property_getset]])</f>
        <v>#VALUE!</v>
      </c>
    </row>
    <row r="14" spans="1:10" ht="20.05" customHeight="1" x14ac:dyDescent="0.4">
      <c r="C14" s="21">
        <f>ROW(Entity[[#This Row],[ENo]])-3</f>
        <v>11</v>
      </c>
      <c r="D14" s="21">
        <f>_xlfn.XLOOKUP(ViewModelEntity[[#This Row],[ENo]],InputEntities[ENo],InputEntities[ViewModel],"",0,1)</f>
        <v>0</v>
      </c>
      <c r="E14" s="29" t="str">
        <f>IF(ViewModelEntity[[#This Row],[ViewModel]]=0,"-",_xlfn.XLOOKUP(ViewModelEntity[[#This Row],[ENo]],InputEntities[ENo],InputEntities[Entity],"",0,1))</f>
        <v>-</v>
      </c>
      <c r="F14" s="21" t="str">
        <f>IF(ViewModelEntity[[#This Row],[Entity]]="-","-",ViewModelEntity[[#This Row],[ViewModel]]&amp;SUBSTITUTE(ViewModelEntity[[#This Row],[Entity]],"Entity",""))</f>
        <v>-</v>
      </c>
      <c r="G14" s="19" t="e" cm="1" vm="1">
        <f t="array" ref="G14">_xlfn.TEXTJOIN(CHAR(10),TRUE,_xlfn._xlws.FILTER(ValueObject[ViewModelEntity_Property_get],ValueObject[Entity]=ViewModelEntity[[#This Row],[Entity]]))</f>
        <v>#VALUE!</v>
      </c>
      <c r="H14" s="19" t="e" cm="1" vm="1">
        <f t="array" ref="H14">_xlfn.TEXTJOIN(CHAR(10),TRUE,_xlfn._xlws.FILTER(ValueObject[ViewModelEntity_Property_getset],ValueObject[Entity]=ViewModelEntity[[#This Row],[Entity]]))</f>
        <v>#VALUE!</v>
      </c>
      <c r="I14" s="19" t="e" cm="1" vm="2">
        <f t="array" ref="I14">SUBSTITUTE(SUBSTITUTE(SUBSTITUTE(SUBSTITUTE(Templates[ViewModelEntity],"__SN__",'1_インプット'!$D$3),"__Vme__",ViewModelEntity[[#This Row],[ViewModelEntity]]),"__Entity__",ViewModelEntity[[#This Row],[Entity]]),"__VmeProperty__",ViewModelEntity[[#This Row],[ViewModelEntity_Property_get]])</f>
        <v>#VALUE!</v>
      </c>
      <c r="J14" s="19" t="e" cm="1" vm="2">
        <f t="array" ref="J14">SUBSTITUTE(SUBSTITUTE(SUBSTITUTE(SUBSTITUTE(Templates[ViewModelEntity],"__SN__",'1_インプット'!$D$3),"__Vme__",ViewModelEntity[[#This Row],[ViewModelEntity]]),"__Entity__",ViewModelEntity[[#This Row],[Entity]]),"__VmeProperty__",ViewModelEntity[[#This Row],[ViewModelEntity_Property_getset]])</f>
        <v>#VALUE!</v>
      </c>
    </row>
    <row r="15" spans="1:10" ht="20.05" customHeight="1" x14ac:dyDescent="0.4">
      <c r="C15" s="21">
        <f>ROW(Entity[[#This Row],[ENo]])-3</f>
        <v>12</v>
      </c>
      <c r="D15" s="21">
        <f>_xlfn.XLOOKUP(ViewModelEntity[[#This Row],[ENo]],InputEntities[ENo],InputEntities[ViewModel],"",0,1)</f>
        <v>0</v>
      </c>
      <c r="E15" s="29" t="str">
        <f>IF(ViewModelEntity[[#This Row],[ViewModel]]=0,"-",_xlfn.XLOOKUP(ViewModelEntity[[#This Row],[ENo]],InputEntities[ENo],InputEntities[Entity],"",0,1))</f>
        <v>-</v>
      </c>
      <c r="F15" s="21" t="str">
        <f>IF(ViewModelEntity[[#This Row],[Entity]]="-","-",ViewModelEntity[[#This Row],[ViewModel]]&amp;SUBSTITUTE(ViewModelEntity[[#This Row],[Entity]],"Entity",""))</f>
        <v>-</v>
      </c>
      <c r="G15" s="19" t="e" cm="1" vm="1">
        <f t="array" ref="G15">_xlfn.TEXTJOIN(CHAR(10),TRUE,_xlfn._xlws.FILTER(ValueObject[ViewModelEntity_Property_get],ValueObject[Entity]=ViewModelEntity[[#This Row],[Entity]]))</f>
        <v>#VALUE!</v>
      </c>
      <c r="H15" s="19" t="e" cm="1" vm="1">
        <f t="array" ref="H15">_xlfn.TEXTJOIN(CHAR(10),TRUE,_xlfn._xlws.FILTER(ValueObject[ViewModelEntity_Property_getset],ValueObject[Entity]=ViewModelEntity[[#This Row],[Entity]]))</f>
        <v>#VALUE!</v>
      </c>
      <c r="I15" s="19" t="e" cm="1" vm="2">
        <f t="array" ref="I15">SUBSTITUTE(SUBSTITUTE(SUBSTITUTE(SUBSTITUTE(Templates[ViewModelEntity],"__SN__",'1_インプット'!$D$3),"__Vme__",ViewModelEntity[[#This Row],[ViewModelEntity]]),"__Entity__",ViewModelEntity[[#This Row],[Entity]]),"__VmeProperty__",ViewModelEntity[[#This Row],[ViewModelEntity_Property_get]])</f>
        <v>#VALUE!</v>
      </c>
      <c r="J15" s="19" t="e" cm="1" vm="2">
        <f t="array" ref="J15">SUBSTITUTE(SUBSTITUTE(SUBSTITUTE(SUBSTITUTE(Templates[ViewModelEntity],"__SN__",'1_インプット'!$D$3),"__Vme__",ViewModelEntity[[#This Row],[ViewModelEntity]]),"__Entity__",ViewModelEntity[[#This Row],[Entity]]),"__VmeProperty__",ViewModelEntity[[#This Row],[ViewModelEntity_Property_getset]])</f>
        <v>#VALUE!</v>
      </c>
    </row>
    <row r="16" spans="1:10" ht="20.05" customHeight="1" x14ac:dyDescent="0.4">
      <c r="C16" s="21">
        <f>ROW(Entity[[#This Row],[ENo]])-3</f>
        <v>13</v>
      </c>
      <c r="D16" s="21">
        <f>_xlfn.XLOOKUP(ViewModelEntity[[#This Row],[ENo]],InputEntities[ENo],InputEntities[ViewModel],"",0,1)</f>
        <v>0</v>
      </c>
      <c r="E16" s="29" t="str">
        <f>IF(ViewModelEntity[[#This Row],[ViewModel]]=0,"-",_xlfn.XLOOKUP(ViewModelEntity[[#This Row],[ENo]],InputEntities[ENo],InputEntities[Entity],"",0,1))</f>
        <v>-</v>
      </c>
      <c r="F16" s="21" t="str">
        <f>IF(ViewModelEntity[[#This Row],[Entity]]="-","-",ViewModelEntity[[#This Row],[ViewModel]]&amp;SUBSTITUTE(ViewModelEntity[[#This Row],[Entity]],"Entity",""))</f>
        <v>-</v>
      </c>
      <c r="G16" s="19" t="e" cm="1" vm="1">
        <f t="array" ref="G16">_xlfn.TEXTJOIN(CHAR(10),TRUE,_xlfn._xlws.FILTER(ValueObject[ViewModelEntity_Property_get],ValueObject[Entity]=ViewModelEntity[[#This Row],[Entity]]))</f>
        <v>#VALUE!</v>
      </c>
      <c r="H16" s="19" t="e" cm="1" vm="1">
        <f t="array" ref="H16">_xlfn.TEXTJOIN(CHAR(10),TRUE,_xlfn._xlws.FILTER(ValueObject[ViewModelEntity_Property_getset],ValueObject[Entity]=ViewModelEntity[[#This Row],[Entity]]))</f>
        <v>#VALUE!</v>
      </c>
      <c r="I16" s="19" t="e" cm="1" vm="2">
        <f t="array" ref="I16">SUBSTITUTE(SUBSTITUTE(SUBSTITUTE(SUBSTITUTE(Templates[ViewModelEntity],"__SN__",'1_インプット'!$D$3),"__Vme__",ViewModelEntity[[#This Row],[ViewModelEntity]]),"__Entity__",ViewModelEntity[[#This Row],[Entity]]),"__VmeProperty__",ViewModelEntity[[#This Row],[ViewModelEntity_Property_get]])</f>
        <v>#VALUE!</v>
      </c>
      <c r="J16" s="19" t="e" cm="1" vm="2">
        <f t="array" ref="J16">SUBSTITUTE(SUBSTITUTE(SUBSTITUTE(SUBSTITUTE(Templates[ViewModelEntity],"__SN__",'1_インプット'!$D$3),"__Vme__",ViewModelEntity[[#This Row],[ViewModelEntity]]),"__Entity__",ViewModelEntity[[#This Row],[Entity]]),"__VmeProperty__",ViewModelEntity[[#This Row],[ViewModelEntity_Property_getset]])</f>
        <v>#VALUE!</v>
      </c>
    </row>
    <row r="17" spans="3:10" ht="20.05" customHeight="1" x14ac:dyDescent="0.4">
      <c r="C17" s="21">
        <f>ROW(Entity[[#This Row],[ENo]])-3</f>
        <v>14</v>
      </c>
      <c r="D17" s="21">
        <f>_xlfn.XLOOKUP(ViewModelEntity[[#This Row],[ENo]],InputEntities[ENo],InputEntities[ViewModel],"",0,1)</f>
        <v>0</v>
      </c>
      <c r="E17" s="29" t="str">
        <f>IF(ViewModelEntity[[#This Row],[ViewModel]]=0,"-",_xlfn.XLOOKUP(ViewModelEntity[[#This Row],[ENo]],InputEntities[ENo],InputEntities[Entity],"",0,1))</f>
        <v>-</v>
      </c>
      <c r="F17" s="21" t="str">
        <f>IF(ViewModelEntity[[#This Row],[Entity]]="-","-",ViewModelEntity[[#This Row],[ViewModel]]&amp;SUBSTITUTE(ViewModelEntity[[#This Row],[Entity]],"Entity",""))</f>
        <v>-</v>
      </c>
      <c r="G17" s="19" t="e" cm="1" vm="1">
        <f t="array" ref="G17">_xlfn.TEXTJOIN(CHAR(10),TRUE,_xlfn._xlws.FILTER(ValueObject[ViewModelEntity_Property_get],ValueObject[Entity]=ViewModelEntity[[#This Row],[Entity]]))</f>
        <v>#VALUE!</v>
      </c>
      <c r="H17" s="19" t="e" cm="1" vm="1">
        <f t="array" ref="H17">_xlfn.TEXTJOIN(CHAR(10),TRUE,_xlfn._xlws.FILTER(ValueObject[ViewModelEntity_Property_getset],ValueObject[Entity]=ViewModelEntity[[#This Row],[Entity]]))</f>
        <v>#VALUE!</v>
      </c>
      <c r="I17" s="19" t="e" cm="1" vm="2">
        <f t="array" ref="I17">SUBSTITUTE(SUBSTITUTE(SUBSTITUTE(SUBSTITUTE(Templates[ViewModelEntity],"__SN__",'1_インプット'!$D$3),"__Vme__",ViewModelEntity[[#This Row],[ViewModelEntity]]),"__Entity__",ViewModelEntity[[#This Row],[Entity]]),"__VmeProperty__",ViewModelEntity[[#This Row],[ViewModelEntity_Property_get]])</f>
        <v>#VALUE!</v>
      </c>
      <c r="J17" s="19" t="e" cm="1" vm="2">
        <f t="array" ref="J17">SUBSTITUTE(SUBSTITUTE(SUBSTITUTE(SUBSTITUTE(Templates[ViewModelEntity],"__SN__",'1_インプット'!$D$3),"__Vme__",ViewModelEntity[[#This Row],[ViewModelEntity]]),"__Entity__",ViewModelEntity[[#This Row],[Entity]]),"__VmeProperty__",ViewModelEntity[[#This Row],[ViewModelEntity_Property_getset]])</f>
        <v>#VALUE!</v>
      </c>
    </row>
    <row r="18" spans="3:10" ht="20.05" customHeight="1" x14ac:dyDescent="0.4">
      <c r="C18" s="21">
        <f>ROW(Entity[[#This Row],[ENo]])-3</f>
        <v>15</v>
      </c>
      <c r="D18" s="21">
        <f>_xlfn.XLOOKUP(ViewModelEntity[[#This Row],[ENo]],InputEntities[ENo],InputEntities[ViewModel],"",0,1)</f>
        <v>0</v>
      </c>
      <c r="E18" s="29" t="str">
        <f>IF(ViewModelEntity[[#This Row],[ViewModel]]=0,"-",_xlfn.XLOOKUP(ViewModelEntity[[#This Row],[ENo]],InputEntities[ENo],InputEntities[Entity],"",0,1))</f>
        <v>-</v>
      </c>
      <c r="F18" s="21" t="str">
        <f>IF(ViewModelEntity[[#This Row],[Entity]]="-","-",ViewModelEntity[[#This Row],[ViewModel]]&amp;SUBSTITUTE(ViewModelEntity[[#This Row],[Entity]],"Entity",""))</f>
        <v>-</v>
      </c>
      <c r="G18" s="19" t="e" cm="1" vm="1">
        <f t="array" ref="G18">_xlfn.TEXTJOIN(CHAR(10),TRUE,_xlfn._xlws.FILTER(ValueObject[ViewModelEntity_Property_get],ValueObject[Entity]=ViewModelEntity[[#This Row],[Entity]]))</f>
        <v>#VALUE!</v>
      </c>
      <c r="H18" s="19" t="e" cm="1" vm="1">
        <f t="array" ref="H18">_xlfn.TEXTJOIN(CHAR(10),TRUE,_xlfn._xlws.FILTER(ValueObject[ViewModelEntity_Property_getset],ValueObject[Entity]=ViewModelEntity[[#This Row],[Entity]]))</f>
        <v>#VALUE!</v>
      </c>
      <c r="I18" s="19" t="e" cm="1" vm="2">
        <f t="array" ref="I18">SUBSTITUTE(SUBSTITUTE(SUBSTITUTE(SUBSTITUTE(Templates[ViewModelEntity],"__SN__",'1_インプット'!$D$3),"__Vme__",ViewModelEntity[[#This Row],[ViewModelEntity]]),"__Entity__",ViewModelEntity[[#This Row],[Entity]]),"__VmeProperty__",ViewModelEntity[[#This Row],[ViewModelEntity_Property_get]])</f>
        <v>#VALUE!</v>
      </c>
      <c r="J18" s="19" t="e" cm="1" vm="2">
        <f t="array" ref="J18">SUBSTITUTE(SUBSTITUTE(SUBSTITUTE(SUBSTITUTE(Templates[ViewModelEntity],"__SN__",'1_インプット'!$D$3),"__Vme__",ViewModelEntity[[#This Row],[ViewModelEntity]]),"__Entity__",ViewModelEntity[[#This Row],[Entity]]),"__VmeProperty__",ViewModelEntity[[#This Row],[ViewModelEntity_Property_getset]])</f>
        <v>#VALUE!</v>
      </c>
    </row>
    <row r="19" spans="3:10" ht="20.05" customHeight="1" x14ac:dyDescent="0.4">
      <c r="C19" s="21">
        <f>ROW(Entity[[#This Row],[ENo]])-3</f>
        <v>16</v>
      </c>
      <c r="D19" s="21">
        <f>_xlfn.XLOOKUP(ViewModelEntity[[#This Row],[ENo]],InputEntities[ENo],InputEntities[ViewModel],"",0,1)</f>
        <v>0</v>
      </c>
      <c r="E19" s="29" t="str">
        <f>IF(ViewModelEntity[[#This Row],[ViewModel]]=0,"-",_xlfn.XLOOKUP(ViewModelEntity[[#This Row],[ENo]],InputEntities[ENo],InputEntities[Entity],"",0,1))</f>
        <v>-</v>
      </c>
      <c r="F19" s="21" t="str">
        <f>IF(ViewModelEntity[[#This Row],[Entity]]="-","-",ViewModelEntity[[#This Row],[ViewModel]]&amp;SUBSTITUTE(ViewModelEntity[[#This Row],[Entity]],"Entity",""))</f>
        <v>-</v>
      </c>
      <c r="G19" s="19" t="e" cm="1" vm="1">
        <f t="array" ref="G19">_xlfn.TEXTJOIN(CHAR(10),TRUE,_xlfn._xlws.FILTER(ValueObject[ViewModelEntity_Property_get],ValueObject[Entity]=ViewModelEntity[[#This Row],[Entity]]))</f>
        <v>#VALUE!</v>
      </c>
      <c r="H19" s="19" t="e" cm="1" vm="1">
        <f t="array" ref="H19">_xlfn.TEXTJOIN(CHAR(10),TRUE,_xlfn._xlws.FILTER(ValueObject[ViewModelEntity_Property_getset],ValueObject[Entity]=ViewModelEntity[[#This Row],[Entity]]))</f>
        <v>#VALUE!</v>
      </c>
      <c r="I19" s="19" t="e" cm="1" vm="2">
        <f t="array" ref="I19">SUBSTITUTE(SUBSTITUTE(SUBSTITUTE(SUBSTITUTE(Templates[ViewModelEntity],"__SN__",'1_インプット'!$D$3),"__Vme__",ViewModelEntity[[#This Row],[ViewModelEntity]]),"__Entity__",ViewModelEntity[[#This Row],[Entity]]),"__VmeProperty__",ViewModelEntity[[#This Row],[ViewModelEntity_Property_get]])</f>
        <v>#VALUE!</v>
      </c>
      <c r="J19" s="19" t="e" cm="1" vm="2">
        <f t="array" ref="J19">SUBSTITUTE(SUBSTITUTE(SUBSTITUTE(SUBSTITUTE(Templates[ViewModelEntity],"__SN__",'1_インプット'!$D$3),"__Vme__",ViewModelEntity[[#This Row],[ViewModelEntity]]),"__Entity__",ViewModelEntity[[#This Row],[Entity]]),"__VmeProperty__",ViewModelEntity[[#This Row],[ViewModelEntity_Property_getset]])</f>
        <v>#VALUE!</v>
      </c>
    </row>
    <row r="20" spans="3:10" ht="20.05" customHeight="1" x14ac:dyDescent="0.4">
      <c r="C20" s="21">
        <f>ROW(Entity[[#This Row],[ENo]])-3</f>
        <v>17</v>
      </c>
      <c r="D20" s="21">
        <f>_xlfn.XLOOKUP(ViewModelEntity[[#This Row],[ENo]],InputEntities[ENo],InputEntities[ViewModel],"",0,1)</f>
        <v>0</v>
      </c>
      <c r="E20" s="29" t="str">
        <f>IF(ViewModelEntity[[#This Row],[ViewModel]]=0,"-",_xlfn.XLOOKUP(ViewModelEntity[[#This Row],[ENo]],InputEntities[ENo],InputEntities[Entity],"",0,1))</f>
        <v>-</v>
      </c>
      <c r="F20" s="21" t="str">
        <f>IF(ViewModelEntity[[#This Row],[Entity]]="-","-",ViewModelEntity[[#This Row],[ViewModel]]&amp;SUBSTITUTE(ViewModelEntity[[#This Row],[Entity]],"Entity",""))</f>
        <v>-</v>
      </c>
      <c r="G20" s="19" t="e" cm="1" vm="1">
        <f t="array" ref="G20">_xlfn.TEXTJOIN(CHAR(10),TRUE,_xlfn._xlws.FILTER(ValueObject[ViewModelEntity_Property_get],ValueObject[Entity]=ViewModelEntity[[#This Row],[Entity]]))</f>
        <v>#VALUE!</v>
      </c>
      <c r="H20" s="19" t="e" cm="1" vm="1">
        <f t="array" ref="H20">_xlfn.TEXTJOIN(CHAR(10),TRUE,_xlfn._xlws.FILTER(ValueObject[ViewModelEntity_Property_getset],ValueObject[Entity]=ViewModelEntity[[#This Row],[Entity]]))</f>
        <v>#VALUE!</v>
      </c>
      <c r="I20" s="19" t="e" cm="1" vm="2">
        <f t="array" ref="I20">SUBSTITUTE(SUBSTITUTE(SUBSTITUTE(SUBSTITUTE(Templates[ViewModelEntity],"__SN__",'1_インプット'!$D$3),"__Vme__",ViewModelEntity[[#This Row],[ViewModelEntity]]),"__Entity__",ViewModelEntity[[#This Row],[Entity]]),"__VmeProperty__",ViewModelEntity[[#This Row],[ViewModelEntity_Property_get]])</f>
        <v>#VALUE!</v>
      </c>
      <c r="J20" s="19" t="e" cm="1" vm="2">
        <f t="array" ref="J20">SUBSTITUTE(SUBSTITUTE(SUBSTITUTE(SUBSTITUTE(Templates[ViewModelEntity],"__SN__",'1_インプット'!$D$3),"__Vme__",ViewModelEntity[[#This Row],[ViewModelEntity]]),"__Entity__",ViewModelEntity[[#This Row],[Entity]]),"__VmeProperty__",ViewModelEntity[[#This Row],[ViewModelEntity_Property_getset]])</f>
        <v>#VALUE!</v>
      </c>
    </row>
    <row r="21" spans="3:10" ht="20.05" customHeight="1" x14ac:dyDescent="0.4">
      <c r="C21" s="21">
        <f>ROW(Entity[[#This Row],[ENo]])-3</f>
        <v>18</v>
      </c>
      <c r="D21" s="21">
        <f>_xlfn.XLOOKUP(ViewModelEntity[[#This Row],[ENo]],InputEntities[ENo],InputEntities[ViewModel],"",0,1)</f>
        <v>0</v>
      </c>
      <c r="E21" s="29" t="str">
        <f>IF(ViewModelEntity[[#This Row],[ViewModel]]=0,"-",_xlfn.XLOOKUP(ViewModelEntity[[#This Row],[ENo]],InputEntities[ENo],InputEntities[Entity],"",0,1))</f>
        <v>-</v>
      </c>
      <c r="F21" s="21" t="str">
        <f>IF(ViewModelEntity[[#This Row],[Entity]]="-","-",ViewModelEntity[[#This Row],[ViewModel]]&amp;SUBSTITUTE(ViewModelEntity[[#This Row],[Entity]],"Entity",""))</f>
        <v>-</v>
      </c>
      <c r="G21" s="19" t="e" cm="1" vm="1">
        <f t="array" ref="G21">_xlfn.TEXTJOIN(CHAR(10),TRUE,_xlfn._xlws.FILTER(ValueObject[ViewModelEntity_Property_get],ValueObject[Entity]=ViewModelEntity[[#This Row],[Entity]]))</f>
        <v>#VALUE!</v>
      </c>
      <c r="H21" s="19" t="e" cm="1" vm="1">
        <f t="array" ref="H21">_xlfn.TEXTJOIN(CHAR(10),TRUE,_xlfn._xlws.FILTER(ValueObject[ViewModelEntity_Property_getset],ValueObject[Entity]=ViewModelEntity[[#This Row],[Entity]]))</f>
        <v>#VALUE!</v>
      </c>
      <c r="I21" s="19" t="e" cm="1" vm="2">
        <f t="array" ref="I21">SUBSTITUTE(SUBSTITUTE(SUBSTITUTE(SUBSTITUTE(Templates[ViewModelEntity],"__SN__",'1_インプット'!$D$3),"__Vme__",ViewModelEntity[[#This Row],[ViewModelEntity]]),"__Entity__",ViewModelEntity[[#This Row],[Entity]]),"__VmeProperty__",ViewModelEntity[[#This Row],[ViewModelEntity_Property_get]])</f>
        <v>#VALUE!</v>
      </c>
      <c r="J21" s="19" t="e" cm="1" vm="2">
        <f t="array" ref="J21">SUBSTITUTE(SUBSTITUTE(SUBSTITUTE(SUBSTITUTE(Templates[ViewModelEntity],"__SN__",'1_インプット'!$D$3),"__Vme__",ViewModelEntity[[#This Row],[ViewModelEntity]]),"__Entity__",ViewModelEntity[[#This Row],[Entity]]),"__VmeProperty__",ViewModelEntity[[#This Row],[ViewModelEntity_Property_getset]])</f>
        <v>#VALUE!</v>
      </c>
    </row>
    <row r="22" spans="3:10" ht="20.05" customHeight="1" x14ac:dyDescent="0.4">
      <c r="C22" s="21">
        <f>ROW(Entity[[#This Row],[ENo]])-3</f>
        <v>19</v>
      </c>
      <c r="D22" s="21">
        <f>_xlfn.XLOOKUP(ViewModelEntity[[#This Row],[ENo]],InputEntities[ENo],InputEntities[ViewModel],"",0,1)</f>
        <v>0</v>
      </c>
      <c r="E22" s="29" t="str">
        <f>IF(ViewModelEntity[[#This Row],[ViewModel]]=0,"-",_xlfn.XLOOKUP(ViewModelEntity[[#This Row],[ENo]],InputEntities[ENo],InputEntities[Entity],"",0,1))</f>
        <v>-</v>
      </c>
      <c r="F22" s="21" t="str">
        <f>IF(ViewModelEntity[[#This Row],[Entity]]="-","-",ViewModelEntity[[#This Row],[ViewModel]]&amp;SUBSTITUTE(ViewModelEntity[[#This Row],[Entity]],"Entity",""))</f>
        <v>-</v>
      </c>
      <c r="G22" s="19" t="e" cm="1" vm="1">
        <f t="array" ref="G22">_xlfn.TEXTJOIN(CHAR(10),TRUE,_xlfn._xlws.FILTER(ValueObject[ViewModelEntity_Property_get],ValueObject[Entity]=ViewModelEntity[[#This Row],[Entity]]))</f>
        <v>#VALUE!</v>
      </c>
      <c r="H22" s="19" t="e" cm="1" vm="1">
        <f t="array" ref="H22">_xlfn.TEXTJOIN(CHAR(10),TRUE,_xlfn._xlws.FILTER(ValueObject[ViewModelEntity_Property_getset],ValueObject[Entity]=ViewModelEntity[[#This Row],[Entity]]))</f>
        <v>#VALUE!</v>
      </c>
      <c r="I22" s="19" t="e" cm="1" vm="2">
        <f t="array" ref="I22">SUBSTITUTE(SUBSTITUTE(SUBSTITUTE(SUBSTITUTE(Templates[ViewModelEntity],"__SN__",'1_インプット'!$D$3),"__Vme__",ViewModelEntity[[#This Row],[ViewModelEntity]]),"__Entity__",ViewModelEntity[[#This Row],[Entity]]),"__VmeProperty__",ViewModelEntity[[#This Row],[ViewModelEntity_Property_get]])</f>
        <v>#VALUE!</v>
      </c>
      <c r="J22" s="19" t="e" cm="1" vm="2">
        <f t="array" ref="J22">SUBSTITUTE(SUBSTITUTE(SUBSTITUTE(SUBSTITUTE(Templates[ViewModelEntity],"__SN__",'1_インプット'!$D$3),"__Vme__",ViewModelEntity[[#This Row],[ViewModelEntity]]),"__Entity__",ViewModelEntity[[#This Row],[Entity]]),"__VmeProperty__",ViewModelEntity[[#This Row],[ViewModelEntity_Property_getset]])</f>
        <v>#VALUE!</v>
      </c>
    </row>
    <row r="23" spans="3:10" ht="20.05" customHeight="1" x14ac:dyDescent="0.4">
      <c r="C23" s="21">
        <f>ROW(Entity[[#This Row],[ENo]])-3</f>
        <v>20</v>
      </c>
      <c r="D23" s="21">
        <f>_xlfn.XLOOKUP(ViewModelEntity[[#This Row],[ENo]],InputEntities[ENo],InputEntities[ViewModel],"",0,1)</f>
        <v>0</v>
      </c>
      <c r="E23" s="30" t="str">
        <f>IF(ViewModelEntity[[#This Row],[ViewModel]]=0,"-",_xlfn.XLOOKUP(ViewModelEntity[[#This Row],[ENo]],InputEntities[ENo],InputEntities[Entity],"",0,1))</f>
        <v>-</v>
      </c>
      <c r="F23" s="21" t="str">
        <f>IF(ViewModelEntity[[#This Row],[Entity]]="-","-",ViewModelEntity[[#This Row],[ViewModel]]&amp;SUBSTITUTE(ViewModelEntity[[#This Row],[Entity]],"Entity",""))</f>
        <v>-</v>
      </c>
      <c r="G23" s="19" t="e" cm="1" vm="1">
        <f t="array" ref="G23">_xlfn.TEXTJOIN(CHAR(10),TRUE,_xlfn._xlws.FILTER(ValueObject[ViewModelEntity_Property_get],ValueObject[Entity]=ViewModelEntity[[#This Row],[Entity]]))</f>
        <v>#VALUE!</v>
      </c>
      <c r="H23" s="19" t="e" cm="1" vm="1">
        <f t="array" ref="H23">_xlfn.TEXTJOIN(CHAR(10),TRUE,_xlfn._xlws.FILTER(ValueObject[ViewModelEntity_Property_getset],ValueObject[Entity]=ViewModelEntity[[#This Row],[Entity]]))</f>
        <v>#VALUE!</v>
      </c>
      <c r="I23" s="35" t="e" cm="1" vm="2">
        <f t="array" ref="I23">SUBSTITUTE(SUBSTITUTE(SUBSTITUTE(SUBSTITUTE(Templates[ViewModelEntity],"__SN__",'1_インプット'!$D$3),"__Vme__",ViewModelEntity[[#This Row],[ViewModelEntity]]),"__Entity__",ViewModelEntity[[#This Row],[Entity]]),"__VmeProperty__",ViewModelEntity[[#This Row],[ViewModelEntity_Property_get]])</f>
        <v>#VALUE!</v>
      </c>
      <c r="J23" s="35" t="e" cm="1" vm="2">
        <f t="array" ref="J23">SUBSTITUTE(SUBSTITUTE(SUBSTITUTE(SUBSTITUTE(Templates[ViewModelEntity],"__SN__",'1_インプット'!$D$3),"__Vme__",ViewModelEntity[[#This Row],[ViewModelEntity]]),"__Entity__",ViewModelEntity[[#This Row],[Entity]]),"__VmeProperty__",ViewModelEntity[[#This Row],[ViewModelEntity_Property_getset]])</f>
        <v>#VALUE!</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2023-01-21T11:09:22Z</dcterms:modified>
</cp:coreProperties>
</file>