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FC1D816A-381C-4787-9182-E58075B44E5D}" xr6:coauthVersionLast="47" xr6:coauthVersionMax="47" xr10:uidLastSave="{00000000-0000-0000-0000-000000000000}"/>
  <bookViews>
    <workbookView xWindow="-103" yWindow="-103" windowWidth="22586" windowHeight="15840" tabRatio="860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" i="7" l="1"/>
  <c r="P63" i="7"/>
  <c r="P62" i="7"/>
  <c r="V61" i="7"/>
  <c r="U61" i="7"/>
  <c r="T61" i="7"/>
  <c r="S61" i="7"/>
  <c r="R61" i="7"/>
  <c r="P61" i="7"/>
  <c r="V60" i="7"/>
  <c r="U60" i="7"/>
  <c r="S60" i="7"/>
  <c r="R60" i="7"/>
  <c r="P60" i="7"/>
  <c r="T60" i="7"/>
  <c r="E58" i="7"/>
  <c r="D58" i="7"/>
  <c r="V53" i="7"/>
  <c r="U53" i="7"/>
  <c r="T53" i="7"/>
  <c r="S53" i="7"/>
  <c r="R53" i="7"/>
  <c r="V52" i="7"/>
  <c r="U52" i="7"/>
  <c r="T52" i="7"/>
  <c r="S52" i="7"/>
  <c r="R52" i="7"/>
  <c r="V51" i="7"/>
  <c r="U51" i="7"/>
  <c r="T51" i="7"/>
  <c r="S51" i="7"/>
  <c r="R51" i="7"/>
  <c r="V50" i="7"/>
  <c r="U50" i="7"/>
  <c r="T50" i="7"/>
  <c r="S50" i="7"/>
  <c r="R50" i="7"/>
  <c r="V49" i="7"/>
  <c r="U49" i="7"/>
  <c r="T49" i="7"/>
  <c r="S49" i="7"/>
  <c r="R49" i="7"/>
  <c r="V48" i="7"/>
  <c r="U48" i="7"/>
  <c r="T48" i="7"/>
  <c r="S48" i="7"/>
  <c r="R48" i="7"/>
  <c r="P54" i="7"/>
  <c r="P53" i="7"/>
  <c r="P52" i="7"/>
  <c r="P51" i="7"/>
  <c r="P50" i="7"/>
  <c r="P49" i="7"/>
  <c r="P48" i="7"/>
  <c r="P56" i="7"/>
  <c r="P55" i="7"/>
  <c r="V47" i="7"/>
  <c r="U47" i="7"/>
  <c r="T47" i="7"/>
  <c r="S47" i="7"/>
  <c r="R47" i="7"/>
  <c r="P47" i="7"/>
  <c r="V46" i="7"/>
  <c r="U46" i="7"/>
  <c r="T46" i="7"/>
  <c r="S46" i="7"/>
  <c r="R46" i="7"/>
  <c r="P46" i="7"/>
  <c r="V45" i="7"/>
  <c r="U45" i="7"/>
  <c r="S45" i="7"/>
  <c r="R45" i="7"/>
  <c r="P45" i="7"/>
  <c r="E43" i="7"/>
  <c r="D43" i="7"/>
  <c r="P58" i="7" l="1"/>
  <c r="P43" i="7"/>
  <c r="L37" i="7"/>
  <c r="U39" i="7"/>
  <c r="U38" i="7"/>
  <c r="U37" i="7"/>
  <c r="U30" i="7"/>
  <c r="U29" i="7"/>
  <c r="U22" i="7"/>
  <c r="U21" i="7"/>
  <c r="V39" i="7"/>
  <c r="T39" i="7"/>
  <c r="S39" i="7"/>
  <c r="R39" i="7"/>
  <c r="V38" i="7"/>
  <c r="T38" i="7"/>
  <c r="S38" i="7"/>
  <c r="R38" i="7"/>
  <c r="V37" i="7"/>
  <c r="S37" i="7"/>
  <c r="R37" i="7"/>
  <c r="V30" i="7"/>
  <c r="T30" i="7"/>
  <c r="S30" i="7"/>
  <c r="R30" i="7"/>
  <c r="V29" i="7"/>
  <c r="T29" i="7"/>
  <c r="S29" i="7"/>
  <c r="R29" i="7"/>
  <c r="V22" i="7"/>
  <c r="V21" i="7"/>
  <c r="P25" i="7"/>
  <c r="P24" i="7"/>
  <c r="P41" i="7"/>
  <c r="P40" i="7"/>
  <c r="P39" i="7"/>
  <c r="P38" i="7"/>
  <c r="P37" i="7"/>
  <c r="P33" i="7"/>
  <c r="P32" i="7"/>
  <c r="P31" i="7"/>
  <c r="P30" i="7"/>
  <c r="P29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37" i="7" l="1"/>
  <c r="T45" i="7"/>
  <c r="E35" i="7"/>
  <c r="E27" i="7"/>
  <c r="E19" i="7"/>
  <c r="D35" i="7"/>
  <c r="D27" i="7"/>
  <c r="P27" i="7" l="1"/>
  <c r="P35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<sst xmlns="http://schemas.openxmlformats.org/spreadsheetml/2006/main" count="370" uniqueCount="253">
  <si>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</si>
  <si>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</si>
  <si>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</si>
  <si>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</si>
  <si>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</si>
  <si>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</si>
  <si>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</si>
  <si>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</si>
  <si>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</si>
  <si>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</si>
  <si>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</si>
  <si>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</si>
  <si>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</si>
  <si>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</si>
  <si>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</si>
  <si>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</si>
  <si>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</si>
  <si>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</si>
  <si>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</si>
  <si>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</si>
  <si>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</si>
  <si>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</si>
  <si>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</si>
  <si>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</si>
  <si>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</si>
  <si>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</si>
  <si>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</si>
  <si>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</si>
  <si>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</si>
  <si>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</si>
  <si>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</si>
  <si>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</si>
  <si>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</si>
  <si>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</si>
  <si>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</si>
  <si>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</si>
  <si>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</si>
  <si>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</si>
  <si>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</si>
  <si>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</si>
  <si>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</si>
  <si>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</si>
  <si>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</si>
  <si>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</si>
  <si>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</si>
  <si>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</si>
  <si>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</si>
  <si>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</si>
  <si>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</si>
  <si>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</si>
  <si>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</si>
  <si>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</si>
  <si>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</si>
  <si>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</si>
  <si>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</si>
  <si>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</si>
  <si>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</si>
  <si>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</si>
  <si>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</si>
  <si>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</si>
  <si>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</si>
  <si>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</si>
  <si>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</si>
  <si>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</si>
  <si>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</si>
  <si>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</si>
  <si>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</si>
  <si>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</si>
  <si>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</si>
  <si>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</si>
  <si>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</si>
  <si>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</si>
  <si>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</si>
  <si>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</si>
  <si>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</si>
  <si>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</si>
  <si>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</si>
  <si>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</si>
  <si>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</si>
  <si>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</si>
  <si>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</si>
  <si>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</si>
  <si>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</si>
  <si>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</si>
  <si>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</si>
  <si>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</si>
  <si>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</si>
  <si>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</si>
  <si>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</si>
  <si>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</si>
  <si>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</si>
  <si>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</si>
  <si>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</si>
  <si>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</si>
  <si>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</si>
  <si>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</si>
  <si>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</si>
  <si>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</si>
  <si>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</si>
  <si>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</si>
  <si>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</si>
  <si>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</si>
  <si>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</si>
  <si>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</si>
  <si>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</si>
  <si>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</si>
  <si>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</si>
  <si>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</si>
  <si>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</si>
  <si>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</si>
  <si>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</si>
  <si>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</si>
  <si>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</si>
  <si>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</si>
  <si>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</si>
  <si>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</si>
  <si>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</si>
  <si>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</si>
  <si>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</si>
  <si>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</si>
  <si>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</si>
  <si>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</si>
  <si>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</si>
  <si>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</si>
  <si>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</si>
  <si>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</si>
  <si>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</si>
  <si>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</si>
  <si>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</si>
  <si>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</si>
  <si>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</si>
  <si>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</si>
  <si>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</si>
  <si>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</si>
  <si>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</si>
  <si>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</si>
  <si>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</si>
  <si>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</si>
  <si>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</si>
  <si>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</si>
  <si>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</si>
  <si>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</si>
  <si>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</si>
  <si>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</si>
  <si>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</si>
  <si>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</si>
  <si>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</si>
  <si>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</si>
  <si>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</si>
  <si>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</si>
  <si>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</si>
  <si>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</si>
  <si>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</si>
  <si>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</si>
  <si>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</si>
  <si>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</si>
  <si>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</si>
  <si>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</si>
  <si>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</si>
  <si>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</si>
  <si>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</si>
  <si>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</si>
  <si>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</si>
  <si>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</si>
  <si>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</si>
  <si>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</si>
  <si>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</si>
  <si>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</si>
  <si>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</si>
  <si>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</si>
  <si>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</si>
  <si>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</si>
  <si>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</si>
  <si>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</si>
  <si>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</si>
  <si>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</si>
  <si>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</si>
  <si>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</si>
  <si>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</si>
  <si>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</si>
  <si>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</si>
  <si>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</si>
  <si>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</si>
  <si>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</si>
  <si>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</si>
  <si>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</si>
  <si>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</si>
  <si>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</si>
  <si>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</si>
  <si>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</si>
  <si>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</si>
  <si>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</si>
  <si>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</si>
  <si>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</si>
  <si>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</si>
  <si>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</si>
  <si>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</si>
  <si>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</si>
  <si>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</si>
  <si>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</si>
  <si>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</si>
  <si>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</si>
  <si>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</si>
  <si>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</si>
  <si>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</si>
  <si>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</si>
  <si>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</si>
  <si>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</si>
  <si>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</si>
  <si>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更新日:2023/01/15</t>
    <rPh sb="0" eb="3">
      <t>コウシンビ</t>
    </rPh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</si>
  <si>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</si>
  <si>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</si>
  <si>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</si>
  <si>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</si>
  <si>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</si>
  <si>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</si>
  <si>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</si>
  <si>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</si>
  <si>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</si>
  <si>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</si>
  <si>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</si>
  <si>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</si>
  <si>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</si>
  <si>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</si>
  <si>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</si>
  <si>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画像リンク</t>
    <rPh sb="0" eb="2">
      <t>ガゾウ</t>
    </rPh>
    <phoneticPr fontId="1"/>
  </si>
  <si>
    <t>image_link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</si>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</sst>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22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4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43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7:$P$33" spid="_x0000_s1843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21" dataDxfId="19" headerRowBorderDxfId="20" tableBorderDxfId="18" totalsRowBorderDxfId="17">
  <autoFilter ref="B5:G17" xr:uid="{022DCB47-007C-4AFD-B9BE-B881D12B5E8D}"/>
  <tableColumns count="6">
    <tableColumn id="1" xr3:uid="{B746BDD8-A2B0-4616-8D41-EE1B78D9BF2D}" name="No" dataDxfId="16">
      <calculatedColumnFormula>ROW(テーブル3[[#This Row],[No]])-5</calculatedColumnFormula>
    </tableColumn>
    <tableColumn id="2" xr3:uid="{BF0893FC-2791-4E4A-B8A1-A8CFA6AD64E6}" name="画面遷移" dataDxfId="15"/>
    <tableColumn id="3" xr3:uid="{4C4038E3-3CB3-44C2-9054-FAF2A37767E0}" name="View" dataDxfId="14"/>
    <tableColumn id="4" xr3:uid="{6A50A436-2CFD-4E58-A22D-0E81FEF74536}" name="ViewModel" dataDxfId="13"/>
    <tableColumn id="5" xr3:uid="{7BE69630-41BB-4E48-A6EE-B25EE632A32C}" name="ViewModelEntity" dataDxfId="12"/>
    <tableColumn id="6" xr3:uid="{F086094E-467C-4CFC-A4E2-5F970E900BF9}" name="説明" data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7" dataDxfId="5" headerRowBorderDxfId="6" tableBorderDxfId="4" totalsRowBorderDxfId="3">
  <autoFilter ref="C6:E15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133</v>
      </c>
    </row>
    <row r="3" spans="1:3" x14ac:dyDescent="0.4">
      <c r="B3">
        <v>1</v>
      </c>
      <c r="C3" t="s">
        <v>136</v>
      </c>
    </row>
    <row r="5" spans="1:3" x14ac:dyDescent="0.4">
      <c r="B5">
        <v>2</v>
      </c>
      <c r="C5" t="s">
        <v>135</v>
      </c>
    </row>
    <row r="7" spans="1:3" x14ac:dyDescent="0.4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 x14ac:dyDescent="0.4"/>
  <cols>
    <col min="1" max="1" width="2.5625" customWidth="1"/>
  </cols>
  <sheetData>
    <row r="1" spans="2:2" x14ac:dyDescent="0.4">
      <c r="B1" t="s">
        <v>79</v>
      </c>
    </row>
    <row r="2" spans="2:2" x14ac:dyDescent="0.4">
      <c r="B2" s="21" t="s">
        <v>154</v>
      </c>
    </row>
    <row r="3" spans="2:2" x14ac:dyDescent="0.4">
      <c r="B3" s="17" t="s">
        <v>155</v>
      </c>
    </row>
    <row r="4" spans="2:2" x14ac:dyDescent="0.4">
      <c r="B4" s="17" t="s">
        <v>156</v>
      </c>
    </row>
    <row r="5" spans="2:2" x14ac:dyDescent="0.4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/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152</v>
      </c>
    </row>
    <row r="3" spans="1:7" x14ac:dyDescent="0.4">
      <c r="G3" s="7" t="s">
        <v>245</v>
      </c>
    </row>
    <row r="4" spans="1:7" x14ac:dyDescent="0.4">
      <c r="G4" s="7"/>
    </row>
    <row r="5" spans="1:7" x14ac:dyDescent="0.4">
      <c r="C5" t="s">
        <v>131</v>
      </c>
      <c r="D5" s="13" t="s">
        <v>160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116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125</v>
      </c>
      <c r="F11" t="s">
        <v>126</v>
      </c>
    </row>
    <row r="13" spans="1:7" x14ac:dyDescent="0.4">
      <c r="C13" t="s">
        <v>130</v>
      </c>
      <c r="D13" t="str">
        <f>$D$5&amp;".WPF"</f>
        <v>Template2.WPF</v>
      </c>
      <c r="E13" t="s">
        <v>127</v>
      </c>
    </row>
    <row r="14" spans="1:7" x14ac:dyDescent="0.4">
      <c r="D14" t="str">
        <f>$D$5&amp;".Infrastructure"</f>
        <v>Template2.Infrastructure</v>
      </c>
      <c r="E14" t="s">
        <v>128</v>
      </c>
      <c r="F14" t="s">
        <v>7</v>
      </c>
    </row>
    <row r="15" spans="1:7" x14ac:dyDescent="0.4">
      <c r="D15" t="str">
        <f>$D$5&amp;".Domain"</f>
        <v>Template2.Domain</v>
      </c>
      <c r="E15" t="s">
        <v>128</v>
      </c>
      <c r="F15" t="s">
        <v>7</v>
      </c>
    </row>
    <row r="16" spans="1:7" x14ac:dyDescent="0.4">
      <c r="D16" t="str">
        <f>$D$5&amp;"Test.Tests"</f>
        <v>Template2Test.Tests</v>
      </c>
      <c r="E16" t="s">
        <v>129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84</v>
      </c>
      <c r="D20" t="s">
        <v>83</v>
      </c>
      <c r="E20" t="s">
        <v>149</v>
      </c>
    </row>
    <row r="21" spans="3:5" x14ac:dyDescent="0.4">
      <c r="E21" s="18" t="s">
        <v>148</v>
      </c>
    </row>
    <row r="22" spans="3:5" x14ac:dyDescent="0.4">
      <c r="D22" t="s">
        <v>85</v>
      </c>
      <c r="E22" t="s">
        <v>86</v>
      </c>
    </row>
    <row r="23" spans="3:5" x14ac:dyDescent="0.4">
      <c r="E23" t="s">
        <v>104</v>
      </c>
    </row>
    <row r="24" spans="3:5" x14ac:dyDescent="0.4">
      <c r="E24" s="18" t="s">
        <v>123</v>
      </c>
    </row>
    <row r="25" spans="3:5" x14ac:dyDescent="0.4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88</v>
      </c>
    </row>
    <row r="3" spans="1:57" x14ac:dyDescent="0.4">
      <c r="BE3" s="7" t="s">
        <v>95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88</v>
      </c>
    </row>
    <row r="3" spans="1:8" x14ac:dyDescent="0.4">
      <c r="C3" t="s">
        <v>18</v>
      </c>
      <c r="H3" s="7" t="s">
        <v>249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 x14ac:dyDescent="0.4">
      <c r="C16" s="3"/>
      <c r="D16" s="4"/>
      <c r="E16" s="3"/>
      <c r="F16" s="3" t="s">
        <v>32</v>
      </c>
      <c r="G16" s="3" t="s">
        <v>93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248</v>
      </c>
      <c r="F25" s="3"/>
      <c r="G25" s="3"/>
      <c r="H25" s="3" t="s">
        <v>250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 x14ac:dyDescent="0.4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107</v>
      </c>
    </row>
    <row r="2" spans="1:6" x14ac:dyDescent="0.4">
      <c r="F2" s="7" t="s">
        <v>115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 x14ac:dyDescent="0.4">
      <c r="B6" t="s">
        <v>109</v>
      </c>
      <c r="C6" t="s">
        <v>108</v>
      </c>
      <c r="D6" t="s">
        <v>105</v>
      </c>
      <c r="F6" s="11" t="s">
        <v>97</v>
      </c>
    </row>
    <row r="7" spans="1:6" ht="30.9" x14ac:dyDescent="0.4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 x14ac:dyDescent="0.4">
      <c r="B8" t="s">
        <v>96</v>
      </c>
      <c r="C8" t="s">
        <v>120</v>
      </c>
      <c r="D8" t="s">
        <v>121</v>
      </c>
      <c r="E8" s="10" t="s">
        <v>122</v>
      </c>
    </row>
    <row r="9" spans="1:6" ht="30.9" x14ac:dyDescent="0.4">
      <c r="B9" t="s">
        <v>96</v>
      </c>
      <c r="C9" t="s">
        <v>120</v>
      </c>
      <c r="D9" s="10" t="s">
        <v>150</v>
      </c>
      <c r="E9" t="s">
        <v>151</v>
      </c>
    </row>
    <row r="10" spans="1:6" x14ac:dyDescent="0.4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tabSelected="1" zoomScale="85" zoomScaleNormal="85" workbookViewId="0">
      <selection activeCell="D12" sqref="D12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170</v>
      </c>
    </row>
    <row r="3" spans="1:7" x14ac:dyDescent="0.4">
      <c r="G3" s="27" t="s">
        <v>209</v>
      </c>
    </row>
    <row r="5" spans="1:7" x14ac:dyDescent="0.4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173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174</v>
      </c>
      <c r="D8" s="33" t="s">
        <v>172</v>
      </c>
      <c r="E8" s="20" t="str">
        <f>IF(テーブル3[[#This Row],[View]]="","",D8&amp;"Model")</f>
        <v>Sample001ViewModel</v>
      </c>
      <c r="F8" s="34"/>
      <c r="G8" s="35" t="s">
        <v>171</v>
      </c>
    </row>
    <row r="9" spans="1:7" x14ac:dyDescent="0.4">
      <c r="B9" s="31">
        <f>ROW(テーブル3[[#This Row],[No]])-5</f>
        <v>4</v>
      </c>
      <c r="C9" s="32" t="s">
        <v>205</v>
      </c>
      <c r="D9" s="33" t="s">
        <v>207</v>
      </c>
      <c r="E9" s="20" t="str">
        <f>IF(テーブル3[[#This Row],[View]]="","",D9&amp;"Model")</f>
        <v>Sample002ViewModel</v>
      </c>
      <c r="F9" s="34"/>
      <c r="G9" s="35" t="s">
        <v>210</v>
      </c>
    </row>
    <row r="10" spans="1:7" x14ac:dyDescent="0.4">
      <c r="B10" s="31">
        <f>ROW(テーブル3[[#This Row],[No]])-5</f>
        <v>5</v>
      </c>
      <c r="C10" s="32" t="s">
        <v>206</v>
      </c>
      <c r="D10" s="33" t="s">
        <v>208</v>
      </c>
      <c r="E10" s="20" t="str">
        <f>IF(テーブル3[[#This Row],[View]]="","",D10&amp;"Model")</f>
        <v>Sample003ViewModel</v>
      </c>
      <c r="F10" s="34"/>
      <c r="G10" s="35" t="s">
        <v>211</v>
      </c>
    </row>
    <row r="11" spans="1:7" x14ac:dyDescent="0.4">
      <c r="B11" s="31">
        <f>ROW(テーブル3[[#This Row],[No]])-5</f>
        <v>6</v>
      </c>
      <c r="C11" s="32" t="s">
        <v>251</v>
      </c>
      <c r="D11" s="33" t="s">
        <v>252</v>
      </c>
      <c r="E11" s="20" t="str">
        <f>IF(テーブル3[[#This Row],[View]]="","",D11&amp;"Model")</f>
        <v>Sample004PageListViewModel</v>
      </c>
      <c r="F11" s="34"/>
      <c r="G11" s="35" t="s">
        <v>212</v>
      </c>
    </row>
    <row r="12" spans="1:7" x14ac:dyDescent="0.4">
      <c r="B12" s="31">
        <f>ROW(テーブル3[[#This Row],[No]])-5</f>
        <v>7</v>
      </c>
      <c r="C12" s="32" t="s">
        <v>213</v>
      </c>
      <c r="D12" s="33" t="s">
        <v>214</v>
      </c>
      <c r="E12" s="20" t="str">
        <f>IF(テーブル3[[#This Row],[View]]="","",D12&amp;"Model")</f>
        <v>Sample004PageEditingViewModel</v>
      </c>
      <c r="F12" s="34"/>
      <c r="G12" s="35" t="s">
        <v>246</v>
      </c>
    </row>
    <row r="13" spans="1:7" x14ac:dyDescent="0.4">
      <c r="B13" s="31">
        <f>ROW(テーブル3[[#This Row],[No]])-5</f>
        <v>8</v>
      </c>
      <c r="C13" s="32" t="s">
        <v>216</v>
      </c>
      <c r="D13" s="33" t="s">
        <v>215</v>
      </c>
      <c r="E13" s="20" t="str">
        <f>IF(テーブル3[[#This Row],[View]]="","",D13&amp;"Model")</f>
        <v>Sample004PagePreviewViewModel</v>
      </c>
      <c r="F13" s="34"/>
      <c r="G13" s="35" t="s">
        <v>247</v>
      </c>
    </row>
    <row r="14" spans="1:7" x14ac:dyDescent="0.4">
      <c r="B14" s="31">
        <f>ROW(テーブル3[[#This Row],[No]])-5</f>
        <v>9</v>
      </c>
      <c r="C14" s="32"/>
      <c r="D14" s="34"/>
      <c r="E14" s="20" t="str">
        <f>IF(テーブル3[[#This Row],[View]]="","",D14&amp;"Model")</f>
        <v/>
      </c>
      <c r="F14" s="34"/>
      <c r="G14" s="36"/>
    </row>
    <row r="15" spans="1:7" x14ac:dyDescent="0.4">
      <c r="B15" s="31">
        <f>ROW(テーブル3[[#This Row],[No]])-5</f>
        <v>10</v>
      </c>
      <c r="C15" s="32"/>
      <c r="D15" s="34"/>
      <c r="E15" s="20" t="str">
        <f>IF(テーブル3[[#This Row],[View]]="","",D15&amp;"Model")</f>
        <v/>
      </c>
      <c r="F15" s="34"/>
      <c r="G15" s="36"/>
    </row>
    <row r="16" spans="1:7" x14ac:dyDescent="0.4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 x14ac:dyDescent="0.4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137</v>
      </c>
    </row>
    <row r="2" spans="1:6" x14ac:dyDescent="0.4">
      <c r="F2" s="7" t="s">
        <v>138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x14ac:dyDescent="0.4">
      <c r="B6" t="s">
        <v>142</v>
      </c>
      <c r="D6" t="s">
        <v>141</v>
      </c>
      <c r="F6" s="11"/>
    </row>
    <row r="7" spans="1:6" x14ac:dyDescent="0.4">
      <c r="D7" s="10" t="s">
        <v>143</v>
      </c>
      <c r="E7" s="10" t="s">
        <v>144</v>
      </c>
    </row>
    <row r="8" spans="1:6" x14ac:dyDescent="0.4">
      <c r="D8" s="10" t="s">
        <v>145</v>
      </c>
      <c r="E8" s="10"/>
      <c r="F8" t="s">
        <v>146</v>
      </c>
    </row>
    <row r="9" spans="1:6" x14ac:dyDescent="0.4">
      <c r="D9" s="10"/>
      <c r="E9" s="10"/>
    </row>
    <row r="10" spans="1:6" ht="30.9" x14ac:dyDescent="0.4">
      <c r="B10" t="s">
        <v>139</v>
      </c>
      <c r="D10" s="10" t="s">
        <v>147</v>
      </c>
      <c r="E10" s="10"/>
    </row>
    <row r="12" spans="1:6" x14ac:dyDescent="0.4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64"/>
  <sheetViews>
    <sheetView zoomScale="65" zoomScaleNormal="85" workbookViewId="0">
      <pane xSplit="5" topLeftCell="F1" activePane="topRight" state="frozen"/>
      <selection pane="topRight" activeCell="E52" sqref="E52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152</v>
      </c>
    </row>
    <row r="3" spans="1:14" x14ac:dyDescent="0.4">
      <c r="B3" t="s">
        <v>195</v>
      </c>
      <c r="C3" t="s">
        <v>196</v>
      </c>
      <c r="N3" s="7" t="s">
        <v>244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</row>
    <row r="7" spans="1:14" x14ac:dyDescent="0.4">
      <c r="C7" s="3">
        <v>1</v>
      </c>
      <c r="D7" s="3" t="s">
        <v>163</v>
      </c>
      <c r="E7" s="3" t="s">
        <v>164</v>
      </c>
    </row>
    <row r="8" spans="1:14" x14ac:dyDescent="0.4">
      <c r="C8" s="3">
        <v>2</v>
      </c>
      <c r="D8" s="3" t="s">
        <v>198</v>
      </c>
      <c r="E8" s="3" t="s">
        <v>199</v>
      </c>
    </row>
    <row r="9" spans="1:14" x14ac:dyDescent="0.4">
      <c r="C9" s="3">
        <v>3</v>
      </c>
      <c r="D9" s="3" t="s">
        <v>194</v>
      </c>
      <c r="E9" s="3" t="s">
        <v>197</v>
      </c>
    </row>
    <row r="10" spans="1:14" x14ac:dyDescent="0.4">
      <c r="C10" s="3">
        <v>4</v>
      </c>
      <c r="D10" s="3" t="s">
        <v>217</v>
      </c>
      <c r="E10" s="3" t="s">
        <v>218</v>
      </c>
    </row>
    <row r="11" spans="1:14" x14ac:dyDescent="0.4">
      <c r="C11" s="3">
        <v>5</v>
      </c>
      <c r="D11" s="3" t="s">
        <v>238</v>
      </c>
      <c r="E11" s="3" t="s">
        <v>239</v>
      </c>
    </row>
    <row r="12" spans="1:14" x14ac:dyDescent="0.4">
      <c r="C12" s="3">
        <v>6</v>
      </c>
      <c r="D12" s="3"/>
      <c r="E12" s="3"/>
    </row>
    <row r="13" spans="1:14" x14ac:dyDescent="0.4">
      <c r="C13" s="3">
        <v>7</v>
      </c>
      <c r="D13" s="3"/>
      <c r="E13" s="3"/>
    </row>
    <row r="14" spans="1:14" x14ac:dyDescent="0.4">
      <c r="C14" s="3">
        <v>8</v>
      </c>
      <c r="D14" s="3"/>
      <c r="E14" s="3"/>
    </row>
    <row r="15" spans="1:14" x14ac:dyDescent="0.4">
      <c r="C15" s="3">
        <v>9</v>
      </c>
      <c r="D15" s="3"/>
      <c r="E15" s="3"/>
    </row>
    <row r="18" spans="2:26" x14ac:dyDescent="0.4">
      <c r="B18" s="1" t="s">
        <v>81</v>
      </c>
      <c r="P18" t="s">
        <v>175</v>
      </c>
      <c r="R18" t="s">
        <v>237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176</v>
      </c>
      <c r="U19" t="s">
        <v>177</v>
      </c>
      <c r="V19" t="s">
        <v>178</v>
      </c>
      <c r="W19" t="s">
        <v>180</v>
      </c>
      <c r="X19" t="s">
        <v>179</v>
      </c>
      <c r="Y19" t="s">
        <v>181</v>
      </c>
      <c r="Z19" t="s">
        <v>182</v>
      </c>
    </row>
    <row r="20" spans="2:26" x14ac:dyDescent="0.4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185</v>
      </c>
      <c r="M20" s="8" t="s">
        <v>78</v>
      </c>
      <c r="N20" s="8" t="s">
        <v>16</v>
      </c>
      <c r="P20" s="14"/>
    </row>
    <row r="21" spans="2:26" x14ac:dyDescent="0.4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183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184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作業者マスタ</v>
      </c>
      <c r="E27" t="str">
        <f>_xlfn.XLOOKUP($C27,テーブル一覧[No],テーブル一覧[物理名])</f>
        <v>tmp_worker_mst</v>
      </c>
      <c r="P27" s="14" t="str">
        <f>"■"&amp;D27&amp;":"&amp;E27</f>
        <v>■作業者マスタ:tmp_worker_mst</v>
      </c>
    </row>
    <row r="28" spans="2:26" x14ac:dyDescent="0.4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185</v>
      </c>
      <c r="M28" s="8" t="s">
        <v>78</v>
      </c>
      <c r="N28" s="8" t="s">
        <v>16</v>
      </c>
      <c r="P28" s="14"/>
    </row>
    <row r="29" spans="2:26" x14ac:dyDescent="0.4">
      <c r="D29" s="3" t="s">
        <v>201</v>
      </c>
      <c r="E29" s="3" t="s">
        <v>162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183</v>
      </c>
      <c r="M29" s="9"/>
      <c r="N29" s="3"/>
      <c r="P29" s="15" t="str">
        <f t="shared" ref="P29:P33" si="4">IF(E29="","",D29&amp;":"&amp;E29&amp;IF(F29=1,"(PK)","")&amp;IF(I29=1,"(FK)",""))</f>
        <v>作業者コード:worker_code(PK)</v>
      </c>
      <c r="R29" s="24" t="str">
        <f>D29</f>
        <v>作業者コード</v>
      </c>
      <c r="S29" s="24" t="str">
        <f>E29</f>
        <v>worker_code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202</v>
      </c>
      <c r="E30" s="3" t="s">
        <v>200</v>
      </c>
      <c r="F30" s="3"/>
      <c r="G30" s="3">
        <v>1</v>
      </c>
      <c r="H30" s="3" t="s">
        <v>158</v>
      </c>
      <c r="I30" s="3"/>
      <c r="J30" s="3"/>
      <c r="K30" s="3"/>
      <c r="L30" s="3" t="s">
        <v>184</v>
      </c>
      <c r="M30" s="9"/>
      <c r="N30" s="3"/>
      <c r="P30" s="15" t="str">
        <f t="shared" si="4"/>
        <v>作業者名称:worker_name</v>
      </c>
      <c r="R30" s="24" t="str">
        <f>D30</f>
        <v>作業者名称</v>
      </c>
      <c r="S30" s="24" t="str">
        <f>E30</f>
        <v>worker_name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勤務予定マスタ</v>
      </c>
      <c r="E35" t="str">
        <f>_xlfn.XLOOKUP($C35,テーブル一覧[No],テーブル一覧[物理名])</f>
        <v>tmp_working_time_plan_mst</v>
      </c>
      <c r="P35" s="14" t="str">
        <f>"■"&amp;D35&amp;":"&amp;E35</f>
        <v>■勤務予定マスタ:tmp_working_time_plan_mst</v>
      </c>
    </row>
    <row r="36" spans="3:26" x14ac:dyDescent="0.4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185</v>
      </c>
      <c r="M36" s="8" t="s">
        <v>78</v>
      </c>
      <c r="N36" s="8" t="s">
        <v>16</v>
      </c>
      <c r="P36" s="14"/>
    </row>
    <row r="37" spans="3:26" x14ac:dyDescent="0.4">
      <c r="D37" s="3" t="s">
        <v>186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tr">
        <f>L29</f>
        <v>VARCHAR2(20)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 t="shared" ref="R37:R39" si="8">D37</f>
        <v>作業者コード</v>
      </c>
      <c r="S37" s="24" t="str">
        <f>E37</f>
        <v>worker_code</v>
      </c>
      <c r="T37" s="24" t="str">
        <f>L37</f>
        <v>VARCHAR2(20)</v>
      </c>
      <c r="U37" s="24" t="str">
        <f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187</v>
      </c>
      <c r="E38" s="3" t="s">
        <v>188</v>
      </c>
      <c r="F38" s="3">
        <v>2</v>
      </c>
      <c r="G38" s="3">
        <v>1</v>
      </c>
      <c r="H38" s="3" t="s">
        <v>193</v>
      </c>
      <c r="I38" s="3"/>
      <c r="J38" s="3"/>
      <c r="K38" s="3"/>
      <c r="L38" s="3" t="s">
        <v>203</v>
      </c>
      <c r="M38" s="9"/>
      <c r="N38" s="3" t="s">
        <v>189</v>
      </c>
      <c r="P38" s="15" t="str">
        <f t="shared" si="7"/>
        <v>曜日番号:weekday</v>
      </c>
      <c r="R38" s="24" t="str">
        <f t="shared" si="8"/>
        <v>曜日番号</v>
      </c>
      <c r="S38" s="24" t="str">
        <f>E38</f>
        <v>weekday</v>
      </c>
      <c r="T38" s="24" t="str">
        <f>L38</f>
        <v>NUMBER(1,0)</v>
      </c>
      <c r="U38" s="24" t="str">
        <f>IF(G38=1,"NOT NULL","")</f>
        <v>NOT NULL</v>
      </c>
      <c r="V38" s="24">
        <f>IF(F38="","",F38)</f>
        <v>2</v>
      </c>
      <c r="W38" s="24"/>
      <c r="X38" s="24"/>
      <c r="Y38" s="24"/>
      <c r="Z38" s="24"/>
    </row>
    <row r="39" spans="3:26" x14ac:dyDescent="0.4">
      <c r="D39" s="3" t="s">
        <v>190</v>
      </c>
      <c r="E39" s="3" t="s">
        <v>191</v>
      </c>
      <c r="F39" s="3"/>
      <c r="G39" s="3"/>
      <c r="H39" s="3" t="s">
        <v>192</v>
      </c>
      <c r="I39" s="3"/>
      <c r="J39" s="3"/>
      <c r="K39" s="3"/>
      <c r="L39" s="3" t="s">
        <v>204</v>
      </c>
      <c r="M39" s="9"/>
      <c r="N39" s="3"/>
      <c r="P39" s="15" t="str">
        <f t="shared" si="7"/>
        <v>勤務時間:working_time</v>
      </c>
      <c r="R39" s="24" t="str">
        <f t="shared" si="8"/>
        <v>勤務時間</v>
      </c>
      <c r="S39" s="24" t="str">
        <f>E39</f>
        <v>working_time</v>
      </c>
      <c r="T39" s="24" t="str">
        <f>L39</f>
        <v>NUMBER(4,2)</v>
      </c>
      <c r="U39" s="24" t="str">
        <f>IF(G39=1,"NOT NULL","")</f>
        <v/>
      </c>
      <c r="V39" s="24" t="str">
        <f>IF(F39="","",F39)</f>
        <v/>
      </c>
      <c r="W39" s="24"/>
      <c r="X39" s="24"/>
      <c r="Y39" s="24"/>
      <c r="Z39" s="24"/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ページマスタ</v>
      </c>
      <c r="E43" t="str">
        <f>_xlfn.XLOOKUP($C43,テーブル一覧[No],テーブル一覧[物理名])</f>
        <v>tmp_page_mst</v>
      </c>
      <c r="P43" s="14" t="str">
        <f>"■"&amp;D43&amp;":"&amp;E43</f>
        <v>■ページマスタ:tmp_page_mst</v>
      </c>
    </row>
    <row r="44" spans="3:26" x14ac:dyDescent="0.4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185</v>
      </c>
      <c r="M44" s="8" t="s">
        <v>78</v>
      </c>
      <c r="N44" s="8" t="s">
        <v>16</v>
      </c>
      <c r="P44" s="14"/>
    </row>
    <row r="45" spans="3:26" x14ac:dyDescent="0.4">
      <c r="D45" s="3" t="s">
        <v>219</v>
      </c>
      <c r="E45" s="3" t="s">
        <v>220</v>
      </c>
      <c r="F45" s="3">
        <v>1</v>
      </c>
      <c r="G45" s="3">
        <v>1</v>
      </c>
      <c r="H45" s="3" t="s">
        <v>193</v>
      </c>
      <c r="I45" s="3"/>
      <c r="J45" s="3"/>
      <c r="K45" s="3"/>
      <c r="L45" s="3"/>
      <c r="M45" s="9"/>
      <c r="N45" s="3"/>
      <c r="P45" s="15" t="str">
        <f t="shared" ref="P45:P56" si="9">IF(E45="","",D45&amp;":"&amp;E45&amp;IF(F45=1,"(PK)","")&amp;IF(I45=1,"(FK)",""))</f>
        <v>ページID:page_id(PK)</v>
      </c>
      <c r="R45" s="24" t="str">
        <f t="shared" ref="R45:R47" si="10">D45</f>
        <v>ページID</v>
      </c>
      <c r="S45" s="24" t="str">
        <f t="shared" ref="S45:S47" si="11">E45</f>
        <v>page_id</v>
      </c>
      <c r="T45" s="24">
        <f t="shared" ref="T45:T47" si="12">L45</f>
        <v>0</v>
      </c>
      <c r="U45" s="24" t="str">
        <f t="shared" ref="U45:U47" si="13">IF(G45=1,"NOT NULL","")</f>
        <v>NOT NULL</v>
      </c>
      <c r="V45" s="24">
        <f t="shared" ref="V45:V47" si="14">IF(F45="","",F45)</f>
        <v>1</v>
      </c>
      <c r="W45" s="24"/>
      <c r="X45" s="24"/>
      <c r="Y45" s="24"/>
      <c r="Z45" s="24"/>
    </row>
    <row r="46" spans="3:26" x14ac:dyDescent="0.4">
      <c r="D46" s="3" t="s">
        <v>221</v>
      </c>
      <c r="E46" s="3" t="s">
        <v>222</v>
      </c>
      <c r="F46" s="3"/>
      <c r="G46" s="3">
        <v>1</v>
      </c>
      <c r="H46" s="3" t="s">
        <v>158</v>
      </c>
      <c r="I46" s="3"/>
      <c r="J46" s="3"/>
      <c r="K46" s="3"/>
      <c r="L46" s="3"/>
      <c r="M46" s="9"/>
      <c r="N46" s="3"/>
      <c r="P46" s="15" t="str">
        <f t="shared" si="9"/>
        <v>ページ名称:page_name</v>
      </c>
      <c r="R46" s="24" t="str">
        <f t="shared" si="10"/>
        <v>ページ名称</v>
      </c>
      <c r="S46" s="24" t="str">
        <f t="shared" si="11"/>
        <v>page_name</v>
      </c>
      <c r="T46" s="24">
        <f t="shared" si="12"/>
        <v>0</v>
      </c>
      <c r="U46" s="24" t="str">
        <f t="shared" si="13"/>
        <v>NOT NULL</v>
      </c>
      <c r="V46" s="24" t="str">
        <f t="shared" si="14"/>
        <v/>
      </c>
      <c r="W46" s="24"/>
      <c r="X46" s="24"/>
      <c r="Y46" s="24"/>
      <c r="Z46" s="24"/>
    </row>
    <row r="47" spans="3:26" x14ac:dyDescent="0.4">
      <c r="D47" s="3" t="s">
        <v>223</v>
      </c>
      <c r="E47" s="3" t="s">
        <v>224</v>
      </c>
      <c r="F47" s="3"/>
      <c r="G47" s="3"/>
      <c r="H47" s="3" t="s">
        <v>158</v>
      </c>
      <c r="I47" s="3"/>
      <c r="J47" s="3"/>
      <c r="K47" s="3"/>
      <c r="L47" s="3"/>
      <c r="M47" s="9"/>
      <c r="N47" s="3"/>
      <c r="P47" s="15" t="str">
        <f t="shared" si="9"/>
        <v>動画リンク:movie_link</v>
      </c>
      <c r="R47" s="24" t="str">
        <f t="shared" si="10"/>
        <v>動画リンク</v>
      </c>
      <c r="S47" s="24" t="str">
        <f t="shared" si="11"/>
        <v>movie_link</v>
      </c>
      <c r="T47" s="24">
        <f t="shared" si="12"/>
        <v>0</v>
      </c>
      <c r="U47" s="24" t="str">
        <f t="shared" si="13"/>
        <v/>
      </c>
      <c r="V47" s="24" t="str">
        <f t="shared" si="14"/>
        <v/>
      </c>
      <c r="W47" s="24"/>
      <c r="X47" s="24"/>
      <c r="Y47" s="24"/>
      <c r="Z47" s="24"/>
    </row>
    <row r="48" spans="3:26" x14ac:dyDescent="0.4">
      <c r="D48" s="3" t="s">
        <v>225</v>
      </c>
      <c r="E48" s="3" t="s">
        <v>226</v>
      </c>
      <c r="F48" s="3"/>
      <c r="G48" s="3"/>
      <c r="H48" s="3" t="s">
        <v>158</v>
      </c>
      <c r="I48" s="3"/>
      <c r="J48" s="3"/>
      <c r="K48" s="3"/>
      <c r="L48" s="3"/>
      <c r="M48" s="9"/>
      <c r="N48" s="3"/>
      <c r="P48" s="15" t="str">
        <f t="shared" ref="P48:P54" si="15">IF(E48="","",D48&amp;":"&amp;E48&amp;IF(F48=1,"(PK)","")&amp;IF(I48=1,"(FK)",""))</f>
        <v>画像リンク:image_link</v>
      </c>
      <c r="R48" s="24" t="str">
        <f t="shared" ref="R48:R53" si="16">D48</f>
        <v>画像リンク</v>
      </c>
      <c r="S48" s="24" t="str">
        <f t="shared" ref="S48:S53" si="17">E48</f>
        <v>image_link</v>
      </c>
      <c r="T48" s="24">
        <f t="shared" ref="T48:T53" si="18">L48</f>
        <v>0</v>
      </c>
      <c r="U48" s="24" t="str">
        <f t="shared" ref="U48:U53" si="19">IF(G48=1,"NOT NULL","")</f>
        <v/>
      </c>
      <c r="V48" s="24" t="str">
        <f t="shared" ref="V48:V53" si="20">IF(F48="","",F48)</f>
        <v/>
      </c>
      <c r="W48" s="24"/>
      <c r="X48" s="24"/>
      <c r="Y48" s="24"/>
      <c r="Z48" s="24"/>
    </row>
    <row r="49" spans="3:26" x14ac:dyDescent="0.4">
      <c r="D49" s="3" t="s">
        <v>227</v>
      </c>
      <c r="E49" s="3" t="s">
        <v>228</v>
      </c>
      <c r="F49" s="3"/>
      <c r="G49" s="3"/>
      <c r="H49" s="3" t="s">
        <v>193</v>
      </c>
      <c r="I49" s="3"/>
      <c r="J49" s="3"/>
      <c r="K49" s="3"/>
      <c r="L49" s="3"/>
      <c r="M49" s="9"/>
      <c r="N49" s="3"/>
      <c r="P49" s="15" t="str">
        <f t="shared" si="15"/>
        <v>画像ページNo:image_page_no</v>
      </c>
      <c r="R49" s="24" t="str">
        <f t="shared" si="16"/>
        <v>画像ページNo</v>
      </c>
      <c r="S49" s="24" t="str">
        <f t="shared" si="17"/>
        <v>image_page_no</v>
      </c>
      <c r="T49" s="24">
        <f t="shared" si="18"/>
        <v>0</v>
      </c>
      <c r="U49" s="24" t="str">
        <f t="shared" si="19"/>
        <v/>
      </c>
      <c r="V49" s="24" t="str">
        <f t="shared" si="20"/>
        <v/>
      </c>
      <c r="W49" s="24"/>
      <c r="X49" s="24"/>
      <c r="Y49" s="24"/>
      <c r="Z49" s="24"/>
    </row>
    <row r="50" spans="3:26" x14ac:dyDescent="0.4">
      <c r="D50" s="3" t="s">
        <v>229</v>
      </c>
      <c r="E50" s="3" t="s">
        <v>230</v>
      </c>
      <c r="F50" s="3"/>
      <c r="G50" s="3">
        <v>1</v>
      </c>
      <c r="H50" s="3" t="s">
        <v>192</v>
      </c>
      <c r="I50" s="3"/>
      <c r="J50" s="3"/>
      <c r="K50" s="3"/>
      <c r="L50" s="3"/>
      <c r="M50" s="9"/>
      <c r="N50" s="3"/>
      <c r="P50" s="15" t="str">
        <f t="shared" si="15"/>
        <v>スライド停止時間:slide_waiting_time</v>
      </c>
      <c r="R50" s="24" t="str">
        <f t="shared" si="16"/>
        <v>スライド停止時間</v>
      </c>
      <c r="S50" s="24" t="str">
        <f t="shared" si="17"/>
        <v>slide_waiting_time</v>
      </c>
      <c r="T50" s="24">
        <f t="shared" si="18"/>
        <v>0</v>
      </c>
      <c r="U50" s="24" t="str">
        <f t="shared" si="19"/>
        <v>NOT NULL</v>
      </c>
      <c r="V50" s="24" t="str">
        <f t="shared" si="20"/>
        <v/>
      </c>
      <c r="W50" s="24"/>
      <c r="X50" s="24"/>
      <c r="Y50" s="24"/>
      <c r="Z50" s="24"/>
    </row>
    <row r="51" spans="3:26" x14ac:dyDescent="0.4">
      <c r="D51" s="3" t="s">
        <v>231</v>
      </c>
      <c r="E51" s="3" t="s">
        <v>232</v>
      </c>
      <c r="F51" s="3"/>
      <c r="G51" s="3"/>
      <c r="H51" s="3" t="s">
        <v>158</v>
      </c>
      <c r="I51" s="3"/>
      <c r="J51" s="3"/>
      <c r="K51" s="3"/>
      <c r="L51" s="3"/>
      <c r="M51" s="9"/>
      <c r="N51" s="3"/>
      <c r="P51" s="15" t="str">
        <f t="shared" si="15"/>
        <v>説明1:note1</v>
      </c>
      <c r="R51" s="24" t="str">
        <f t="shared" si="16"/>
        <v>説明1</v>
      </c>
      <c r="S51" s="24" t="str">
        <f t="shared" si="17"/>
        <v>note1</v>
      </c>
      <c r="T51" s="24">
        <f t="shared" si="18"/>
        <v>0</v>
      </c>
      <c r="U51" s="24" t="str">
        <f t="shared" si="19"/>
        <v/>
      </c>
      <c r="V51" s="24" t="str">
        <f t="shared" si="20"/>
        <v/>
      </c>
      <c r="W51" s="24"/>
      <c r="X51" s="24"/>
      <c r="Y51" s="24"/>
      <c r="Z51" s="24"/>
    </row>
    <row r="52" spans="3:26" x14ac:dyDescent="0.4">
      <c r="D52" s="3" t="s">
        <v>233</v>
      </c>
      <c r="E52" s="3" t="s">
        <v>234</v>
      </c>
      <c r="F52" s="3"/>
      <c r="G52" s="3"/>
      <c r="H52" s="3" t="s">
        <v>158</v>
      </c>
      <c r="I52" s="3"/>
      <c r="J52" s="3"/>
      <c r="K52" s="3"/>
      <c r="L52" s="3"/>
      <c r="M52" s="9"/>
      <c r="N52" s="3"/>
      <c r="P52" s="15" t="str">
        <f t="shared" si="15"/>
        <v>説明2:note2</v>
      </c>
      <c r="R52" s="24" t="str">
        <f t="shared" si="16"/>
        <v>説明2</v>
      </c>
      <c r="S52" s="24" t="str">
        <f t="shared" si="17"/>
        <v>note2</v>
      </c>
      <c r="T52" s="24">
        <f t="shared" si="18"/>
        <v>0</v>
      </c>
      <c r="U52" s="24" t="str">
        <f t="shared" si="19"/>
        <v/>
      </c>
      <c r="V52" s="24" t="str">
        <f t="shared" si="20"/>
        <v/>
      </c>
      <c r="W52" s="24"/>
      <c r="X52" s="24"/>
      <c r="Y52" s="24"/>
      <c r="Z52" s="24"/>
    </row>
    <row r="53" spans="3:26" x14ac:dyDescent="0.4">
      <c r="D53" s="3" t="s">
        <v>235</v>
      </c>
      <c r="E53" s="3" t="s">
        <v>236</v>
      </c>
      <c r="F53" s="3"/>
      <c r="G53" s="3"/>
      <c r="H53" s="3" t="s">
        <v>158</v>
      </c>
      <c r="I53" s="3"/>
      <c r="J53" s="3"/>
      <c r="K53" s="3"/>
      <c r="L53" s="3"/>
      <c r="M53" s="9"/>
      <c r="N53" s="3"/>
      <c r="P53" s="15" t="str">
        <f t="shared" si="15"/>
        <v>説明3:note3</v>
      </c>
      <c r="R53" s="24" t="str">
        <f t="shared" si="16"/>
        <v>説明3</v>
      </c>
      <c r="S53" s="24" t="str">
        <f t="shared" si="17"/>
        <v>note3</v>
      </c>
      <c r="T53" s="24">
        <f t="shared" si="18"/>
        <v>0</v>
      </c>
      <c r="U53" s="24" t="str">
        <f t="shared" si="19"/>
        <v/>
      </c>
      <c r="V53" s="24" t="str">
        <f t="shared" si="20"/>
        <v/>
      </c>
      <c r="W53" s="24"/>
      <c r="X53" s="24"/>
      <c r="Y53" s="24"/>
      <c r="Z53" s="24"/>
    </row>
    <row r="54" spans="3:26" x14ac:dyDescent="0.4">
      <c r="D54" s="3"/>
      <c r="E54" s="3"/>
      <c r="F54" s="3"/>
      <c r="G54" s="3"/>
      <c r="H54" s="3"/>
      <c r="I54" s="3"/>
      <c r="J54" s="3"/>
      <c r="K54" s="3"/>
      <c r="L54" s="3"/>
      <c r="M54" s="9"/>
      <c r="N54" s="3"/>
      <c r="P54" s="15" t="str">
        <f t="shared" si="15"/>
        <v/>
      </c>
    </row>
    <row r="55" spans="3:26" x14ac:dyDescent="0.4">
      <c r="D55" s="3"/>
      <c r="E55" s="3"/>
      <c r="F55" s="3"/>
      <c r="G55" s="3"/>
      <c r="H55" s="3"/>
      <c r="I55" s="3"/>
      <c r="J55" s="3"/>
      <c r="K55" s="3"/>
      <c r="L55" s="3"/>
      <c r="M55" s="9"/>
      <c r="N55" s="3"/>
      <c r="P55" s="15" t="str">
        <f t="shared" si="9"/>
        <v/>
      </c>
    </row>
    <row r="56" spans="3:26" x14ac:dyDescent="0.4">
      <c r="D56" s="3"/>
      <c r="E56" s="3"/>
      <c r="F56" s="3"/>
      <c r="G56" s="3"/>
      <c r="H56" s="3"/>
      <c r="I56" s="3"/>
      <c r="J56" s="3"/>
      <c r="K56" s="3"/>
      <c r="L56" s="3"/>
      <c r="M56" s="9"/>
      <c r="N56" s="3"/>
      <c r="P56" s="15" t="str">
        <f t="shared" si="9"/>
        <v/>
      </c>
    </row>
    <row r="58" spans="3:26" x14ac:dyDescent="0.4">
      <c r="C58">
        <v>5</v>
      </c>
      <c r="D58" t="str">
        <f>_xlfn.XLOOKUP(C58,テーブル一覧[No],テーブル一覧[論理名])</f>
        <v>採番テーブル</v>
      </c>
      <c r="E58" t="str">
        <f>_xlfn.XLOOKUP($C58,テーブル一覧[No],テーブル一覧[物理名])</f>
        <v>tmp_numbering_tbl</v>
      </c>
      <c r="P58" s="14" t="str">
        <f>"■"&amp;D58&amp;":"&amp;E58</f>
        <v>■採番テーブル:tmp_numbering_tbl</v>
      </c>
    </row>
    <row r="59" spans="3:26" x14ac:dyDescent="0.4">
      <c r="D59" s="8" t="s">
        <v>72</v>
      </c>
      <c r="E59" s="8" t="s">
        <v>73</v>
      </c>
      <c r="F59" s="8" t="s">
        <v>80</v>
      </c>
      <c r="G59" s="8" t="s">
        <v>75</v>
      </c>
      <c r="H59" s="8" t="s">
        <v>159</v>
      </c>
      <c r="I59" s="8" t="s">
        <v>74</v>
      </c>
      <c r="J59" s="8" t="s">
        <v>76</v>
      </c>
      <c r="K59" s="8" t="s">
        <v>77</v>
      </c>
      <c r="L59" s="25" t="s">
        <v>185</v>
      </c>
      <c r="M59" s="8" t="s">
        <v>78</v>
      </c>
      <c r="N59" s="8" t="s">
        <v>16</v>
      </c>
      <c r="P59" s="14"/>
    </row>
    <row r="60" spans="3:26" x14ac:dyDescent="0.4">
      <c r="D60" s="3" t="s">
        <v>240</v>
      </c>
      <c r="E60" s="3" t="s">
        <v>243</v>
      </c>
      <c r="F60" s="3">
        <v>1</v>
      </c>
      <c r="G60" s="3">
        <v>1</v>
      </c>
      <c r="H60" s="3" t="s">
        <v>158</v>
      </c>
      <c r="I60" s="3"/>
      <c r="J60" s="3"/>
      <c r="K60" s="3"/>
      <c r="L60" s="3"/>
      <c r="M60" s="9"/>
      <c r="N60" s="3"/>
      <c r="P60" s="15" t="str">
        <f t="shared" ref="P60:P64" si="21">IF(E60="","",D60&amp;":"&amp;E60&amp;IF(F60=1,"(PK)","")&amp;IF(I60=1,"(FK)",""))</f>
        <v>採番項目:numbering_item(PK)</v>
      </c>
      <c r="R60" s="24" t="str">
        <f t="shared" ref="R60:R61" si="22">D60</f>
        <v>採番項目</v>
      </c>
      <c r="S60" s="24" t="str">
        <f>E60</f>
        <v>numbering_item</v>
      </c>
      <c r="T60" s="24">
        <f>L60</f>
        <v>0</v>
      </c>
      <c r="U60" s="24" t="str">
        <f>IF(G60=1,"NOT NULL","")</f>
        <v>NOT NULL</v>
      </c>
      <c r="V60" s="24">
        <f>IF(F60="","",F60)</f>
        <v>1</v>
      </c>
      <c r="W60" s="24"/>
      <c r="X60" s="24"/>
      <c r="Y60" s="24"/>
      <c r="Z60" s="24"/>
    </row>
    <row r="61" spans="3:26" x14ac:dyDescent="0.4">
      <c r="D61" s="3" t="s">
        <v>241</v>
      </c>
      <c r="E61" s="3" t="s">
        <v>242</v>
      </c>
      <c r="F61" s="3"/>
      <c r="G61" s="3">
        <v>1</v>
      </c>
      <c r="H61" s="3" t="s">
        <v>193</v>
      </c>
      <c r="I61" s="3"/>
      <c r="J61" s="3"/>
      <c r="K61" s="3"/>
      <c r="L61" s="3"/>
      <c r="M61" s="9"/>
      <c r="N61" s="3"/>
      <c r="P61" s="15" t="str">
        <f t="shared" si="21"/>
        <v>最終発行番号:last_insert_id</v>
      </c>
      <c r="R61" s="24" t="str">
        <f t="shared" si="22"/>
        <v>最終発行番号</v>
      </c>
      <c r="S61" s="24" t="str">
        <f>E61</f>
        <v>last_insert_id</v>
      </c>
      <c r="T61" s="24">
        <f>L61</f>
        <v>0</v>
      </c>
      <c r="U61" s="24" t="str">
        <f>IF(G61=1,"NOT NULL","")</f>
        <v>NOT NULL</v>
      </c>
      <c r="V61" s="24" t="str">
        <f>IF(F61="","",F61)</f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21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21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21"/>
        <v/>
      </c>
    </row>
  </sheetData>
  <phoneticPr fontId="1"/>
  <conditionalFormatting sqref="P29:P33 P21:P25 P37:P41">
    <cfRule type="containsText" dxfId="10" priority="6" operator="containsText" text="PK">
      <formula>NOT(ISERROR(SEARCH("PK",P21)))</formula>
    </cfRule>
  </conditionalFormatting>
  <conditionalFormatting sqref="P45:P56">
    <cfRule type="containsText" dxfId="9" priority="2" operator="containsText" text="PK">
      <formula>NOT(ISERROR(SEARCH("PK",P45)))</formula>
    </cfRule>
  </conditionalFormatting>
  <conditionalFormatting sqref="P60:P64">
    <cfRule type="containsText" dxfId="8" priority="1" operator="containsText" text="PK">
      <formula>NOT(ISERROR(SEARCH("PK",P60)))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82</v>
      </c>
    </row>
    <row r="2" spans="1:52" x14ac:dyDescent="0.4">
      <c r="AZ2" s="7" t="s">
        <v>152</v>
      </c>
    </row>
    <row r="3" spans="1:52" x14ac:dyDescent="0.4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2023-01-29T07:24:34Z</dcterms:modified>
</cp:coreProperties>
</file>