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c988bf6e9f1eb5/Desktop/"/>
    </mc:Choice>
  </mc:AlternateContent>
  <xr:revisionPtr revIDLastSave="2" documentId="13_ncr:1_{536675D5-EECC-43ED-809B-4EB7DCEB9364}" xr6:coauthVersionLast="47" xr6:coauthVersionMax="47" xr10:uidLastSave="{0B96433D-5A3E-442E-B850-0B0344DD5C5C}"/>
  <bookViews>
    <workbookView xWindow="-103" yWindow="-103" windowWidth="23657" windowHeight="15240" tabRatio="878" activeTab="6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参考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7" l="1"/>
  <c r="O29" i="7"/>
  <c r="O21" i="7"/>
  <c r="O33" i="7"/>
  <c r="O30" i="7"/>
  <c r="O23" i="7"/>
  <c r="O24" i="7"/>
  <c r="O22" i="7"/>
  <c r="O32" i="7"/>
  <c r="O28" i="7"/>
  <c r="O20" i="7"/>
  <c r="O16" i="7"/>
  <c r="O15" i="7"/>
  <c r="E7" i="5" l="1"/>
  <c r="E26" i="7"/>
  <c r="E18" i="7"/>
  <c r="E13" i="7"/>
  <c r="D26" i="7"/>
  <c r="D18" i="7"/>
  <c r="E9" i="5"/>
  <c r="O18" i="7" l="1"/>
  <c r="O26" i="7"/>
  <c r="E8" i="5"/>
  <c r="D16" i="1"/>
  <c r="D15" i="1"/>
  <c r="D14" i="1"/>
  <c r="D13" i="1"/>
  <c r="D13" i="7"/>
  <c r="O13" i="7" s="1"/>
</calcChain>
</file>

<file path=xl/sharedStrings.xml><?xml version="1.0" encoding="utf-8"?>
<sst xmlns="http://schemas.openxmlformats.org/spreadsheetml/2006/main" count="284" uniqueCount="195">
  <si>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</si>
  <si>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</si>
  <si>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</si>
  <si>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</si>
  <si>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</si>
  <si>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</si>
  <si>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</si>
  <si>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</si>
  <si>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</si>
  <si>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</si>
  <si>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</si>
  <si>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</si>
  <si>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</si>
  <si>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</si>
  <si>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</si>
  <si>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</si>
  <si>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</si>
  <si>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</si>
  <si>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</si>
  <si>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</si>
  <si>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</si>
  <si>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</si>
  <si>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</si>
  <si>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</si>
  <si>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</si>
  <si>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</si>
  <si>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</si>
  <si>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</si>
  <si>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</si>
  <si>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</si>
  <si>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</si>
  <si>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</si>
  <si>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</si>
  <si>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</si>
  <si>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</si>
  <si>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</si>
  <si>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</si>
  <si>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</si>
  <si>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</si>
  <si>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</si>
  <si>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</si>
  <si>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</si>
  <si>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</si>
  <si>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</si>
  <si>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</si>
  <si>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</si>
  <si>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</si>
  <si>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</si>
  <si>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</si>
  <si>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</si>
  <si>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</si>
  <si>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</si>
  <si>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</si>
  <si>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</si>
  <si>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</si>
  <si>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</si>
  <si>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</si>
  <si>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</si>
  <si>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</si>
  <si>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</si>
  <si>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</si>
  <si>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</si>
  <si>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</si>
  <si>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</si>
  <si>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</si>
  <si>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</si>
  <si>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</si>
  <si>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</si>
  <si>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</si>
  <si>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</si>
  <si>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</si>
  <si>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</si>
  <si>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</si>
  <si>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</si>
  <si>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</si>
  <si>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</si>
  <si>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</si>
  <si>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</si>
  <si>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</si>
  <si>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</si>
  <si>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</si>
  <si>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</si>
  <si>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</si>
  <si>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</si>
  <si>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</si>
  <si>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</si>
  <si>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</si>
  <si>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</si>
  <si>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</si>
  <si>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</si>
  <si>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</si>
  <si>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</si>
  <si>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</si>
  <si>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</si>
  <si>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</si>
  <si>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</si>
  <si>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</si>
  <si>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</si>
  <si>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</si>
  <si>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</si>
  <si>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</si>
  <si>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</si>
  <si>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</si>
  <si>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</si>
  <si>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</si>
  <si>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</si>
  <si>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</si>
  <si>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</si>
  <si>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</si>
  <si>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</si>
  <si>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</si>
  <si>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</si>
  <si>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</si>
  <si>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</si>
  <si>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</si>
  <si>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</si>
  <si>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</si>
  <si>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</si>
  <si>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</si>
  <si>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</si>
  <si>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</si>
  <si>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</si>
  <si>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</si>
  <si>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</si>
  <si>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</si>
  <si>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</si>
  <si>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</si>
  <si>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</si>
  <si>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</si>
  <si>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</si>
  <si>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</si>
  <si>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</si>
  <si>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</si>
  <si>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</si>
  <si>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</si>
  <si>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</si>
  <si>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</si>
  <si>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</si>
  <si>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</si>
  <si>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</si>
  <si>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</si>
  <si>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</si>
  <si>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</si>
  <si>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</si>
  <si>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</si>
  <si>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</si>
  <si>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</si>
  <si>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</si>
  <si>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</si>
  <si>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</si>
  <si>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</si>
  <si>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</si>
  <si>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</si>
  <si>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</si>
  <si>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</si>
  <si>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</si>
  <si>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</si>
  <si>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会社マスタ</t>
    <rPh sb="0" eb="2">
      <t>カイシャ</t>
    </rPh>
    <phoneticPr fontId="1"/>
  </si>
  <si>
    <t>cm_company_mst</t>
    <phoneticPr fontId="1"/>
  </si>
  <si>
    <t>オフィスマスタ</t>
    <phoneticPr fontId="1"/>
  </si>
  <si>
    <t>cm_office_mst</t>
    <phoneticPr fontId="1"/>
  </si>
  <si>
    <t>担当者マスタ</t>
    <rPh sb="0" eb="3">
      <t>タントウシャ</t>
    </rPh>
    <phoneticPr fontId="1"/>
  </si>
  <si>
    <t>cm_person_mst</t>
    <phoneticPr fontId="1"/>
  </si>
  <si>
    <t>会社コード</t>
    <phoneticPr fontId="1"/>
  </si>
  <si>
    <t>int</t>
  </si>
  <si>
    <t>float</t>
  </si>
  <si>
    <t>string</t>
  </si>
  <si>
    <t>DateTime</t>
  </si>
  <si>
    <t>company_code</t>
    <phoneticPr fontId="1"/>
  </si>
  <si>
    <t>会社名称</t>
    <rPh sb="0" eb="2">
      <t>カイシャ</t>
    </rPh>
    <rPh sb="2" eb="4">
      <t>メイショウ</t>
    </rPh>
    <phoneticPr fontId="1"/>
  </si>
  <si>
    <t>company_name</t>
    <phoneticPr fontId="1"/>
  </si>
  <si>
    <t>オフィスID</t>
    <phoneticPr fontId="1"/>
  </si>
  <si>
    <t>office_id</t>
    <phoneticPr fontId="1"/>
  </si>
  <si>
    <t>オフィス名称</t>
    <rPh sb="4" eb="6">
      <t>メイショウ</t>
    </rPh>
    <phoneticPr fontId="1"/>
  </si>
  <si>
    <t>office_name</t>
    <phoneticPr fontId="1"/>
  </si>
  <si>
    <t>住所</t>
    <rPh sb="0" eb="2">
      <t>ジュウショ</t>
    </rPh>
    <phoneticPr fontId="1"/>
  </si>
  <si>
    <t>郵便番号</t>
    <rPh sb="0" eb="2">
      <t>ユウビン</t>
    </rPh>
    <rPh sb="2" eb="4">
      <t>バンゴウ</t>
    </rPh>
    <phoneticPr fontId="1"/>
  </si>
  <si>
    <t>office_postal_code</t>
    <phoneticPr fontId="1"/>
  </si>
  <si>
    <t>office_address</t>
    <phoneticPr fontId="1"/>
  </si>
  <si>
    <t>担当者ID</t>
    <phoneticPr fontId="1"/>
  </si>
  <si>
    <t>person_id</t>
    <phoneticPr fontId="1"/>
  </si>
  <si>
    <t>担当者名称</t>
    <rPh sb="0" eb="3">
      <t>タントウシャ</t>
    </rPh>
    <rPh sb="3" eb="5">
      <t>メイショウ</t>
    </rPh>
    <phoneticPr fontId="1"/>
  </si>
  <si>
    <t>person_name</t>
    <phoneticPr fontId="1"/>
  </si>
  <si>
    <t>business_in_charge</t>
    <phoneticPr fontId="1"/>
  </si>
  <si>
    <t>電話番号</t>
    <rPh sb="0" eb="2">
      <t>デンワ</t>
    </rPh>
    <rPh sb="2" eb="4">
      <t>バンゴウ</t>
    </rPh>
    <phoneticPr fontId="1"/>
  </si>
  <si>
    <t>person_phone_number</t>
    <phoneticPr fontId="1"/>
  </si>
  <si>
    <t>メールアドレス</t>
    <phoneticPr fontId="1"/>
  </si>
  <si>
    <t>person_email_address</t>
    <phoneticPr fontId="1"/>
  </si>
  <si>
    <t>string</t>
    <phoneticPr fontId="1"/>
  </si>
  <si>
    <t>FK:cm_company_mst.company_code</t>
    <phoneticPr fontId="1"/>
  </si>
  <si>
    <t>FK:cm_office_mst.office_id</t>
    <phoneticPr fontId="1"/>
  </si>
  <si>
    <t>int</t>
    <phoneticPr fontId="1"/>
  </si>
  <si>
    <t>業務内容</t>
    <rPh sb="0" eb="2">
      <t>ギョウム</t>
    </rPh>
    <rPh sb="2" eb="4">
      <t>ナイヨウ</t>
    </rPh>
    <phoneticPr fontId="1"/>
  </si>
  <si>
    <t>Type</t>
    <phoneticPr fontId="1"/>
  </si>
  <si>
    <t>Template2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</si>
</sst>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2">
    <cellStyle name="ハイパーリンク" xfId="1" builtinId="8"/>
    <cellStyle name="標準" xfId="0" builtinId="0"/>
  </cellStyles>
  <dxfs count="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26:$O$33" spid="_x0000_s90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3:$O$16" spid="_x0000_s90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8:$O$24" spid="_x0000_s90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7" dataDxfId="5" headerRowBorderDxfId="6" tableBorderDxfId="4" totalsRowBorderDxfId="3">
  <autoFilter ref="C5:E10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135</v>
      </c>
    </row>
    <row r="3" spans="1:3">
      <c r="B3">
        <v>1</v>
      </c>
      <c r="C3" t="s">
        <v>138</v>
      </c>
    </row>
    <row r="5" spans="1:3">
      <c r="B5">
        <v>2</v>
      </c>
      <c r="C5" t="s">
        <v>137</v>
      </c>
    </row>
    <row r="7" spans="1:3">
      <c r="B7">
        <v>3</v>
      </c>
      <c r="C7" t="s">
        <v>136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5" t="s">
        <v>164</v>
      </c>
    </row>
    <row r="3" spans="2:2">
      <c r="B3" s="21" t="s">
        <v>165</v>
      </c>
    </row>
    <row r="4" spans="2:2">
      <c r="B4" s="21" t="s">
        <v>166</v>
      </c>
    </row>
    <row r="5" spans="2:2">
      <c r="B5" s="26" t="s">
        <v>167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10" sqref="E1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155</v>
      </c>
    </row>
    <row r="3" spans="1:7">
      <c r="G3" s="7" t="s">
        <v>154</v>
      </c>
    </row>
    <row r="4" spans="1:7">
      <c r="G4" s="7"/>
    </row>
    <row r="5" spans="1:7">
      <c r="C5" t="s">
        <v>132</v>
      </c>
      <c r="D5" s="17" t="s">
        <v>194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151</v>
      </c>
    </row>
    <row r="21" spans="3:5">
      <c r="E21" s="22" t="s">
        <v>150</v>
      </c>
    </row>
    <row r="22" spans="3:5">
      <c r="D22" t="s">
        <v>85</v>
      </c>
      <c r="E22" t="s">
        <v>86</v>
      </c>
    </row>
    <row r="23" spans="3:5">
      <c r="E23" s="22" t="s">
        <v>105</v>
      </c>
    </row>
    <row r="24" spans="3:5">
      <c r="E24" s="22" t="s">
        <v>124</v>
      </c>
    </row>
    <row r="25" spans="3:5">
      <c r="E25" s="22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3" t="s">
        <v>98</v>
      </c>
    </row>
    <row r="7" spans="1:6" ht="30.9">
      <c r="B7" t="s">
        <v>97</v>
      </c>
      <c r="C7" t="s">
        <v>119</v>
      </c>
      <c r="D7" s="12" t="s">
        <v>118</v>
      </c>
      <c r="E7" s="12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2" t="s">
        <v>123</v>
      </c>
    </row>
    <row r="9" spans="1:6" ht="30.9">
      <c r="B9" t="s">
        <v>97</v>
      </c>
      <c r="C9" t="s">
        <v>121</v>
      </c>
      <c r="D9" s="12" t="s">
        <v>152</v>
      </c>
      <c r="E9" t="s">
        <v>153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C10" sqref="C10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155</v>
      </c>
    </row>
    <row r="3" spans="1:7">
      <c r="G3" s="7" t="s">
        <v>154</v>
      </c>
    </row>
    <row r="5" spans="1:7">
      <c r="B5" s="10" t="s">
        <v>67</v>
      </c>
      <c r="C5" s="10" t="s">
        <v>133</v>
      </c>
      <c r="D5" s="10" t="s">
        <v>61</v>
      </c>
      <c r="E5" s="10" t="s">
        <v>60</v>
      </c>
      <c r="F5" s="10" t="s">
        <v>115</v>
      </c>
      <c r="G5" s="10" t="s">
        <v>68</v>
      </c>
    </row>
    <row r="6" spans="1:7">
      <c r="B6" s="8">
        <v>1</v>
      </c>
      <c r="C6" s="16" t="s">
        <v>69</v>
      </c>
      <c r="D6" s="16" t="s">
        <v>69</v>
      </c>
      <c r="E6" s="23" t="s">
        <v>70</v>
      </c>
      <c r="F6" s="16"/>
      <c r="G6" s="16"/>
    </row>
    <row r="7" spans="1:7">
      <c r="B7" s="8">
        <v>2</v>
      </c>
      <c r="C7" s="15"/>
      <c r="D7" s="15"/>
      <c r="E7" s="24" t="str">
        <f>D7&amp;"Model"</f>
        <v>Model</v>
      </c>
      <c r="F7" s="8"/>
      <c r="G7" s="8"/>
    </row>
    <row r="8" spans="1:7">
      <c r="B8" s="8">
        <v>3</v>
      </c>
      <c r="C8" s="15"/>
      <c r="D8" s="15"/>
      <c r="E8" s="24" t="str">
        <f t="shared" ref="E8:E9" si="0">D8&amp;"Model"</f>
        <v>Model</v>
      </c>
      <c r="F8" s="8"/>
      <c r="G8" s="8"/>
    </row>
    <row r="9" spans="1:7">
      <c r="B9" s="8">
        <v>4</v>
      </c>
      <c r="C9" s="15"/>
      <c r="D9" s="15"/>
      <c r="E9" s="24" t="str">
        <f t="shared" si="0"/>
        <v>Model</v>
      </c>
      <c r="F9" s="8"/>
      <c r="G9" s="8"/>
    </row>
    <row r="10" spans="1:7">
      <c r="B10" s="8">
        <v>5</v>
      </c>
      <c r="C10" s="14"/>
      <c r="D10" s="15"/>
      <c r="E10" s="24"/>
      <c r="F10" s="8"/>
      <c r="G10" s="8"/>
    </row>
    <row r="11" spans="1:7">
      <c r="B11" s="8">
        <v>6</v>
      </c>
      <c r="C11" s="14"/>
      <c r="D11" s="15"/>
      <c r="E11" s="24"/>
      <c r="F11" s="8"/>
      <c r="G11" s="8"/>
    </row>
    <row r="12" spans="1:7">
      <c r="B12" s="8">
        <v>7</v>
      </c>
      <c r="C12" s="14"/>
      <c r="D12" s="15"/>
      <c r="E12" s="24"/>
      <c r="F12" s="8"/>
      <c r="G12" s="9"/>
    </row>
    <row r="13" spans="1:7">
      <c r="B13" s="8">
        <v>8</v>
      </c>
      <c r="C13" s="14"/>
      <c r="D13" s="8"/>
      <c r="E13" s="24"/>
      <c r="F13" s="8"/>
      <c r="G13" s="9"/>
    </row>
    <row r="14" spans="1:7">
      <c r="B14" s="8">
        <v>9</v>
      </c>
      <c r="C14" s="14"/>
      <c r="D14" s="8"/>
      <c r="E14" s="24"/>
      <c r="F14" s="8"/>
      <c r="G14" s="9"/>
    </row>
    <row r="15" spans="1:7">
      <c r="B15" s="8">
        <v>10</v>
      </c>
      <c r="C15" s="14"/>
      <c r="D15" s="8"/>
      <c r="E15" s="24"/>
      <c r="F15" s="8"/>
      <c r="G15" s="9"/>
    </row>
    <row r="16" spans="1:7">
      <c r="B16" s="8">
        <v>11</v>
      </c>
      <c r="C16" s="14"/>
      <c r="D16" s="8"/>
      <c r="E16" s="24"/>
      <c r="F16" s="8"/>
      <c r="G16" s="9"/>
    </row>
    <row r="17" spans="2:7">
      <c r="B17" s="8">
        <v>12</v>
      </c>
      <c r="C17" s="14"/>
      <c r="D17" s="8"/>
      <c r="E17" s="24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tabSelected="1" workbookViewId="0"/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139</v>
      </c>
    </row>
    <row r="2" spans="1:6">
      <c r="F2" s="7" t="s">
        <v>140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144</v>
      </c>
      <c r="D6" t="s">
        <v>143</v>
      </c>
      <c r="F6" s="13"/>
    </row>
    <row r="7" spans="1:6">
      <c r="D7" s="12" t="s">
        <v>145</v>
      </c>
      <c r="E7" s="12" t="s">
        <v>146</v>
      </c>
    </row>
    <row r="8" spans="1:6">
      <c r="D8" s="12" t="s">
        <v>147</v>
      </c>
      <c r="E8" s="12"/>
      <c r="F8" t="s">
        <v>148</v>
      </c>
    </row>
    <row r="9" spans="1:6">
      <c r="D9" s="12"/>
      <c r="E9" s="12"/>
    </row>
    <row r="10" spans="1:6" ht="30.9">
      <c r="B10" t="s">
        <v>141</v>
      </c>
      <c r="D10" s="12" t="s">
        <v>149</v>
      </c>
      <c r="E10" s="12"/>
    </row>
    <row r="12" spans="1:6">
      <c r="B12" t="s">
        <v>142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O34"/>
  <sheetViews>
    <sheetView zoomScale="65" zoomScaleNormal="85" workbookViewId="0">
      <pane xSplit="5" topLeftCell="F1" activePane="topRight" state="frozen"/>
      <selection pane="topRight" activeCell="H22" sqref="H22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3" width="35.8125" bestFit="1" customWidth="1"/>
    <col min="14" max="14" width="2.5625" customWidth="1"/>
    <col min="15" max="15" width="29.9375" bestFit="1" customWidth="1"/>
  </cols>
  <sheetData>
    <row r="1" spans="1:15" ht="19.3">
      <c r="A1" s="2" t="s">
        <v>66</v>
      </c>
    </row>
    <row r="2" spans="1:15">
      <c r="M2" s="7" t="s">
        <v>155</v>
      </c>
    </row>
    <row r="3" spans="1:15">
      <c r="M3" s="7" t="s">
        <v>156</v>
      </c>
    </row>
    <row r="4" spans="1:15">
      <c r="B4" s="1" t="s">
        <v>71</v>
      </c>
    </row>
    <row r="5" spans="1:15">
      <c r="C5" s="20" t="s">
        <v>67</v>
      </c>
      <c r="D5" s="21" t="s">
        <v>72</v>
      </c>
      <c r="E5" s="21" t="s">
        <v>73</v>
      </c>
    </row>
    <row r="6" spans="1:15">
      <c r="C6" s="3">
        <v>1</v>
      </c>
      <c r="D6" s="3" t="s">
        <v>157</v>
      </c>
      <c r="E6" s="3" t="s">
        <v>158</v>
      </c>
    </row>
    <row r="7" spans="1:15">
      <c r="C7" s="3">
        <v>2</v>
      </c>
      <c r="D7" s="3" t="s">
        <v>159</v>
      </c>
      <c r="E7" s="3" t="s">
        <v>160</v>
      </c>
    </row>
    <row r="8" spans="1:15">
      <c r="C8" s="3">
        <v>3</v>
      </c>
      <c r="D8" s="3" t="s">
        <v>161</v>
      </c>
      <c r="E8" s="3" t="s">
        <v>162</v>
      </c>
    </row>
    <row r="9" spans="1:15">
      <c r="C9" s="3">
        <v>4</v>
      </c>
      <c r="D9" s="3"/>
      <c r="E9" s="3"/>
    </row>
    <row r="10" spans="1:15">
      <c r="C10" s="3">
        <v>5</v>
      </c>
      <c r="D10" s="3"/>
      <c r="E10" s="3"/>
    </row>
    <row r="12" spans="1:15">
      <c r="B12" s="1" t="s">
        <v>81</v>
      </c>
      <c r="O12" t="s">
        <v>134</v>
      </c>
    </row>
    <row r="13" spans="1:15">
      <c r="C13">
        <v>1</v>
      </c>
      <c r="D13" t="str">
        <f>_xlfn.XLOOKUP(C13,テーブル一覧[No],テーブル一覧[論理名])</f>
        <v>会社マスタ</v>
      </c>
      <c r="E13" t="str">
        <f>_xlfn.XLOOKUP($C13,テーブル一覧[No],テーブル一覧[物理名])</f>
        <v>cm_company_mst</v>
      </c>
      <c r="O13" s="18" t="str">
        <f>"■"&amp;D13&amp;":"&amp;E13</f>
        <v>■会社マスタ:cm_company_mst</v>
      </c>
    </row>
    <row r="14" spans="1:15">
      <c r="D14" s="10" t="s">
        <v>72</v>
      </c>
      <c r="E14" s="10" t="s">
        <v>73</v>
      </c>
      <c r="F14" s="10" t="s">
        <v>80</v>
      </c>
      <c r="G14" s="10" t="s">
        <v>75</v>
      </c>
      <c r="H14" s="10" t="s">
        <v>193</v>
      </c>
      <c r="I14" s="10" t="s">
        <v>74</v>
      </c>
      <c r="J14" s="10" t="s">
        <v>76</v>
      </c>
      <c r="K14" s="10" t="s">
        <v>77</v>
      </c>
      <c r="L14" s="10" t="s">
        <v>78</v>
      </c>
      <c r="M14" s="10" t="s">
        <v>16</v>
      </c>
      <c r="O14" s="18"/>
    </row>
    <row r="15" spans="1:15">
      <c r="D15" s="3" t="s">
        <v>163</v>
      </c>
      <c r="E15" s="3" t="s">
        <v>168</v>
      </c>
      <c r="F15" s="3">
        <v>1</v>
      </c>
      <c r="G15" s="3">
        <v>1</v>
      </c>
      <c r="H15" s="3" t="s">
        <v>188</v>
      </c>
      <c r="I15" s="3"/>
      <c r="J15" s="3"/>
      <c r="K15" s="3"/>
      <c r="L15" s="11"/>
      <c r="M15" s="3"/>
      <c r="O15" s="19" t="str">
        <f>D15&amp;":"&amp;E15&amp;IF(F15=1,"(PK)","")&amp;IF(I15=1,"(FK)","")</f>
        <v>会社コード:company_code(PK)</v>
      </c>
    </row>
    <row r="16" spans="1:15">
      <c r="D16" s="3" t="s">
        <v>169</v>
      </c>
      <c r="E16" s="3" t="s">
        <v>170</v>
      </c>
      <c r="F16" s="3"/>
      <c r="G16" s="3">
        <v>1</v>
      </c>
      <c r="H16" s="3" t="s">
        <v>188</v>
      </c>
      <c r="I16" s="3"/>
      <c r="J16" s="3"/>
      <c r="K16" s="3"/>
      <c r="L16" s="11"/>
      <c r="M16" s="3"/>
      <c r="O16" s="19" t="str">
        <f>D16&amp;":"&amp;E16&amp;IF(F16=1,"(PK)","")&amp;IF(I16=1,"(FK)","")</f>
        <v>会社名称:company_name</v>
      </c>
    </row>
    <row r="17" spans="3:15">
      <c r="O17" s="18"/>
    </row>
    <row r="18" spans="3:15">
      <c r="C18">
        <v>2</v>
      </c>
      <c r="D18" t="str">
        <f>_xlfn.XLOOKUP(C18,テーブル一覧[No],テーブル一覧[論理名])</f>
        <v>オフィスマスタ</v>
      </c>
      <c r="E18" t="str">
        <f>_xlfn.XLOOKUP($C18,テーブル一覧[No],テーブル一覧[物理名])</f>
        <v>cm_office_mst</v>
      </c>
      <c r="O18" s="18" t="str">
        <f>"■"&amp;D18&amp;":"&amp;E18</f>
        <v>■オフィスマスタ:cm_office_mst</v>
      </c>
    </row>
    <row r="19" spans="3:15">
      <c r="D19" s="10" t="s">
        <v>72</v>
      </c>
      <c r="E19" s="10" t="s">
        <v>73</v>
      </c>
      <c r="F19" s="10" t="s">
        <v>80</v>
      </c>
      <c r="G19" s="10" t="s">
        <v>75</v>
      </c>
      <c r="H19" s="10" t="s">
        <v>193</v>
      </c>
      <c r="I19" s="10" t="s">
        <v>74</v>
      </c>
      <c r="J19" s="10" t="s">
        <v>76</v>
      </c>
      <c r="K19" s="10" t="s">
        <v>77</v>
      </c>
      <c r="L19" s="10" t="s">
        <v>78</v>
      </c>
      <c r="M19" s="10" t="s">
        <v>16</v>
      </c>
      <c r="O19" s="18"/>
    </row>
    <row r="20" spans="3:15">
      <c r="D20" s="3" t="s">
        <v>171</v>
      </c>
      <c r="E20" s="3" t="s">
        <v>172</v>
      </c>
      <c r="F20" s="3">
        <v>1</v>
      </c>
      <c r="G20" s="3">
        <v>1</v>
      </c>
      <c r="H20" s="3" t="s">
        <v>191</v>
      </c>
      <c r="I20" s="3"/>
      <c r="J20" s="3"/>
      <c r="K20" s="3"/>
      <c r="L20" s="11"/>
      <c r="M20" s="3"/>
      <c r="O20" s="19" t="str">
        <f>D20&amp;":"&amp;E20&amp;IF(F20=1,"(PK)","")&amp;IF(I20=1,"(FK)","")</f>
        <v>オフィスID:office_id(PK)</v>
      </c>
    </row>
    <row r="21" spans="3:15">
      <c r="D21" s="3" t="s">
        <v>163</v>
      </c>
      <c r="E21" s="3" t="s">
        <v>168</v>
      </c>
      <c r="F21" s="3"/>
      <c r="G21" s="3">
        <v>1</v>
      </c>
      <c r="H21" s="3" t="s">
        <v>188</v>
      </c>
      <c r="I21" s="3">
        <v>1</v>
      </c>
      <c r="J21" s="3"/>
      <c r="K21" s="3"/>
      <c r="L21" s="11"/>
      <c r="M21" s="3" t="s">
        <v>189</v>
      </c>
      <c r="O21" s="19" t="str">
        <f>D21&amp;":"&amp;E21&amp;IF(F21=1,"(PK)","")&amp;IF(I21=1,"(FK)","")</f>
        <v>会社コード:company_code(FK)</v>
      </c>
    </row>
    <row r="22" spans="3:15">
      <c r="D22" s="3" t="s">
        <v>173</v>
      </c>
      <c r="E22" s="3" t="s">
        <v>174</v>
      </c>
      <c r="F22" s="3"/>
      <c r="G22" s="3">
        <v>1</v>
      </c>
      <c r="H22" s="3" t="s">
        <v>188</v>
      </c>
      <c r="I22" s="3"/>
      <c r="J22" s="3"/>
      <c r="K22" s="3"/>
      <c r="L22" s="11"/>
      <c r="M22" s="3"/>
      <c r="O22" s="19" t="str">
        <f>D22&amp;":"&amp;E22&amp;IF(F22=1,"(PK)","")&amp;IF(I22=1,"(FK)","")</f>
        <v>オフィス名称:office_name</v>
      </c>
    </row>
    <row r="23" spans="3:15">
      <c r="D23" s="3" t="s">
        <v>176</v>
      </c>
      <c r="E23" s="3" t="s">
        <v>177</v>
      </c>
      <c r="F23" s="3"/>
      <c r="G23" s="3"/>
      <c r="H23" s="3" t="s">
        <v>188</v>
      </c>
      <c r="I23" s="3"/>
      <c r="J23" s="3"/>
      <c r="K23" s="3"/>
      <c r="L23" s="11"/>
      <c r="M23" s="3"/>
      <c r="O23" s="19" t="str">
        <f>D23&amp;":"&amp;E23&amp;IF(F23=1,"(PK)","")&amp;IF(I23=1,"(FK)","")</f>
        <v>郵便番号:office_postal_code</v>
      </c>
    </row>
    <row r="24" spans="3:15">
      <c r="D24" s="3" t="s">
        <v>175</v>
      </c>
      <c r="E24" s="3" t="s">
        <v>178</v>
      </c>
      <c r="F24" s="3"/>
      <c r="G24" s="3"/>
      <c r="H24" s="3" t="s">
        <v>188</v>
      </c>
      <c r="I24" s="3"/>
      <c r="J24" s="3"/>
      <c r="K24" s="3"/>
      <c r="L24" s="11"/>
      <c r="M24" s="3"/>
      <c r="O24" s="19" t="str">
        <f>D24&amp;":"&amp;E24&amp;IF(F24=1,"(PK)","")&amp;IF(I24=1,"(FK)","")</f>
        <v>住所:office_address</v>
      </c>
    </row>
    <row r="25" spans="3:15">
      <c r="O25" s="18"/>
    </row>
    <row r="26" spans="3:15">
      <c r="C26">
        <v>3</v>
      </c>
      <c r="D26" t="str">
        <f>_xlfn.XLOOKUP(C26,テーブル一覧[No],テーブル一覧[論理名])</f>
        <v>担当者マスタ</v>
      </c>
      <c r="E26" t="str">
        <f>_xlfn.XLOOKUP($C26,テーブル一覧[No],テーブル一覧[物理名])</f>
        <v>cm_person_mst</v>
      </c>
      <c r="O26" s="18" t="str">
        <f>"■"&amp;D26&amp;":"&amp;E26</f>
        <v>■担当者マスタ:cm_person_mst</v>
      </c>
    </row>
    <row r="27" spans="3:15">
      <c r="D27" s="10" t="s">
        <v>72</v>
      </c>
      <c r="E27" s="10" t="s">
        <v>73</v>
      </c>
      <c r="F27" s="10" t="s">
        <v>80</v>
      </c>
      <c r="G27" s="10" t="s">
        <v>75</v>
      </c>
      <c r="H27" s="10" t="s">
        <v>193</v>
      </c>
      <c r="I27" s="10" t="s">
        <v>74</v>
      </c>
      <c r="J27" s="10" t="s">
        <v>76</v>
      </c>
      <c r="K27" s="10" t="s">
        <v>77</v>
      </c>
      <c r="L27" s="10" t="s">
        <v>78</v>
      </c>
      <c r="M27" s="10" t="s">
        <v>16</v>
      </c>
      <c r="O27" s="18"/>
    </row>
    <row r="28" spans="3:15">
      <c r="D28" s="3" t="s">
        <v>179</v>
      </c>
      <c r="E28" s="3" t="s">
        <v>180</v>
      </c>
      <c r="F28" s="3">
        <v>1</v>
      </c>
      <c r="G28" s="3">
        <v>1</v>
      </c>
      <c r="H28" s="3" t="s">
        <v>191</v>
      </c>
      <c r="I28" s="3"/>
      <c r="J28" s="3"/>
      <c r="K28" s="3"/>
      <c r="L28" s="11"/>
      <c r="M28" s="3"/>
      <c r="O28" s="19" t="str">
        <f t="shared" ref="O28:O33" si="0">D28&amp;":"&amp;E28&amp;IF(F28=1,"(PK)","")&amp;IF(I28=1,"(FK)","")</f>
        <v>担当者ID:person_id(PK)</v>
      </c>
    </row>
    <row r="29" spans="3:15">
      <c r="D29" s="3" t="s">
        <v>171</v>
      </c>
      <c r="E29" s="3" t="s">
        <v>172</v>
      </c>
      <c r="F29" s="3"/>
      <c r="G29" s="3">
        <v>1</v>
      </c>
      <c r="H29" s="3" t="s">
        <v>191</v>
      </c>
      <c r="I29" s="3">
        <v>1</v>
      </c>
      <c r="J29" s="3"/>
      <c r="K29" s="3"/>
      <c r="L29" s="11"/>
      <c r="M29" s="3" t="s">
        <v>190</v>
      </c>
      <c r="O29" s="19" t="str">
        <f t="shared" si="0"/>
        <v>オフィスID:office_id(FK)</v>
      </c>
    </row>
    <row r="30" spans="3:15">
      <c r="D30" s="3" t="s">
        <v>181</v>
      </c>
      <c r="E30" s="3" t="s">
        <v>182</v>
      </c>
      <c r="F30" s="3"/>
      <c r="G30" s="3">
        <v>1</v>
      </c>
      <c r="H30" s="3" t="s">
        <v>188</v>
      </c>
      <c r="I30" s="3"/>
      <c r="J30" s="3"/>
      <c r="K30" s="3"/>
      <c r="L30" s="11"/>
      <c r="M30" s="3"/>
      <c r="O30" s="19" t="str">
        <f t="shared" si="0"/>
        <v>担当者名称:person_name</v>
      </c>
    </row>
    <row r="31" spans="3:15">
      <c r="D31" s="3" t="s">
        <v>186</v>
      </c>
      <c r="E31" s="3" t="s">
        <v>187</v>
      </c>
      <c r="F31" s="3"/>
      <c r="G31" s="3"/>
      <c r="H31" s="3" t="s">
        <v>188</v>
      </c>
      <c r="I31" s="3"/>
      <c r="J31" s="3"/>
      <c r="K31" s="3"/>
      <c r="L31" s="11"/>
      <c r="M31" s="3"/>
      <c r="O31" s="19" t="str">
        <f t="shared" si="0"/>
        <v>メールアドレス:person_email_address</v>
      </c>
    </row>
    <row r="32" spans="3:15">
      <c r="D32" s="3" t="s">
        <v>184</v>
      </c>
      <c r="E32" s="3" t="s">
        <v>185</v>
      </c>
      <c r="F32" s="3"/>
      <c r="G32" s="3"/>
      <c r="H32" s="3" t="s">
        <v>188</v>
      </c>
      <c r="I32" s="3"/>
      <c r="J32" s="3"/>
      <c r="K32" s="3"/>
      <c r="L32" s="11"/>
      <c r="M32" s="3"/>
      <c r="O32" s="19" t="str">
        <f t="shared" si="0"/>
        <v>電話番号:person_phone_number</v>
      </c>
    </row>
    <row r="33" spans="4:15">
      <c r="D33" s="3" t="s">
        <v>192</v>
      </c>
      <c r="E33" s="3" t="s">
        <v>183</v>
      </c>
      <c r="F33" s="3"/>
      <c r="G33" s="3"/>
      <c r="H33" s="3" t="s">
        <v>188</v>
      </c>
      <c r="I33" s="3"/>
      <c r="J33" s="3"/>
      <c r="K33" s="3"/>
      <c r="L33" s="11"/>
      <c r="M33" s="3"/>
      <c r="O33" s="19" t="str">
        <f t="shared" si="0"/>
        <v>業務内容:business_in_charge</v>
      </c>
    </row>
    <row r="34" spans="4:15">
      <c r="O34" s="18"/>
    </row>
  </sheetData>
  <phoneticPr fontId="1"/>
  <conditionalFormatting sqref="O15:O16 O20:O24 O28:O33">
    <cfRule type="containsText" dxfId="8" priority="4" operator="containsText" text="PK">
      <formula>NOT(ISERROR(SEARCH("PK",O15)))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155</v>
      </c>
    </row>
    <row r="3" spans="1:52">
      <c r="AZ3" s="7" t="s">
        <v>156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├参考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Nakai Yutaro</cp:lastModifiedBy>
  <cp:lastPrinted>2022-10-08T07:16:58Z</cp:lastPrinted>
  <dcterms:created xsi:type="dcterms:W3CDTF">2022-10-08T05:29:50Z</dcterms:created>
  <dcterms:modified xsi:type="dcterms:W3CDTF">2022-12-30T08:51:47Z</dcterms:modified>
</cp:coreProperties>
</file>