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6A541701-CA03-4DA6-BA0F-56C6F284BA65}" xr6:coauthVersionLast="47" xr6:coauthVersionMax="47" xr10:uidLastSave="{00000000-0000-0000-0000-000000000000}"/>
  <bookViews>
    <workbookView xWindow="-103" yWindow="-103" windowWidth="22586" windowHeight="15840" tabRatio="860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7" l="1"/>
  <c r="T32" i="7" s="1"/>
  <c r="U34" i="7"/>
  <c r="U33" i="7"/>
  <c r="U32" i="7"/>
  <c r="U25" i="7"/>
  <c r="U24" i="7"/>
  <c r="U17" i="7"/>
  <c r="U16" i="7"/>
  <c r="V34" i="7"/>
  <c r="T34" i="7"/>
  <c r="S34" i="7"/>
  <c r="R34" i="7"/>
  <c r="V33" i="7"/>
  <c r="T33" i="7"/>
  <c r="S33" i="7"/>
  <c r="R33" i="7"/>
  <c r="V32" i="7"/>
  <c r="S32" i="7"/>
  <c r="R32" i="7"/>
  <c r="V25" i="7"/>
  <c r="T25" i="7"/>
  <c r="S25" i="7"/>
  <c r="R25" i="7"/>
  <c r="V24" i="7"/>
  <c r="T24" i="7"/>
  <c r="S24" i="7"/>
  <c r="R24" i="7"/>
  <c r="V17" i="7"/>
  <c r="V16" i="7"/>
  <c r="P20" i="7"/>
  <c r="P19" i="7"/>
  <c r="P36" i="7"/>
  <c r="P35" i="7"/>
  <c r="P34" i="7"/>
  <c r="P33" i="7"/>
  <c r="P32" i="7"/>
  <c r="P28" i="7"/>
  <c r="P27" i="7"/>
  <c r="P26" i="7"/>
  <c r="P25" i="7"/>
  <c r="P24" i="7"/>
  <c r="P17" i="7"/>
  <c r="P16" i="7"/>
  <c r="P18" i="7"/>
  <c r="T17" i="7"/>
  <c r="S17" i="7"/>
  <c r="R17" i="7"/>
  <c r="T16" i="7"/>
  <c r="S16" i="7"/>
  <c r="R16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E30" i="7" l="1"/>
  <c r="E22" i="7"/>
  <c r="E14" i="7"/>
  <c r="D30" i="7"/>
  <c r="D22" i="7"/>
  <c r="P22" i="7" l="1"/>
  <c r="P30" i="7"/>
  <c r="D16" i="1"/>
  <c r="D15" i="1"/>
  <c r="D14" i="1"/>
  <c r="D13" i="1"/>
  <c r="D14" i="7"/>
  <c r="P14" i="7" s="1"/>
</calcChain>
</file>

<file path=xl/sharedStrings.xml><?xml version="1.0" encoding="utf-8"?>
<sst xmlns="http://schemas.openxmlformats.org/spreadsheetml/2006/main" count="299" uniqueCount="215">
  <si>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</si>
  <si>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</si>
  <si>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</si>
  <si>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</si>
  <si>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</si>
  <si>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</si>
  <si>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</si>
  <si>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</si>
  <si>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</si>
  <si>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</si>
  <si>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</si>
  <si>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</si>
  <si>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</si>
  <si>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</si>
  <si>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</si>
  <si>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</si>
  <si>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</si>
  <si>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</si>
  <si>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</si>
  <si>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</si>
  <si>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</si>
  <si>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</si>
  <si>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</si>
  <si>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</si>
  <si>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</si>
  <si>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</si>
  <si>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</si>
  <si>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</si>
  <si>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</si>
  <si>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</si>
  <si>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</si>
  <si>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</si>
  <si>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</si>
  <si>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</si>
  <si>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</si>
  <si>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</si>
  <si>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</si>
  <si>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</si>
  <si>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</si>
  <si>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</si>
  <si>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</si>
  <si>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</si>
  <si>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</si>
  <si>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</si>
  <si>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</si>
  <si>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</si>
  <si>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</si>
  <si>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</si>
  <si>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</si>
  <si>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</si>
  <si>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</si>
  <si>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</si>
  <si>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</si>
  <si>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</si>
  <si>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</si>
  <si>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</si>
  <si>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</si>
  <si>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</si>
  <si>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</si>
  <si>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</si>
  <si>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</si>
  <si>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</si>
  <si>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</si>
  <si>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</si>
  <si>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</si>
  <si>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</si>
  <si>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</si>
  <si>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</si>
  <si>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</si>
  <si>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</si>
  <si>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</si>
  <si>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</si>
  <si>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</si>
  <si>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</si>
  <si>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</si>
  <si>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</si>
  <si>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</si>
  <si>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</si>
  <si>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</si>
  <si>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</si>
  <si>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</si>
  <si>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</si>
  <si>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</si>
  <si>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</si>
  <si>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</si>
  <si>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</si>
  <si>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</si>
  <si>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</si>
  <si>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</si>
  <si>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</si>
  <si>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</si>
  <si>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</si>
  <si>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</si>
  <si>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</si>
  <si>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</si>
  <si>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</si>
  <si>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</si>
  <si>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</si>
  <si>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</si>
  <si>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</si>
  <si>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</si>
  <si>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</si>
  <si>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</si>
  <si>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</si>
  <si>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</si>
  <si>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</si>
  <si>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</si>
  <si>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</si>
  <si>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</si>
  <si>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</si>
  <si>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</si>
  <si>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</si>
  <si>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</si>
  <si>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</si>
  <si>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</si>
  <si>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</si>
  <si>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</si>
  <si>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</si>
  <si>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</si>
  <si>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</si>
  <si>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</si>
  <si>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</si>
  <si>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</si>
  <si>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</si>
  <si>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</si>
  <si>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</si>
  <si>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</si>
  <si>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</si>
  <si>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</si>
  <si>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</si>
  <si>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</si>
  <si>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</si>
  <si>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</si>
  <si>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</si>
  <si>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</si>
  <si>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</si>
  <si>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</si>
  <si>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</si>
  <si>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</si>
  <si>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</si>
  <si>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</si>
  <si>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</si>
  <si>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</si>
  <si>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</si>
  <si>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</si>
  <si>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</si>
  <si>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</si>
  <si>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</si>
  <si>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</si>
  <si>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</si>
  <si>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</si>
  <si>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</si>
  <si>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</si>
  <si>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更新日:-</t>
    <rPh sb="0" eb="3">
      <t>コウシンビ</t>
    </rPh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</si>
  <si>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</si>
  <si>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</si>
  <si>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</si>
  <si>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</si>
  <si>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</si>
  <si>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</si>
  <si>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</si>
  <si>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</si>
  <si>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</si>
  <si>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</si>
  <si>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</si>
  <si>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</si>
  <si>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</si>
  <si>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</si>
  <si>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</si>
  <si>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</si>
  <si>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</si>
  <si>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</si>
  <si>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</si>
  <si>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</si>
  <si>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</si>
  <si>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</si>
  <si>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</si>
  <si>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</si>
  <si>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↓A5:SQLMk2用</t>
    <rPh sb="10" eb="11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</si>
  <si>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</si>
  <si>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</si>
  <si>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</si>
  <si>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</si>
  <si>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</si>
  <si>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</si>
  <si>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</si>
  <si>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</si>
  <si>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</si>
  <si>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</si>
  <si>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</si>
  <si>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</si>
  <si>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</si>
  <si>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</si>
  <si>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</si>
  <si>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</si>
  <si>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</si>
  <si>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</si>
  <si>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</si>
  <si>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</si>
  <si>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</si>
  <si>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</si>
  <si>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</si>
  <si>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</si>
  <si>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</si>
  <si>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</si>
  <si>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</si>
  <si>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</si>
  <si>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</si>
  <si>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</si>
  <si>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</si>
  <si>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</si>
  <si>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</si>
  <si>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更新日:2023/01/15</t>
    <rPh sb="0" eb="3">
      <t>コウシンビ</t>
    </rPh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</si>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</sst>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 applyAlignment="1">
      <alignment vertical="top"/>
    </xf>
    <xf numFmtId="0" fontId="6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4" xfId="0" applyBorder="1" applyAlignment="1">
      <alignment horizontal="left" vertical="top" inden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10" fillId="0" borderId="1" xfId="0" applyFont="1" applyBorder="1" applyAlignment="1">
      <alignment horizontal="left" vertical="top" inden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19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0:$P$36" spid="_x0000_s91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4:$P$17" spid="_x0000_s914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2:$P$28" spid="_x0000_s914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18" headerRowBorderDxfId="17" tableBorderDxfId="16" totalsRowBorderDxfId="15">
  <autoFilter ref="B5:G17" xr:uid="{022DCB47-007C-4AFD-B9BE-B881D12B5E8D}"/>
  <tableColumns count="6">
    <tableColumn id="1" xr3:uid="{B746BDD8-A2B0-4616-8D41-EE1B78D9BF2D}" name="No" dataDxfId="14">
      <calculatedColumnFormula>ROW(テーブル3[[#This Row],[No]])-5</calculatedColumnFormula>
    </tableColumn>
    <tableColumn id="2" xr3:uid="{BF0893FC-2791-4E4A-B8A1-A8CFA6AD64E6}" name="画面遷移" dataDxfId="13"/>
    <tableColumn id="3" xr3:uid="{4C4038E3-3CB3-44C2-9054-FAF2A37767E0}" name="View" dataDxfId="12"/>
    <tableColumn id="4" xr3:uid="{6A50A436-2CFD-4E58-A22D-0E81FEF74536}" name="ViewModel" dataDxfId="11"/>
    <tableColumn id="5" xr3:uid="{7BE69630-41BB-4E48-A6EE-B25EE632A32C}" name="ViewModelEntity" dataDxfId="10"/>
    <tableColumn id="6" xr3:uid="{F086094E-467C-4CFC-A4E2-5F970E900BF9}" name="説明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1" totalsRowShown="0" headerRowDxfId="7" dataDxfId="5" headerRowBorderDxfId="6" tableBorderDxfId="4" totalsRowBorderDxfId="3">
  <autoFilter ref="C6:E11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134</v>
      </c>
    </row>
    <row r="3" spans="1:3" x14ac:dyDescent="0.4">
      <c r="B3">
        <v>1</v>
      </c>
      <c r="C3" t="s">
        <v>137</v>
      </c>
    </row>
    <row r="5" spans="1:3" x14ac:dyDescent="0.4">
      <c r="B5">
        <v>2</v>
      </c>
      <c r="C5" t="s">
        <v>136</v>
      </c>
    </row>
    <row r="7" spans="1:3" x14ac:dyDescent="0.4">
      <c r="B7">
        <v>3</v>
      </c>
      <c r="C7" t="s">
        <v>135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 x14ac:dyDescent="0.4"/>
  <cols>
    <col min="1" max="1" width="2.5625" customWidth="1"/>
  </cols>
  <sheetData>
    <row r="1" spans="2:2" x14ac:dyDescent="0.4">
      <c r="B1" t="s">
        <v>79</v>
      </c>
    </row>
    <row r="2" spans="2:2" x14ac:dyDescent="0.4">
      <c r="B2" s="24" t="s">
        <v>156</v>
      </c>
    </row>
    <row r="3" spans="2:2" x14ac:dyDescent="0.4">
      <c r="B3" s="20" t="s">
        <v>157</v>
      </c>
    </row>
    <row r="4" spans="2:2" x14ac:dyDescent="0.4">
      <c r="B4" s="20" t="s">
        <v>158</v>
      </c>
    </row>
    <row r="5" spans="2:2" x14ac:dyDescent="0.4">
      <c r="B5" s="25" t="s">
        <v>159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E20" sqref="E20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154</v>
      </c>
    </row>
    <row r="3" spans="1:7" x14ac:dyDescent="0.4">
      <c r="G3" s="7" t="s">
        <v>153</v>
      </c>
    </row>
    <row r="4" spans="1:7" x14ac:dyDescent="0.4">
      <c r="G4" s="7"/>
    </row>
    <row r="5" spans="1:7" x14ac:dyDescent="0.4">
      <c r="C5" t="s">
        <v>132</v>
      </c>
      <c r="D5" s="16" t="s">
        <v>162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117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126</v>
      </c>
      <c r="F11" t="s">
        <v>127</v>
      </c>
    </row>
    <row r="13" spans="1:7" x14ac:dyDescent="0.4">
      <c r="C13" t="s">
        <v>131</v>
      </c>
      <c r="D13" t="str">
        <f>$D$5&amp;".WPF"</f>
        <v>Template2.WPF</v>
      </c>
      <c r="E13" t="s">
        <v>128</v>
      </c>
    </row>
    <row r="14" spans="1:7" x14ac:dyDescent="0.4">
      <c r="D14" t="str">
        <f>$D$5&amp;".Infrastructure"</f>
        <v>Template2.Infrastructure</v>
      </c>
      <c r="E14" t="s">
        <v>129</v>
      </c>
      <c r="F14" t="s">
        <v>7</v>
      </c>
    </row>
    <row r="15" spans="1:7" x14ac:dyDescent="0.4">
      <c r="D15" t="str">
        <f>$D$5&amp;".Domain"</f>
        <v>Template2.Domain</v>
      </c>
      <c r="E15" t="s">
        <v>129</v>
      </c>
      <c r="F15" t="s">
        <v>7</v>
      </c>
    </row>
    <row r="16" spans="1:7" x14ac:dyDescent="0.4">
      <c r="D16" t="str">
        <f>$D$5&amp;"Test.Tests"</f>
        <v>Template2Test.Tests</v>
      </c>
      <c r="E16" t="s">
        <v>130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84</v>
      </c>
      <c r="D20" t="s">
        <v>83</v>
      </c>
      <c r="E20" t="s">
        <v>150</v>
      </c>
    </row>
    <row r="21" spans="3:5" x14ac:dyDescent="0.4">
      <c r="E21" s="21" t="s">
        <v>149</v>
      </c>
    </row>
    <row r="22" spans="3:5" x14ac:dyDescent="0.4">
      <c r="D22" t="s">
        <v>85</v>
      </c>
      <c r="E22" t="s">
        <v>86</v>
      </c>
    </row>
    <row r="23" spans="3:5" x14ac:dyDescent="0.4">
      <c r="E23" s="21" t="s">
        <v>105</v>
      </c>
    </row>
    <row r="24" spans="3:5" x14ac:dyDescent="0.4">
      <c r="E24" s="21" t="s">
        <v>124</v>
      </c>
    </row>
    <row r="25" spans="3:5" x14ac:dyDescent="0.4">
      <c r="E25" s="21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24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88</v>
      </c>
    </row>
    <row r="3" spans="1:57" x14ac:dyDescent="0.4">
      <c r="BE3" s="7" t="s">
        <v>95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/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88</v>
      </c>
    </row>
    <row r="3" spans="1:8" x14ac:dyDescent="0.4">
      <c r="C3" t="s">
        <v>18</v>
      </c>
      <c r="H3" s="7" t="s">
        <v>96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 x14ac:dyDescent="0.4">
      <c r="C16" s="3"/>
      <c r="D16" s="4"/>
      <c r="E16" s="3"/>
      <c r="F16" s="3" t="s">
        <v>32</v>
      </c>
      <c r="G16" s="3" t="s">
        <v>93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 x14ac:dyDescent="0.4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 x14ac:dyDescent="0.4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 x14ac:dyDescent="0.4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 x14ac:dyDescent="0.4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 x14ac:dyDescent="0.4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 x14ac:dyDescent="0.4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 x14ac:dyDescent="0.4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 x14ac:dyDescent="0.4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108</v>
      </c>
    </row>
    <row r="2" spans="1:6" x14ac:dyDescent="0.4">
      <c r="F2" s="7" t="s">
        <v>116</v>
      </c>
    </row>
    <row r="5" spans="1:6" x14ac:dyDescent="0.4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 x14ac:dyDescent="0.4">
      <c r="B6" t="s">
        <v>110</v>
      </c>
      <c r="C6" t="s">
        <v>109</v>
      </c>
      <c r="D6" t="s">
        <v>106</v>
      </c>
      <c r="F6" s="12" t="s">
        <v>98</v>
      </c>
    </row>
    <row r="7" spans="1:6" ht="30.9" x14ac:dyDescent="0.4">
      <c r="B7" t="s">
        <v>97</v>
      </c>
      <c r="C7" t="s">
        <v>119</v>
      </c>
      <c r="D7" s="11" t="s">
        <v>118</v>
      </c>
      <c r="E7" s="11" t="s">
        <v>113</v>
      </c>
      <c r="F7" t="s">
        <v>111</v>
      </c>
    </row>
    <row r="8" spans="1:6" x14ac:dyDescent="0.4">
      <c r="B8" t="s">
        <v>97</v>
      </c>
      <c r="C8" t="s">
        <v>121</v>
      </c>
      <c r="D8" t="s">
        <v>122</v>
      </c>
      <c r="E8" s="11" t="s">
        <v>123</v>
      </c>
    </row>
    <row r="9" spans="1:6" ht="30.9" x14ac:dyDescent="0.4">
      <c r="B9" t="s">
        <v>97</v>
      </c>
      <c r="C9" t="s">
        <v>121</v>
      </c>
      <c r="D9" s="11" t="s">
        <v>151</v>
      </c>
      <c r="E9" t="s">
        <v>152</v>
      </c>
    </row>
    <row r="10" spans="1:6" x14ac:dyDescent="0.4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tabSelected="1" zoomScale="85" zoomScaleNormal="85" workbookViewId="0">
      <selection activeCell="G11" sqref="G11"/>
    </sheetView>
  </sheetViews>
  <sheetFormatPr defaultRowHeight="15.45" x14ac:dyDescent="0.4"/>
  <cols>
    <col min="1" max="1" width="2.5625" customWidth="1"/>
    <col min="2" max="2" width="4.5625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 x14ac:dyDescent="0.4">
      <c r="A1" s="2" t="s">
        <v>65</v>
      </c>
    </row>
    <row r="2" spans="1:7" x14ac:dyDescent="0.4">
      <c r="G2" s="7" t="s">
        <v>172</v>
      </c>
    </row>
    <row r="3" spans="1:7" x14ac:dyDescent="0.4">
      <c r="G3" s="7" t="s">
        <v>212</v>
      </c>
    </row>
    <row r="5" spans="1:7" x14ac:dyDescent="0.4">
      <c r="B5" s="30" t="s">
        <v>67</v>
      </c>
      <c r="C5" s="31" t="s">
        <v>133</v>
      </c>
      <c r="D5" s="31" t="s">
        <v>61</v>
      </c>
      <c r="E5" s="31" t="s">
        <v>60</v>
      </c>
      <c r="F5" s="31" t="s">
        <v>115</v>
      </c>
      <c r="G5" s="32" t="s">
        <v>68</v>
      </c>
    </row>
    <row r="6" spans="1:7" x14ac:dyDescent="0.4">
      <c r="B6" s="26">
        <f>ROW(テーブル3[[#This Row],[No]])-5</f>
        <v>1</v>
      </c>
      <c r="C6" s="15" t="s">
        <v>69</v>
      </c>
      <c r="D6" s="15" t="s">
        <v>69</v>
      </c>
      <c r="E6" s="22" t="s">
        <v>70</v>
      </c>
      <c r="F6" s="15"/>
      <c r="G6" s="27"/>
    </row>
    <row r="7" spans="1:7" x14ac:dyDescent="0.4">
      <c r="B7" s="26">
        <f>ROW(テーブル3[[#This Row],[No]])-5</f>
        <v>2</v>
      </c>
      <c r="C7" s="36" t="s">
        <v>175</v>
      </c>
      <c r="D7" s="14" t="s">
        <v>171</v>
      </c>
      <c r="E7" s="23" t="str">
        <f>IF(テーブル3[[#This Row],[View]]="","",D7&amp;"Model")</f>
        <v>HomeViewModel</v>
      </c>
      <c r="F7" s="8"/>
      <c r="G7" s="28"/>
    </row>
    <row r="8" spans="1:7" x14ac:dyDescent="0.4">
      <c r="B8" s="26">
        <f>ROW(テーブル3[[#This Row],[No]])-5</f>
        <v>3</v>
      </c>
      <c r="C8" s="36" t="s">
        <v>176</v>
      </c>
      <c r="D8" s="14" t="s">
        <v>174</v>
      </c>
      <c r="E8" s="23" t="str">
        <f>IF(テーブル3[[#This Row],[View]]="","",D8&amp;"Model")</f>
        <v>Sample001ViewModel</v>
      </c>
      <c r="F8" s="8"/>
      <c r="G8" s="28" t="s">
        <v>173</v>
      </c>
    </row>
    <row r="9" spans="1:7" x14ac:dyDescent="0.4">
      <c r="B9" s="26">
        <f>ROW(テーブル3[[#This Row],[No]])-5</f>
        <v>4</v>
      </c>
      <c r="C9" s="36" t="s">
        <v>208</v>
      </c>
      <c r="D9" s="14" t="s">
        <v>210</v>
      </c>
      <c r="E9" s="23" t="str">
        <f>IF(テーブル3[[#This Row],[View]]="","",D9&amp;"Model")</f>
        <v>Sample002ViewModel</v>
      </c>
      <c r="F9" s="8"/>
      <c r="G9" s="28" t="s">
        <v>213</v>
      </c>
    </row>
    <row r="10" spans="1:7" x14ac:dyDescent="0.4">
      <c r="B10" s="26">
        <f>ROW(テーブル3[[#This Row],[No]])-5</f>
        <v>5</v>
      </c>
      <c r="C10" s="36" t="s">
        <v>209</v>
      </c>
      <c r="D10" s="14" t="s">
        <v>211</v>
      </c>
      <c r="E10" s="23" t="str">
        <f>IF(テーブル3[[#This Row],[View]]="","",D10&amp;"Model")</f>
        <v>Sample003ViewModel</v>
      </c>
      <c r="F10" s="8"/>
      <c r="G10" s="28" t="s">
        <v>214</v>
      </c>
    </row>
    <row r="11" spans="1:7" x14ac:dyDescent="0.4">
      <c r="B11" s="26">
        <f>ROW(テーブル3[[#This Row],[No]])-5</f>
        <v>6</v>
      </c>
      <c r="C11" s="13"/>
      <c r="D11" s="14"/>
      <c r="E11" s="23" t="str">
        <f>IF(テーブル3[[#This Row],[View]]="","",D11&amp;"Model")</f>
        <v/>
      </c>
      <c r="F11" s="8"/>
      <c r="G11" s="28"/>
    </row>
    <row r="12" spans="1:7" x14ac:dyDescent="0.4">
      <c r="B12" s="26">
        <f>ROW(テーブル3[[#This Row],[No]])-5</f>
        <v>7</v>
      </c>
      <c r="C12" s="13"/>
      <c r="D12" s="14"/>
      <c r="E12" s="23" t="str">
        <f>IF(テーブル3[[#This Row],[View]]="","",D12&amp;"Model")</f>
        <v/>
      </c>
      <c r="F12" s="8"/>
      <c r="G12" s="29"/>
    </row>
    <row r="13" spans="1:7" x14ac:dyDescent="0.4">
      <c r="B13" s="26">
        <f>ROW(テーブル3[[#This Row],[No]])-5</f>
        <v>8</v>
      </c>
      <c r="C13" s="13"/>
      <c r="D13" s="8"/>
      <c r="E13" s="23" t="str">
        <f>IF(テーブル3[[#This Row],[View]]="","",D13&amp;"Model")</f>
        <v/>
      </c>
      <c r="F13" s="8"/>
      <c r="G13" s="29"/>
    </row>
    <row r="14" spans="1:7" x14ac:dyDescent="0.4">
      <c r="B14" s="26">
        <f>ROW(テーブル3[[#This Row],[No]])-5</f>
        <v>9</v>
      </c>
      <c r="C14" s="13"/>
      <c r="D14" s="8"/>
      <c r="E14" s="23" t="str">
        <f>IF(テーブル3[[#This Row],[View]]="","",D14&amp;"Model")</f>
        <v/>
      </c>
      <c r="F14" s="8"/>
      <c r="G14" s="29"/>
    </row>
    <row r="15" spans="1:7" x14ac:dyDescent="0.4">
      <c r="B15" s="26">
        <f>ROW(テーブル3[[#This Row],[No]])-5</f>
        <v>10</v>
      </c>
      <c r="C15" s="13"/>
      <c r="D15" s="8"/>
      <c r="E15" s="23" t="str">
        <f>IF(テーブル3[[#This Row],[View]]="","",D15&amp;"Model")</f>
        <v/>
      </c>
      <c r="F15" s="8"/>
      <c r="G15" s="29"/>
    </row>
    <row r="16" spans="1:7" x14ac:dyDescent="0.4">
      <c r="B16" s="26">
        <f>ROW(テーブル3[[#This Row],[No]])-5</f>
        <v>11</v>
      </c>
      <c r="C16" s="13"/>
      <c r="D16" s="8"/>
      <c r="E16" s="23" t="str">
        <f>IF(テーブル3[[#This Row],[View]]="","",D16&amp;"Model")</f>
        <v/>
      </c>
      <c r="F16" s="8"/>
      <c r="G16" s="29"/>
    </row>
    <row r="17" spans="2:7" x14ac:dyDescent="0.4">
      <c r="B17" s="26">
        <f>ROW(テーブル3[[#This Row],[No]])-5</f>
        <v>12</v>
      </c>
      <c r="C17" s="33"/>
      <c r="D17" s="34"/>
      <c r="E17" s="23" t="str">
        <f>IF(テーブル3[[#This Row],[View]]="","",D17&amp;"Model")</f>
        <v/>
      </c>
      <c r="F17" s="34"/>
      <c r="G17" s="35"/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138</v>
      </c>
    </row>
    <row r="2" spans="1:6" x14ac:dyDescent="0.4">
      <c r="F2" s="7" t="s">
        <v>139</v>
      </c>
    </row>
    <row r="5" spans="1:6" x14ac:dyDescent="0.4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x14ac:dyDescent="0.4">
      <c r="B6" t="s">
        <v>143</v>
      </c>
      <c r="D6" t="s">
        <v>142</v>
      </c>
      <c r="F6" s="12"/>
    </row>
    <row r="7" spans="1:6" x14ac:dyDescent="0.4">
      <c r="D7" s="11" t="s">
        <v>144</v>
      </c>
      <c r="E7" s="11" t="s">
        <v>145</v>
      </c>
    </row>
    <row r="8" spans="1:6" x14ac:dyDescent="0.4">
      <c r="D8" s="11" t="s">
        <v>146</v>
      </c>
      <c r="E8" s="11"/>
      <c r="F8" t="s">
        <v>147</v>
      </c>
    </row>
    <row r="9" spans="1:6" x14ac:dyDescent="0.4">
      <c r="D9" s="11"/>
      <c r="E9" s="11"/>
    </row>
    <row r="10" spans="1:6" ht="30.9" x14ac:dyDescent="0.4">
      <c r="B10" t="s">
        <v>140</v>
      </c>
      <c r="D10" s="11" t="s">
        <v>148</v>
      </c>
      <c r="E10" s="11"/>
    </row>
    <row r="12" spans="1:6" x14ac:dyDescent="0.4">
      <c r="B12" t="s">
        <v>141</v>
      </c>
      <c r="D12" t="s">
        <v>163</v>
      </c>
      <c r="E12" t="s">
        <v>164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37"/>
  <sheetViews>
    <sheetView zoomScale="65" zoomScaleNormal="85" workbookViewId="0">
      <pane xSplit="5" topLeftCell="F1" activePane="topRight" state="frozen"/>
      <selection pane="topRight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26" ht="19.3" x14ac:dyDescent="0.4">
      <c r="A1" s="2" t="s">
        <v>66</v>
      </c>
    </row>
    <row r="2" spans="1:26" x14ac:dyDescent="0.4">
      <c r="N2" s="7" t="s">
        <v>154</v>
      </c>
    </row>
    <row r="3" spans="1:26" x14ac:dyDescent="0.4">
      <c r="B3" t="s">
        <v>198</v>
      </c>
      <c r="C3" t="s">
        <v>199</v>
      </c>
      <c r="N3" s="7" t="s">
        <v>155</v>
      </c>
    </row>
    <row r="4" spans="1:26" x14ac:dyDescent="0.4">
      <c r="N4" s="7"/>
    </row>
    <row r="5" spans="1:26" x14ac:dyDescent="0.4">
      <c r="B5" s="1" t="s">
        <v>71</v>
      </c>
    </row>
    <row r="6" spans="1:26" x14ac:dyDescent="0.4">
      <c r="C6" s="19" t="s">
        <v>67</v>
      </c>
      <c r="D6" s="20" t="s">
        <v>72</v>
      </c>
      <c r="E6" s="20" t="s">
        <v>73</v>
      </c>
    </row>
    <row r="7" spans="1:26" x14ac:dyDescent="0.4">
      <c r="C7" s="3">
        <v>1</v>
      </c>
      <c r="D7" s="3" t="s">
        <v>165</v>
      </c>
      <c r="E7" s="3" t="s">
        <v>166</v>
      </c>
    </row>
    <row r="8" spans="1:26" x14ac:dyDescent="0.4">
      <c r="C8" s="3">
        <v>2</v>
      </c>
      <c r="D8" s="3" t="s">
        <v>201</v>
      </c>
      <c r="E8" s="3" t="s">
        <v>202</v>
      </c>
    </row>
    <row r="9" spans="1:26" x14ac:dyDescent="0.4">
      <c r="C9" s="3">
        <v>3</v>
      </c>
      <c r="D9" s="3" t="s">
        <v>197</v>
      </c>
      <c r="E9" s="3" t="s">
        <v>200</v>
      </c>
    </row>
    <row r="10" spans="1:26" x14ac:dyDescent="0.4">
      <c r="C10" s="3">
        <v>4</v>
      </c>
      <c r="D10" s="3"/>
      <c r="E10" s="3"/>
    </row>
    <row r="11" spans="1:26" x14ac:dyDescent="0.4">
      <c r="C11" s="3">
        <v>5</v>
      </c>
      <c r="D11" s="3"/>
      <c r="E11" s="3"/>
    </row>
    <row r="13" spans="1:26" x14ac:dyDescent="0.4">
      <c r="B13" s="1" t="s">
        <v>81</v>
      </c>
      <c r="P13" t="s">
        <v>177</v>
      </c>
      <c r="R13" t="s">
        <v>178</v>
      </c>
    </row>
    <row r="14" spans="1:26" x14ac:dyDescent="0.4">
      <c r="C14">
        <v>1</v>
      </c>
      <c r="D14" t="str">
        <f>_xlfn.XLOOKUP(C14,テーブル一覧[No],テーブル一覧[論理名])</f>
        <v>サンプルマスタ</v>
      </c>
      <c r="E14" t="str">
        <f>_xlfn.XLOOKUP($C14,テーブル一覧[No],テーブル一覧[物理名])</f>
        <v>tmp_sample_mst</v>
      </c>
      <c r="P14" s="17" t="str">
        <f>"■"&amp;D14&amp;":"&amp;E14</f>
        <v>■サンプルマスタ:tmp_sample_mst</v>
      </c>
      <c r="R14" t="s">
        <v>72</v>
      </c>
      <c r="S14" t="s">
        <v>73</v>
      </c>
      <c r="T14" t="s">
        <v>179</v>
      </c>
      <c r="U14" t="s">
        <v>180</v>
      </c>
      <c r="V14" t="s">
        <v>181</v>
      </c>
      <c r="W14" t="s">
        <v>183</v>
      </c>
      <c r="X14" t="s">
        <v>182</v>
      </c>
      <c r="Y14" t="s">
        <v>184</v>
      </c>
      <c r="Z14" t="s">
        <v>185</v>
      </c>
    </row>
    <row r="15" spans="1:26" x14ac:dyDescent="0.4">
      <c r="D15" s="9" t="s">
        <v>72</v>
      </c>
      <c r="E15" s="9" t="s">
        <v>73</v>
      </c>
      <c r="F15" s="9" t="s">
        <v>80</v>
      </c>
      <c r="G15" s="9" t="s">
        <v>75</v>
      </c>
      <c r="H15" s="9" t="s">
        <v>161</v>
      </c>
      <c r="I15" s="9" t="s">
        <v>74</v>
      </c>
      <c r="J15" s="9" t="s">
        <v>76</v>
      </c>
      <c r="K15" s="9" t="s">
        <v>77</v>
      </c>
      <c r="L15" s="38" t="s">
        <v>188</v>
      </c>
      <c r="M15" s="9" t="s">
        <v>78</v>
      </c>
      <c r="N15" s="9" t="s">
        <v>16</v>
      </c>
      <c r="P15" s="17"/>
    </row>
    <row r="16" spans="1:26" x14ac:dyDescent="0.4">
      <c r="D16" s="3" t="s">
        <v>167</v>
      </c>
      <c r="E16" s="3" t="s">
        <v>169</v>
      </c>
      <c r="F16" s="3">
        <v>1</v>
      </c>
      <c r="G16" s="3">
        <v>1</v>
      </c>
      <c r="H16" s="3" t="s">
        <v>160</v>
      </c>
      <c r="I16" s="3"/>
      <c r="J16" s="3"/>
      <c r="K16" s="3"/>
      <c r="L16" s="3" t="s">
        <v>186</v>
      </c>
      <c r="M16" s="10"/>
      <c r="N16" s="3"/>
      <c r="P16" s="18" t="str">
        <f t="shared" ref="P16:P17" si="0">IF(E16="","",D16&amp;":"&amp;E16&amp;IF(F16=1,"(PK)","")&amp;IF(I16=1,"(FK)",""))</f>
        <v>サンプルコード:sample_code(PK)</v>
      </c>
      <c r="R16" s="37" t="str">
        <f>D16</f>
        <v>サンプルコード</v>
      </c>
      <c r="S16" s="37" t="str">
        <f>E16</f>
        <v>sample_code</v>
      </c>
      <c r="T16" s="37" t="str">
        <f>L16</f>
        <v>VARCHAR2(20)</v>
      </c>
      <c r="U16" s="37" t="str">
        <f>IF(G16=1,"NOT NULL","")</f>
        <v>NOT NULL</v>
      </c>
      <c r="V16" s="37">
        <f>IF(F16="","",F16)</f>
        <v>1</v>
      </c>
      <c r="W16" s="37"/>
      <c r="X16" s="37"/>
      <c r="Y16" s="37"/>
      <c r="Z16" s="37"/>
    </row>
    <row r="17" spans="3:26" x14ac:dyDescent="0.4">
      <c r="D17" s="3" t="s">
        <v>168</v>
      </c>
      <c r="E17" s="3" t="s">
        <v>170</v>
      </c>
      <c r="F17" s="3"/>
      <c r="G17" s="3">
        <v>1</v>
      </c>
      <c r="H17" s="3" t="s">
        <v>160</v>
      </c>
      <c r="I17" s="3"/>
      <c r="J17" s="3"/>
      <c r="K17" s="3"/>
      <c r="L17" s="3" t="s">
        <v>187</v>
      </c>
      <c r="M17" s="10"/>
      <c r="N17" s="3"/>
      <c r="P17" s="18" t="str">
        <f t="shared" si="0"/>
        <v>サンプル名称:sample_name</v>
      </c>
      <c r="R17" s="37" t="str">
        <f>D17</f>
        <v>サンプル名称</v>
      </c>
      <c r="S17" s="37" t="str">
        <f>E17</f>
        <v>sample_name</v>
      </c>
      <c r="T17" s="37" t="str">
        <f>L17</f>
        <v>VARCHAR2(40)</v>
      </c>
      <c r="U17" s="37" t="str">
        <f t="shared" ref="U17" si="1">IF(G17=1,"NOT NULL","")</f>
        <v>NOT NULL</v>
      </c>
      <c r="V17" s="37" t="str">
        <f t="shared" ref="V17" si="2">IF(F17="","",F17)</f>
        <v/>
      </c>
      <c r="W17" s="37"/>
      <c r="X17" s="37"/>
      <c r="Y17" s="37"/>
      <c r="Z17" s="37"/>
    </row>
    <row r="18" spans="3:26" x14ac:dyDescent="0.4">
      <c r="D18" s="3"/>
      <c r="E18" s="3"/>
      <c r="F18" s="3"/>
      <c r="G18" s="3"/>
      <c r="H18" s="3"/>
      <c r="I18" s="3"/>
      <c r="J18" s="3"/>
      <c r="K18" s="3"/>
      <c r="L18" s="3"/>
      <c r="M18" s="10"/>
      <c r="N18" s="3"/>
      <c r="P18" s="18" t="str">
        <f>IF(E18="","",D18&amp;":"&amp;E18&amp;IF(F18=1,"(PK)","")&amp;IF(I18=1,"(FK)",""))</f>
        <v/>
      </c>
    </row>
    <row r="19" spans="3:26" x14ac:dyDescent="0.4">
      <c r="D19" s="3"/>
      <c r="E19" s="3"/>
      <c r="F19" s="3"/>
      <c r="G19" s="3"/>
      <c r="H19" s="3"/>
      <c r="I19" s="3"/>
      <c r="J19" s="3"/>
      <c r="K19" s="3"/>
      <c r="L19" s="3"/>
      <c r="M19" s="10"/>
      <c r="N19" s="3"/>
      <c r="P19" s="18" t="str">
        <f t="shared" ref="P19:P20" si="3">IF(E19="","",D19&amp;":"&amp;E19&amp;IF(F19=1,"(PK)","")&amp;IF(I19=1,"(FK)",""))</f>
        <v/>
      </c>
    </row>
    <row r="20" spans="3:26" x14ac:dyDescent="0.4">
      <c r="D20" s="3"/>
      <c r="E20" s="3"/>
      <c r="F20" s="3"/>
      <c r="G20" s="3"/>
      <c r="H20" s="3"/>
      <c r="I20" s="3"/>
      <c r="J20" s="3"/>
      <c r="K20" s="3"/>
      <c r="L20" s="3"/>
      <c r="M20" s="10"/>
      <c r="N20" s="3"/>
      <c r="P20" s="18" t="str">
        <f t="shared" si="3"/>
        <v/>
      </c>
    </row>
    <row r="21" spans="3:26" x14ac:dyDescent="0.4">
      <c r="P21" s="17"/>
    </row>
    <row r="22" spans="3:26" x14ac:dyDescent="0.4">
      <c r="C22">
        <v>2</v>
      </c>
      <c r="D22" t="str">
        <f>_xlfn.XLOOKUP(C22,テーブル一覧[No],テーブル一覧[論理名])</f>
        <v>作業者マスタ</v>
      </c>
      <c r="E22" t="str">
        <f>_xlfn.XLOOKUP($C22,テーブル一覧[No],テーブル一覧[物理名])</f>
        <v>tmp_worker_mst</v>
      </c>
      <c r="P22" s="17" t="str">
        <f>"■"&amp;D22&amp;":"&amp;E22</f>
        <v>■作業者マスタ:tmp_worker_mst</v>
      </c>
    </row>
    <row r="23" spans="3:26" x14ac:dyDescent="0.4">
      <c r="D23" s="9" t="s">
        <v>72</v>
      </c>
      <c r="E23" s="9" t="s">
        <v>73</v>
      </c>
      <c r="F23" s="9" t="s">
        <v>80</v>
      </c>
      <c r="G23" s="9" t="s">
        <v>75</v>
      </c>
      <c r="H23" s="9" t="s">
        <v>161</v>
      </c>
      <c r="I23" s="9" t="s">
        <v>74</v>
      </c>
      <c r="J23" s="9" t="s">
        <v>76</v>
      </c>
      <c r="K23" s="9" t="s">
        <v>77</v>
      </c>
      <c r="L23" s="38" t="s">
        <v>188</v>
      </c>
      <c r="M23" s="9" t="s">
        <v>78</v>
      </c>
      <c r="N23" s="9" t="s">
        <v>16</v>
      </c>
      <c r="P23" s="17"/>
    </row>
    <row r="24" spans="3:26" x14ac:dyDescent="0.4">
      <c r="D24" s="3" t="s">
        <v>204</v>
      </c>
      <c r="E24" s="3" t="s">
        <v>164</v>
      </c>
      <c r="F24" s="3">
        <v>1</v>
      </c>
      <c r="G24" s="3">
        <v>1</v>
      </c>
      <c r="H24" s="3" t="s">
        <v>160</v>
      </c>
      <c r="I24" s="3"/>
      <c r="J24" s="3"/>
      <c r="K24" s="3"/>
      <c r="L24" s="3" t="s">
        <v>186</v>
      </c>
      <c r="M24" s="10"/>
      <c r="N24" s="3"/>
      <c r="P24" s="18" t="str">
        <f t="shared" ref="P24:P28" si="4">IF(E24="","",D24&amp;":"&amp;E24&amp;IF(F24=1,"(PK)","")&amp;IF(I24=1,"(FK)",""))</f>
        <v>作業者コード:worker_code(PK)</v>
      </c>
      <c r="R24" s="37" t="str">
        <f>D24</f>
        <v>作業者コード</v>
      </c>
      <c r="S24" s="37" t="str">
        <f>E24</f>
        <v>worker_code</v>
      </c>
      <c r="T24" s="37" t="str">
        <f>L24</f>
        <v>VARCHAR2(20)</v>
      </c>
      <c r="U24" s="37" t="str">
        <f t="shared" ref="U24:U25" si="5">IF(G24=1,"NOT NULL","")</f>
        <v>NOT NULL</v>
      </c>
      <c r="V24" s="37">
        <f>IF(F24="","",F24)</f>
        <v>1</v>
      </c>
      <c r="W24" s="37"/>
      <c r="X24" s="37"/>
      <c r="Y24" s="37"/>
      <c r="Z24" s="37"/>
    </row>
    <row r="25" spans="3:26" x14ac:dyDescent="0.4">
      <c r="D25" s="3" t="s">
        <v>205</v>
      </c>
      <c r="E25" s="3" t="s">
        <v>203</v>
      </c>
      <c r="F25" s="3"/>
      <c r="G25" s="3">
        <v>1</v>
      </c>
      <c r="H25" s="3" t="s">
        <v>160</v>
      </c>
      <c r="I25" s="3"/>
      <c r="J25" s="3"/>
      <c r="K25" s="3"/>
      <c r="L25" s="3" t="s">
        <v>187</v>
      </c>
      <c r="M25" s="10"/>
      <c r="N25" s="3"/>
      <c r="P25" s="18" t="str">
        <f t="shared" si="4"/>
        <v>作業者名称:worker_name</v>
      </c>
      <c r="R25" s="37" t="str">
        <f>D25</f>
        <v>作業者名称</v>
      </c>
      <c r="S25" s="37" t="str">
        <f>E25</f>
        <v>worker_name</v>
      </c>
      <c r="T25" s="37" t="str">
        <f>L25</f>
        <v>VARCHAR2(40)</v>
      </c>
      <c r="U25" s="37" t="str">
        <f t="shared" si="5"/>
        <v>NOT NULL</v>
      </c>
      <c r="V25" s="37" t="str">
        <f t="shared" ref="V25" si="6">IF(F25="","",F25)</f>
        <v/>
      </c>
      <c r="W25" s="37"/>
      <c r="X25" s="37"/>
      <c r="Y25" s="37"/>
      <c r="Z25" s="37"/>
    </row>
    <row r="26" spans="3:26" x14ac:dyDescent="0.4">
      <c r="D26" s="3"/>
      <c r="E26" s="3"/>
      <c r="F26" s="3"/>
      <c r="G26" s="3"/>
      <c r="H26" s="3"/>
      <c r="I26" s="3"/>
      <c r="J26" s="3"/>
      <c r="K26" s="3"/>
      <c r="L26" s="3"/>
      <c r="M26" s="10"/>
      <c r="N26" s="3"/>
      <c r="P26" s="18" t="str">
        <f t="shared" si="4"/>
        <v/>
      </c>
    </row>
    <row r="27" spans="3:26" x14ac:dyDescent="0.4">
      <c r="D27" s="3"/>
      <c r="E27" s="3"/>
      <c r="F27" s="3"/>
      <c r="G27" s="3"/>
      <c r="H27" s="3"/>
      <c r="I27" s="3"/>
      <c r="J27" s="3"/>
      <c r="K27" s="3"/>
      <c r="L27" s="3"/>
      <c r="M27" s="10"/>
      <c r="N27" s="3"/>
      <c r="P27" s="18" t="str">
        <f t="shared" si="4"/>
        <v/>
      </c>
    </row>
    <row r="28" spans="3:26" x14ac:dyDescent="0.4">
      <c r="D28" s="3"/>
      <c r="E28" s="3"/>
      <c r="F28" s="3"/>
      <c r="G28" s="3"/>
      <c r="H28" s="3"/>
      <c r="I28" s="3"/>
      <c r="J28" s="3"/>
      <c r="K28" s="3"/>
      <c r="L28" s="3"/>
      <c r="M28" s="10"/>
      <c r="N28" s="3"/>
      <c r="P28" s="18" t="str">
        <f t="shared" si="4"/>
        <v/>
      </c>
    </row>
    <row r="29" spans="3:26" x14ac:dyDescent="0.4">
      <c r="P29" s="17"/>
    </row>
    <row r="30" spans="3:26" x14ac:dyDescent="0.4">
      <c r="C30">
        <v>3</v>
      </c>
      <c r="D30" t="str">
        <f>_xlfn.XLOOKUP(C30,テーブル一覧[No],テーブル一覧[論理名])</f>
        <v>勤務予定マスタ</v>
      </c>
      <c r="E30" t="str">
        <f>_xlfn.XLOOKUP($C30,テーブル一覧[No],テーブル一覧[物理名])</f>
        <v>tmp_working_time_plan_mst</v>
      </c>
      <c r="P30" s="17" t="str">
        <f>"■"&amp;D30&amp;":"&amp;E30</f>
        <v>■勤務予定マスタ:tmp_working_time_plan_mst</v>
      </c>
    </row>
    <row r="31" spans="3:26" x14ac:dyDescent="0.4">
      <c r="D31" s="9" t="s">
        <v>72</v>
      </c>
      <c r="E31" s="9" t="s">
        <v>73</v>
      </c>
      <c r="F31" s="9" t="s">
        <v>80</v>
      </c>
      <c r="G31" s="9" t="s">
        <v>75</v>
      </c>
      <c r="H31" s="9" t="s">
        <v>161</v>
      </c>
      <c r="I31" s="9" t="s">
        <v>74</v>
      </c>
      <c r="J31" s="9" t="s">
        <v>76</v>
      </c>
      <c r="K31" s="9" t="s">
        <v>77</v>
      </c>
      <c r="L31" s="38" t="s">
        <v>188</v>
      </c>
      <c r="M31" s="9" t="s">
        <v>78</v>
      </c>
      <c r="N31" s="9" t="s">
        <v>16</v>
      </c>
      <c r="P31" s="17"/>
    </row>
    <row r="32" spans="3:26" x14ac:dyDescent="0.4">
      <c r="D32" s="3" t="s">
        <v>189</v>
      </c>
      <c r="E32" s="3" t="s">
        <v>164</v>
      </c>
      <c r="F32" s="3">
        <v>1</v>
      </c>
      <c r="G32" s="3">
        <v>1</v>
      </c>
      <c r="H32" s="3" t="s">
        <v>160</v>
      </c>
      <c r="I32" s="3"/>
      <c r="J32" s="3"/>
      <c r="K32" s="3"/>
      <c r="L32" s="3" t="str">
        <f>L24</f>
        <v>VARCHAR2(20)</v>
      </c>
      <c r="M32" s="10"/>
      <c r="N32" s="3"/>
      <c r="P32" s="18" t="str">
        <f t="shared" ref="P32:P36" si="7">IF(E32="","",D32&amp;":"&amp;E32&amp;IF(F32=1,"(PK)","")&amp;IF(I32=1,"(FK)",""))</f>
        <v>作業者コード:worker_code(PK)</v>
      </c>
      <c r="R32" s="37" t="str">
        <f t="shared" ref="R32:R34" si="8">D32</f>
        <v>作業者コード</v>
      </c>
      <c r="S32" s="37" t="str">
        <f t="shared" ref="S32:S34" si="9">E32</f>
        <v>worker_code</v>
      </c>
      <c r="T32" s="37" t="str">
        <f t="shared" ref="T32:T34" si="10">L32</f>
        <v>VARCHAR2(20)</v>
      </c>
      <c r="U32" s="37" t="str">
        <f t="shared" ref="U32:U34" si="11">IF(G32=1,"NOT NULL","")</f>
        <v>NOT NULL</v>
      </c>
      <c r="V32" s="37">
        <f t="shared" ref="V32:V34" si="12">IF(F32="","",F32)</f>
        <v>1</v>
      </c>
      <c r="W32" s="37"/>
      <c r="X32" s="37"/>
      <c r="Y32" s="37"/>
      <c r="Z32" s="37"/>
    </row>
    <row r="33" spans="4:26" x14ac:dyDescent="0.4">
      <c r="D33" s="3" t="s">
        <v>190</v>
      </c>
      <c r="E33" s="3" t="s">
        <v>191</v>
      </c>
      <c r="F33" s="3">
        <v>2</v>
      </c>
      <c r="G33" s="3">
        <v>1</v>
      </c>
      <c r="H33" s="3" t="s">
        <v>196</v>
      </c>
      <c r="I33" s="3"/>
      <c r="J33" s="3"/>
      <c r="K33" s="3"/>
      <c r="L33" s="3" t="s">
        <v>206</v>
      </c>
      <c r="M33" s="10"/>
      <c r="N33" s="3" t="s">
        <v>192</v>
      </c>
      <c r="P33" s="18" t="str">
        <f t="shared" si="7"/>
        <v>曜日番号:weekday</v>
      </c>
      <c r="R33" s="37" t="str">
        <f t="shared" si="8"/>
        <v>曜日番号</v>
      </c>
      <c r="S33" s="37" t="str">
        <f t="shared" si="9"/>
        <v>weekday</v>
      </c>
      <c r="T33" s="37" t="str">
        <f t="shared" si="10"/>
        <v>NUMBER(1,0)</v>
      </c>
      <c r="U33" s="37" t="str">
        <f t="shared" si="11"/>
        <v>NOT NULL</v>
      </c>
      <c r="V33" s="37">
        <f t="shared" si="12"/>
        <v>2</v>
      </c>
      <c r="W33" s="37"/>
      <c r="X33" s="37"/>
      <c r="Y33" s="37"/>
      <c r="Z33" s="37"/>
    </row>
    <row r="34" spans="4:26" x14ac:dyDescent="0.4">
      <c r="D34" s="3" t="s">
        <v>193</v>
      </c>
      <c r="E34" s="3" t="s">
        <v>194</v>
      </c>
      <c r="F34" s="3"/>
      <c r="G34" s="3"/>
      <c r="H34" s="3" t="s">
        <v>195</v>
      </c>
      <c r="I34" s="3"/>
      <c r="J34" s="3"/>
      <c r="K34" s="3"/>
      <c r="L34" s="3" t="s">
        <v>207</v>
      </c>
      <c r="M34" s="10"/>
      <c r="N34" s="3"/>
      <c r="P34" s="18" t="str">
        <f t="shared" si="7"/>
        <v>勤務時間:working_time</v>
      </c>
      <c r="R34" s="37" t="str">
        <f t="shared" si="8"/>
        <v>勤務時間</v>
      </c>
      <c r="S34" s="37" t="str">
        <f t="shared" si="9"/>
        <v>working_time</v>
      </c>
      <c r="T34" s="37" t="str">
        <f t="shared" si="10"/>
        <v>NUMBER(4,2)</v>
      </c>
      <c r="U34" s="37" t="str">
        <f t="shared" si="11"/>
        <v/>
      </c>
      <c r="V34" s="37" t="str">
        <f t="shared" si="12"/>
        <v/>
      </c>
      <c r="W34" s="37"/>
      <c r="X34" s="37"/>
      <c r="Y34" s="37"/>
      <c r="Z34" s="37"/>
    </row>
    <row r="35" spans="4:26" x14ac:dyDescent="0.4">
      <c r="D35" s="3"/>
      <c r="E35" s="3"/>
      <c r="F35" s="3"/>
      <c r="G35" s="3"/>
      <c r="H35" s="3"/>
      <c r="I35" s="3"/>
      <c r="J35" s="3"/>
      <c r="K35" s="3"/>
      <c r="L35" s="3"/>
      <c r="M35" s="10"/>
      <c r="N35" s="3"/>
      <c r="P35" s="18" t="str">
        <f t="shared" si="7"/>
        <v/>
      </c>
    </row>
    <row r="36" spans="4:26" x14ac:dyDescent="0.4">
      <c r="D36" s="3"/>
      <c r="E36" s="3"/>
      <c r="F36" s="3"/>
      <c r="G36" s="3"/>
      <c r="H36" s="3"/>
      <c r="I36" s="3"/>
      <c r="J36" s="3"/>
      <c r="K36" s="3"/>
      <c r="L36" s="3"/>
      <c r="M36" s="10"/>
      <c r="N36" s="3"/>
      <c r="P36" s="18" t="str">
        <f t="shared" si="7"/>
        <v/>
      </c>
    </row>
    <row r="37" spans="4:26" x14ac:dyDescent="0.4">
      <c r="P37" s="17"/>
    </row>
  </sheetData>
  <phoneticPr fontId="1"/>
  <conditionalFormatting sqref="P24:P28 P32:P36 P16:P20">
    <cfRule type="containsText" dxfId="8" priority="4" operator="containsText" text="PK">
      <formula>NOT(ISERROR(SEARCH("PK",P16)))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82</v>
      </c>
    </row>
    <row r="2" spans="1:52" x14ac:dyDescent="0.4">
      <c r="AZ2" s="7" t="s">
        <v>154</v>
      </c>
    </row>
    <row r="3" spans="1:52" x14ac:dyDescent="0.4">
      <c r="AZ3" s="7" t="s">
        <v>155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2023-01-15T10:06:21Z</dcterms:modified>
</cp:coreProperties>
</file>