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emplate2-cs\Documents\"/>
    </mc:Choice>
  </mc:AlternateContent>
  <xr:revisionPtr revIDLastSave="0" documentId="13_ncr:1_{800F4CFE-9739-4363-8423-23DEA06E768D}" xr6:coauthVersionLast="47" xr6:coauthVersionMax="47" xr10:uidLastSave="{00000000-0000-0000-0000-000000000000}"/>
  <bookViews>
    <workbookView xWindow="-103" yWindow="-103" windowWidth="22586" windowHeight="15840" tabRatio="860" activeTab="5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  <sheet name="├補足" sheetId="15" r:id="rId10"/>
    <sheet name="定義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5" l="1"/>
  <c r="B19" i="5"/>
  <c r="B20" i="5"/>
  <c r="B21" i="5"/>
  <c r="B22" i="5"/>
  <c r="B23" i="5"/>
  <c r="B24" i="5"/>
  <c r="B25" i="5"/>
  <c r="B26" i="5"/>
  <c r="P33" i="7"/>
  <c r="P32" i="7"/>
  <c r="P31" i="7"/>
  <c r="V30" i="7"/>
  <c r="U30" i="7"/>
  <c r="T30" i="7"/>
  <c r="S30" i="7"/>
  <c r="R30" i="7"/>
  <c r="P30" i="7"/>
  <c r="V29" i="7"/>
  <c r="U29" i="7"/>
  <c r="T29" i="7"/>
  <c r="S29" i="7"/>
  <c r="R29" i="7"/>
  <c r="P29" i="7"/>
  <c r="E27" i="7"/>
  <c r="D27" i="7"/>
  <c r="P72" i="7"/>
  <c r="P71" i="7"/>
  <c r="P70" i="7"/>
  <c r="V69" i="7"/>
  <c r="U69" i="7"/>
  <c r="T69" i="7"/>
  <c r="S69" i="7"/>
  <c r="R69" i="7"/>
  <c r="P69" i="7"/>
  <c r="V68" i="7"/>
  <c r="U68" i="7"/>
  <c r="S68" i="7"/>
  <c r="R68" i="7"/>
  <c r="P68" i="7"/>
  <c r="T68" i="7"/>
  <c r="E66" i="7"/>
  <c r="D66" i="7"/>
  <c r="V61" i="7"/>
  <c r="U61" i="7"/>
  <c r="T61" i="7"/>
  <c r="S61" i="7"/>
  <c r="R61" i="7"/>
  <c r="V60" i="7"/>
  <c r="U60" i="7"/>
  <c r="T60" i="7"/>
  <c r="S60" i="7"/>
  <c r="R60" i="7"/>
  <c r="V59" i="7"/>
  <c r="U59" i="7"/>
  <c r="T59" i="7"/>
  <c r="S59" i="7"/>
  <c r="R59" i="7"/>
  <c r="V58" i="7"/>
  <c r="U58" i="7"/>
  <c r="T58" i="7"/>
  <c r="S58" i="7"/>
  <c r="R58" i="7"/>
  <c r="V57" i="7"/>
  <c r="U57" i="7"/>
  <c r="T57" i="7"/>
  <c r="S57" i="7"/>
  <c r="R57" i="7"/>
  <c r="V56" i="7"/>
  <c r="U56" i="7"/>
  <c r="T56" i="7"/>
  <c r="S56" i="7"/>
  <c r="R56" i="7"/>
  <c r="P62" i="7"/>
  <c r="P61" i="7"/>
  <c r="P60" i="7"/>
  <c r="P59" i="7"/>
  <c r="P58" i="7"/>
  <c r="P57" i="7"/>
  <c r="P56" i="7"/>
  <c r="P64" i="7"/>
  <c r="P63" i="7"/>
  <c r="V55" i="7"/>
  <c r="U55" i="7"/>
  <c r="T55" i="7"/>
  <c r="S55" i="7"/>
  <c r="R55" i="7"/>
  <c r="P55" i="7"/>
  <c r="V54" i="7"/>
  <c r="U54" i="7"/>
  <c r="T54" i="7"/>
  <c r="S54" i="7"/>
  <c r="R54" i="7"/>
  <c r="P54" i="7"/>
  <c r="V53" i="7"/>
  <c r="U53" i="7"/>
  <c r="S53" i="7"/>
  <c r="R53" i="7"/>
  <c r="P53" i="7"/>
  <c r="E51" i="7"/>
  <c r="D51" i="7"/>
  <c r="P27" i="7" l="1"/>
  <c r="P66" i="7"/>
  <c r="P51" i="7"/>
  <c r="L45" i="7"/>
  <c r="U47" i="7"/>
  <c r="U46" i="7"/>
  <c r="U45" i="7"/>
  <c r="U38" i="7"/>
  <c r="U37" i="7"/>
  <c r="U22" i="7"/>
  <c r="U21" i="7"/>
  <c r="V47" i="7"/>
  <c r="T47" i="7"/>
  <c r="S47" i="7"/>
  <c r="R47" i="7"/>
  <c r="V46" i="7"/>
  <c r="T46" i="7"/>
  <c r="S46" i="7"/>
  <c r="R46" i="7"/>
  <c r="V45" i="7"/>
  <c r="S45" i="7"/>
  <c r="R45" i="7"/>
  <c r="V38" i="7"/>
  <c r="T38" i="7"/>
  <c r="S38" i="7"/>
  <c r="R38" i="7"/>
  <c r="V37" i="7"/>
  <c r="T37" i="7"/>
  <c r="S37" i="7"/>
  <c r="R37" i="7"/>
  <c r="V22" i="7"/>
  <c r="V21" i="7"/>
  <c r="P25" i="7"/>
  <c r="P24" i="7"/>
  <c r="P49" i="7"/>
  <c r="P48" i="7"/>
  <c r="P47" i="7"/>
  <c r="P46" i="7"/>
  <c r="P45" i="7"/>
  <c r="P41" i="7"/>
  <c r="P40" i="7"/>
  <c r="P39" i="7"/>
  <c r="P38" i="7"/>
  <c r="P37" i="7"/>
  <c r="P22" i="7"/>
  <c r="P21" i="7"/>
  <c r="P23" i="7"/>
  <c r="T22" i="7"/>
  <c r="S22" i="7"/>
  <c r="R22" i="7"/>
  <c r="T21" i="7"/>
  <c r="S21" i="7"/>
  <c r="R21" i="7"/>
  <c r="E17" i="5"/>
  <c r="E16" i="5"/>
  <c r="E15" i="5"/>
  <c r="E14" i="5"/>
  <c r="E13" i="5"/>
  <c r="E12" i="5"/>
  <c r="E11" i="5"/>
  <c r="E10" i="5"/>
  <c r="E9" i="5"/>
  <c r="E8" i="5"/>
  <c r="E7" i="5"/>
  <c r="B17" i="5"/>
  <c r="B16" i="5"/>
  <c r="B15" i="5"/>
  <c r="B14" i="5"/>
  <c r="B13" i="5"/>
  <c r="B12" i="5"/>
  <c r="B11" i="5"/>
  <c r="B10" i="5"/>
  <c r="B9" i="5"/>
  <c r="B8" i="5"/>
  <c r="B7" i="5"/>
  <c r="B6" i="5"/>
  <c r="T45" i="7" l="1"/>
  <c r="T53" i="7"/>
  <c r="E43" i="7"/>
  <c r="E35" i="7"/>
  <c r="E19" i="7"/>
  <c r="D43" i="7"/>
  <c r="D35" i="7"/>
  <c r="P35" i="7" l="1"/>
  <c r="P43" i="7"/>
  <c r="D16" i="1"/>
  <c r="D15" i="1"/>
  <c r="D14" i="1"/>
  <c r="D13" i="1"/>
  <c r="D19" i="7"/>
  <c r="P19" i="7" s="1"/>
</calcChain>
</file>

<file path=xl/sharedStrings.xml><?xml version="1.0" encoding="utf-8"?>
<sst xmlns="http://schemas.openxmlformats.org/spreadsheetml/2006/main" count="401" uniqueCount="265">
  <si>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</si>
  <si>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</si>
  <si>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</si>
  <si>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</si>
  <si>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</si>
  <si>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</si>
  <si>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</si>
  <si>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</si>
  <si>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</si>
  <si>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</si>
  <si>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</si>
  <si>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</si>
  <si>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</si>
  <si>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</si>
  <si>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</si>
  <si>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</si>
  <si>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</si>
  <si>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</si>
  <si>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</si>
  <si>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</si>
  <si>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</si>
  <si>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</si>
  <si>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</si>
  <si>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</si>
  <si>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</si>
  <si>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</si>
  <si>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</si>
  <si>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</si>
  <si>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</si>
  <si>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</si>
  <si>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</si>
  <si>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</si>
  <si>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</si>
  <si>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</si>
  <si>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</si>
  <si>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</si>
  <si>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</si>
  <si>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</si>
  <si>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</si>
  <si>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</si>
  <si>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</si>
  <si>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</si>
  <si>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</si>
  <si>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</si>
  <si>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</si>
  <si>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</si>
  <si>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</si>
  <si>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</si>
  <si>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</si>
  <si>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</si>
  <si>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</si>
  <si>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</si>
  <si>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</si>
  <si>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</si>
  <si>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</si>
  <si>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</si>
  <si>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</si>
  <si>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</si>
  <si>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</si>
  <si>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</si>
  <si>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</si>
  <si>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</si>
  <si>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</si>
  <si>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</si>
  <si>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</si>
  <si>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</si>
  <si>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</si>
  <si>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</si>
  <si>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</si>
  <si>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</si>
  <si>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</si>
  <si>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</si>
  <si>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</si>
  <si>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</si>
  <si>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</si>
  <si>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</si>
  <si>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</si>
  <si>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</si>
  <si>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</si>
  <si>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型</t>
    <rPh sb="0" eb="1">
      <t>カタ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</si>
  <si>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</si>
  <si>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</si>
  <si>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</si>
  <si>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</si>
  <si>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</si>
  <si>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</si>
  <si>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</si>
  <si>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</si>
  <si>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</si>
  <si>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</si>
  <si>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</si>
  <si>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</si>
  <si>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</si>
  <si>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</si>
  <si>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</si>
  <si>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</si>
  <si>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</si>
  <si>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</si>
  <si>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</si>
  <si>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</si>
  <si>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</si>
  <si>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</si>
  <si>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</si>
  <si>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</si>
  <si>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</si>
  <si>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</si>
  <si>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</si>
  <si>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</si>
  <si>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</si>
  <si>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</si>
  <si>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</si>
  <si>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</si>
  <si>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</si>
  <si>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</si>
  <si>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</si>
  <si>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</si>
  <si>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</si>
  <si>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</si>
  <si>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</si>
  <si>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</si>
  <si>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</si>
  <si>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</si>
  <si>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</si>
  <si>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</si>
  <si>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</si>
  <si>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</si>
  <si>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</si>
  <si>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</si>
  <si>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</si>
  <si>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</si>
  <si>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</si>
  <si>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</si>
  <si>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画面遷移</t>
    <rPh sb="0" eb="2">
      <t>ガメン</t>
    </rPh>
    <rPh sb="2" eb="4">
      <t>センイ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</si>
  <si>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</si>
  <si>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</si>
  <si>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</si>
  <si>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</si>
  <si>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</si>
  <si>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</si>
  <si>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</si>
  <si>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</si>
  <si>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</si>
  <si>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</si>
  <si>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</si>
  <si>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</si>
  <si>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</si>
  <si>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</si>
  <si>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</si>
  <si>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WindowsAPICodePack-Shell</t>
    <phoneticPr fontId="1"/>
  </si>
  <si>
    <t>MaterialDesignThemes</t>
    <phoneticPr fontId="1"/>
  </si>
  <si>
    <t>EntityもしくはViewModelEntityのObservableCollectionは、「○○Entities」と名付ける。</t>
    <rPh sb="61" eb="63">
      <t>ナヅ</t>
    </rPh>
    <phoneticPr fontId="1"/>
  </si>
  <si>
    <t>SampleTableEntities</t>
    <phoneticPr fontId="1"/>
  </si>
  <si>
    <t>作成日:2022/12/14</t>
    <rPh sb="0" eb="3">
      <t>サクセイニチ</t>
    </rPh>
    <phoneticPr fontId="1"/>
  </si>
  <si>
    <t>更新日:-</t>
    <rPh sb="0" eb="2">
      <t>コウシン</t>
    </rPh>
    <rPh sb="2" eb="3">
      <t>ニチ</t>
    </rPh>
    <phoneticPr fontId="1"/>
  </si>
  <si>
    <t>int</t>
  </si>
  <si>
    <t>float</t>
  </si>
  <si>
    <t>string</t>
  </si>
  <si>
    <t>DateTime</t>
  </si>
  <si>
    <t>string</t>
    <phoneticPr fontId="1"/>
  </si>
  <si>
    <t>Type</t>
    <phoneticPr fontId="1"/>
  </si>
  <si>
    <t>Template2</t>
    <phoneticPr fontId="1"/>
  </si>
  <si>
    <t>id、codeなどを単独で用いない。意味を付与して用いる。</t>
    <rPh sb="10" eb="12">
      <t>タンドク</t>
    </rPh>
    <rPh sb="13" eb="14">
      <t>モチ</t>
    </rPh>
    <rPh sb="18" eb="20">
      <t>イミ</t>
    </rPh>
    <rPh sb="21" eb="23">
      <t>フヨ</t>
    </rPh>
    <rPh sb="25" eb="26">
      <t>モチ</t>
    </rPh>
    <phoneticPr fontId="1"/>
  </si>
  <si>
    <t>worker_code</t>
    <phoneticPr fontId="1"/>
  </si>
  <si>
    <t>サンプルマスタ</t>
    <phoneticPr fontId="1"/>
  </si>
  <si>
    <t>tmp_sample_mst</t>
    <phoneticPr fontId="1"/>
  </si>
  <si>
    <t>サンプルコード</t>
    <phoneticPr fontId="1"/>
  </si>
  <si>
    <t>サンプル名称</t>
    <rPh sb="4" eb="6">
      <t>メイショウ</t>
    </rPh>
    <phoneticPr fontId="1"/>
  </si>
  <si>
    <t>sample_code</t>
    <phoneticPr fontId="1"/>
  </si>
  <si>
    <t>sample_name</t>
    <phoneticPr fontId="1"/>
  </si>
  <si>
    <t>HomeView</t>
    <phoneticPr fontId="1"/>
  </si>
  <si>
    <t>作成日:2022/12/30</t>
    <rPh sb="0" eb="3">
      <t>サクセイニチ</t>
    </rPh>
    <phoneticPr fontId="1"/>
  </si>
  <si>
    <t>Sample001View</t>
    <phoneticPr fontId="1"/>
  </si>
  <si>
    <t>ホーム画面</t>
    <rPh sb="3" eb="5">
      <t>ガメン</t>
    </rPh>
    <phoneticPr fontId="1"/>
  </si>
  <si>
    <t>サンプル1画面</t>
    <rPh sb="5" eb="7">
      <t>ガメン</t>
    </rPh>
    <phoneticPr fontId="1"/>
  </si>
  <si>
    <t>↓ER図作成用</t>
    <rPh sb="3" eb="4">
      <t>ズ</t>
    </rPh>
    <rPh sb="4" eb="6">
      <t>サクセイ</t>
    </rPh>
    <rPh sb="6" eb="7">
      <t>ヨウ</t>
    </rPh>
    <phoneticPr fontId="1"/>
  </si>
  <si>
    <t>データ型</t>
    <rPh sb="3" eb="4">
      <t>ガタ</t>
    </rPh>
    <phoneticPr fontId="1"/>
  </si>
  <si>
    <t>必須</t>
    <rPh sb="0" eb="2">
      <t>ヒッスウ</t>
    </rPh>
    <phoneticPr fontId="1"/>
  </si>
  <si>
    <t>主キー</t>
    <rPh sb="0" eb="1">
      <t>シュ</t>
    </rPh>
    <phoneticPr fontId="1"/>
  </si>
  <si>
    <t>コメント</t>
    <phoneticPr fontId="1"/>
  </si>
  <si>
    <t>デフォルト式</t>
    <rPh sb="5" eb="6">
      <t>シキ</t>
    </rPh>
    <phoneticPr fontId="1"/>
  </si>
  <si>
    <t>DDLオプション</t>
    <phoneticPr fontId="1"/>
  </si>
  <si>
    <t>色/表示設定</t>
    <rPh sb="0" eb="1">
      <t>イロ</t>
    </rPh>
    <rPh sb="2" eb="4">
      <t>ヒョウジ</t>
    </rPh>
    <rPh sb="4" eb="6">
      <t>セッテイ</t>
    </rPh>
    <phoneticPr fontId="1"/>
  </si>
  <si>
    <t>VARCHAR2(20)</t>
    <phoneticPr fontId="1"/>
  </si>
  <si>
    <t>VARCHAR2(40)</t>
    <phoneticPr fontId="1"/>
  </si>
  <si>
    <t>データ型（DB）</t>
    <rPh sb="3" eb="4">
      <t>カタ</t>
    </rPh>
    <phoneticPr fontId="1"/>
  </si>
  <si>
    <t>作業者コード</t>
    <rPh sb="0" eb="3">
      <t>サギョウシャ</t>
    </rPh>
    <phoneticPr fontId="1"/>
  </si>
  <si>
    <t>曜日番号</t>
    <rPh sb="0" eb="2">
      <t>ヨウビ</t>
    </rPh>
    <rPh sb="2" eb="4">
      <t>バンゴウ</t>
    </rPh>
    <phoneticPr fontId="1"/>
  </si>
  <si>
    <t>weekday</t>
    <phoneticPr fontId="1"/>
  </si>
  <si>
    <t>1:日曜、2:月曜・・・7:土曜</t>
    <rPh sb="2" eb="4">
      <t>ニチヨウ</t>
    </rPh>
    <rPh sb="7" eb="9">
      <t>ゲツヨウ</t>
    </rPh>
    <rPh sb="14" eb="16">
      <t>ドヨウ</t>
    </rPh>
    <phoneticPr fontId="1"/>
  </si>
  <si>
    <t>勤務時間</t>
    <rPh sb="0" eb="2">
      <t>キンム</t>
    </rPh>
    <rPh sb="2" eb="4">
      <t>ジカン</t>
    </rPh>
    <phoneticPr fontId="1"/>
  </si>
  <si>
    <t>working_time</t>
    <phoneticPr fontId="1"/>
  </si>
  <si>
    <t>float</t>
    <phoneticPr fontId="1"/>
  </si>
  <si>
    <t>int</t>
    <phoneticPr fontId="1"/>
  </si>
  <si>
    <t>勤務予定マスタ</t>
    <rPh sb="0" eb="2">
      <t>キンム</t>
    </rPh>
    <rPh sb="2" eb="4">
      <t>ヨテイ</t>
    </rPh>
    <phoneticPr fontId="1"/>
  </si>
  <si>
    <t>・</t>
    <phoneticPr fontId="1"/>
  </si>
  <si>
    <t>テーブル名称には、先頭に「tmp」（template）を付与する。</t>
    <rPh sb="4" eb="6">
      <t>メイショウ</t>
    </rPh>
    <rPh sb="9" eb="11">
      <t>セントウ</t>
    </rPh>
    <rPh sb="28" eb="30">
      <t>フヨ</t>
    </rPh>
    <phoneticPr fontId="1"/>
  </si>
  <si>
    <t>tmp_working_time_plan_mst</t>
    <phoneticPr fontId="1"/>
  </si>
  <si>
    <t>作業者マスタ</t>
    <rPh sb="0" eb="3">
      <t>サギョウシャ</t>
    </rPh>
    <phoneticPr fontId="1"/>
  </si>
  <si>
    <t>tmp_worker_mst</t>
    <phoneticPr fontId="1"/>
  </si>
  <si>
    <t>worker_name</t>
    <phoneticPr fontId="1"/>
  </si>
  <si>
    <t>作業者コード</t>
    <phoneticPr fontId="1"/>
  </si>
  <si>
    <t>作業者名称</t>
    <rPh sb="0" eb="3">
      <t>サギョウシャ</t>
    </rPh>
    <rPh sb="3" eb="5">
      <t>メイショウ</t>
    </rPh>
    <phoneticPr fontId="1"/>
  </si>
  <si>
    <t>NUMBER(1,0)</t>
    <phoneticPr fontId="1"/>
  </si>
  <si>
    <t>NUMBER(4,2)</t>
    <phoneticPr fontId="1"/>
  </si>
  <si>
    <t>サンプル2画面</t>
    <rPh sb="5" eb="7">
      <t>ガメン</t>
    </rPh>
    <phoneticPr fontId="1"/>
  </si>
  <si>
    <t>サンプル3画面</t>
    <rPh sb="5" eb="7">
      <t>ガメン</t>
    </rPh>
    <phoneticPr fontId="1"/>
  </si>
  <si>
    <t>Sample002View</t>
    <phoneticPr fontId="1"/>
  </si>
  <si>
    <t>Sample003View</t>
    <phoneticPr fontId="1"/>
  </si>
  <si>
    <t>作業者マスタを編集</t>
    <rPh sb="0" eb="3">
      <t>サギョウシャ</t>
    </rPh>
    <rPh sb="7" eb="9">
      <t>ヘンシュウ</t>
    </rPh>
    <phoneticPr fontId="1"/>
  </si>
  <si>
    <t>勤務予定マスタを編集</t>
    <rPh sb="0" eb="2">
      <t>キンム</t>
    </rPh>
    <rPh sb="2" eb="4">
      <t>ヨテイ</t>
    </rPh>
    <rPh sb="8" eb="10">
      <t>ヘンシュウ</t>
    </rPh>
    <phoneticPr fontId="1"/>
  </si>
  <si>
    <t>画像と動画のマスタ情報一覧</t>
    <rPh sb="0" eb="2">
      <t>ガゾウ</t>
    </rPh>
    <rPh sb="3" eb="5">
      <t>ドウガ</t>
    </rPh>
    <rPh sb="9" eb="11">
      <t>ジョウホウ</t>
    </rPh>
    <rPh sb="11" eb="13">
      <t>イチラン</t>
    </rPh>
    <phoneticPr fontId="1"/>
  </si>
  <si>
    <t>サンプル4ページ編集画面</t>
    <rPh sb="8" eb="10">
      <t>ヘンシュウ</t>
    </rPh>
    <rPh sb="10" eb="12">
      <t>ガメン</t>
    </rPh>
    <phoneticPr fontId="1"/>
  </si>
  <si>
    <t>Sample004PageEditingView</t>
    <phoneticPr fontId="1"/>
  </si>
  <si>
    <t>Sample004PagePreviewView</t>
    <phoneticPr fontId="1"/>
  </si>
  <si>
    <t>サンプル4ページプレビュー画面</t>
    <rPh sb="13" eb="15">
      <t>ガメン</t>
    </rPh>
    <phoneticPr fontId="1"/>
  </si>
  <si>
    <t>ページマスタ</t>
    <phoneticPr fontId="1"/>
  </si>
  <si>
    <t>tmp_page_mst</t>
    <phoneticPr fontId="1"/>
  </si>
  <si>
    <t>ページID</t>
  </si>
  <si>
    <t>page_id</t>
  </si>
  <si>
    <t>ページ名称</t>
    <rPh sb="3" eb="5">
      <t>メイショウ</t>
    </rPh>
    <phoneticPr fontId="1"/>
  </si>
  <si>
    <t>page_name</t>
  </si>
  <si>
    <t>動画リンク</t>
    <rPh sb="0" eb="2">
      <t>ドウガ</t>
    </rPh>
    <phoneticPr fontId="1"/>
  </si>
  <si>
    <t>movie_link</t>
  </si>
  <si>
    <t>画像ページNo</t>
    <rPh sb="0" eb="2">
      <t>ガゾウ</t>
    </rPh>
    <phoneticPr fontId="1"/>
  </si>
  <si>
    <t>image_page_no</t>
  </si>
  <si>
    <t>スライド停止時間</t>
    <rPh sb="4" eb="6">
      <t>テイシ</t>
    </rPh>
    <rPh sb="6" eb="8">
      <t>ジカン</t>
    </rPh>
    <phoneticPr fontId="1"/>
  </si>
  <si>
    <t>slide_waiting_time</t>
  </si>
  <si>
    <t>説明1</t>
    <rPh sb="0" eb="2">
      <t>セツメイ</t>
    </rPh>
    <phoneticPr fontId="1"/>
  </si>
  <si>
    <t>note1</t>
  </si>
  <si>
    <t>説明2</t>
    <rPh sb="0" eb="2">
      <t>セツメイ</t>
    </rPh>
    <phoneticPr fontId="1"/>
  </si>
  <si>
    <t>note2</t>
  </si>
  <si>
    <t>説明3</t>
    <rPh sb="0" eb="2">
      <t>セツメイ</t>
    </rPh>
    <phoneticPr fontId="1"/>
  </si>
  <si>
    <t>note3</t>
  </si>
  <si>
    <t>↓A5:SQLMk2用（Oracle）</t>
    <rPh sb="10" eb="11">
      <t>ヨウ</t>
    </rPh>
    <phoneticPr fontId="1"/>
  </si>
  <si>
    <t>採番テーブル</t>
    <rPh sb="0" eb="2">
      <t>サイバン</t>
    </rPh>
    <phoneticPr fontId="1"/>
  </si>
  <si>
    <t>tmp_numbering_tbl</t>
    <phoneticPr fontId="1"/>
  </si>
  <si>
    <t>採番項目</t>
    <rPh sb="2" eb="4">
      <t>コウモク</t>
    </rPh>
    <phoneticPr fontId="1"/>
  </si>
  <si>
    <t>最終発行番号</t>
    <phoneticPr fontId="1"/>
  </si>
  <si>
    <t>last_insert_id</t>
    <phoneticPr fontId="1"/>
  </si>
  <si>
    <t>numbering_item</t>
    <phoneticPr fontId="1"/>
  </si>
  <si>
    <t>更新日:2023/01/22</t>
    <rPh sb="0" eb="2">
      <t>コウシン</t>
    </rPh>
    <rPh sb="2" eb="3">
      <t>ニチ</t>
    </rPh>
    <phoneticPr fontId="1"/>
  </si>
  <si>
    <t>更新日:2023/01/22</t>
    <rPh sb="0" eb="3">
      <t>コウシンビ</t>
    </rPh>
    <phoneticPr fontId="1"/>
  </si>
  <si>
    <t>画像と動画のマスタ情報を編集</t>
    <rPh sb="0" eb="2">
      <t>ガゾウ</t>
    </rPh>
    <rPh sb="3" eb="5">
      <t>ドウガ</t>
    </rPh>
    <rPh sb="9" eb="11">
      <t>ジョウホウ</t>
    </rPh>
    <rPh sb="12" eb="14">
      <t>ヘンシュウ</t>
    </rPh>
    <phoneticPr fontId="1"/>
  </si>
  <si>
    <t>画像と動画のマスタ情報のプレビュー</t>
    <rPh sb="0" eb="2">
      <t>ガゾウ</t>
    </rPh>
    <rPh sb="3" eb="5">
      <t>ドウガ</t>
    </rPh>
    <rPh sb="9" eb="11">
      <t>ジョウホウ</t>
    </rPh>
    <phoneticPr fontId="1"/>
  </si>
  <si>
    <t>Styles</t>
    <phoneticPr fontId="1"/>
  </si>
  <si>
    <t>作成日:2023/01/26</t>
    <rPh sb="0" eb="3">
      <t>サクセイニチ</t>
    </rPh>
    <phoneticPr fontId="1"/>
  </si>
  <si>
    <t>WPFのリソースディクショナリーファイル</t>
    <phoneticPr fontId="1"/>
  </si>
  <si>
    <t>サンプル4一覧画面</t>
    <rPh sb="5" eb="7">
      <t>イチラン</t>
    </rPh>
    <rPh sb="7" eb="9">
      <t>ガメン</t>
    </rPh>
    <phoneticPr fontId="1"/>
  </si>
  <si>
    <t>Sample004PageListView</t>
    <phoneticPr fontId="1"/>
  </si>
  <si>
    <t>画像フォルダリンク</t>
    <rPh sb="0" eb="2">
      <t>ガゾウ</t>
    </rPh>
    <phoneticPr fontId="1"/>
  </si>
  <si>
    <t>image_folder_link</t>
    <phoneticPr fontId="1"/>
  </si>
  <si>
    <t>tmp_worker_group_mst</t>
    <phoneticPr fontId="1"/>
  </si>
  <si>
    <t>作業者グループマスタ</t>
    <rPh sb="0" eb="3">
      <t>サギョウシャ</t>
    </rPh>
    <phoneticPr fontId="1"/>
  </si>
  <si>
    <t>作業者グループコード</t>
    <phoneticPr fontId="1"/>
  </si>
  <si>
    <t>作業者グループ名称</t>
    <rPh sb="0" eb="3">
      <t>サギョウシャ</t>
    </rPh>
    <rPh sb="7" eb="9">
      <t>メイショウ</t>
    </rPh>
    <phoneticPr fontId="1"/>
  </si>
  <si>
    <t>6[</t>
    <phoneticPr fontId="1"/>
  </si>
  <si>
    <t>未使用</t>
    <rPh sb="0" eb="3">
      <t>ミシヨウ</t>
    </rPh>
    <phoneticPr fontId="1"/>
  </si>
  <si>
    <t>備考</t>
    <phoneticPr fontId="1"/>
  </si>
  <si>
    <t>worker_group_code</t>
    <phoneticPr fontId="1"/>
  </si>
  <si>
    <t>worker_group_name</t>
    <phoneticPr fontId="1"/>
  </si>
  <si>
    <t>サンプル5画面</t>
    <rPh sb="5" eb="7">
      <t>ガメン</t>
    </rPh>
    <phoneticPr fontId="1"/>
  </si>
  <si>
    <t>Sample005View</t>
    <phoneticPr fontId="1"/>
  </si>
  <si>
    <t>作業者グループマスタを編集</t>
    <rPh sb="0" eb="3">
      <t>サギョウシャ</t>
    </rPh>
    <rPh sb="11" eb="13">
      <t>ヘンシュウ</t>
    </rPh>
    <phoneticPr fontId="1"/>
  </si>
  <si>
    <t>作業者グループと作業者のツリービュー</t>
    <rPh sb="0" eb="3">
      <t>サギョウシャ</t>
    </rPh>
    <rPh sb="8" eb="11">
      <t>サギョウシャ</t>
    </rPh>
    <phoneticPr fontId="1"/>
  </si>
  <si>
    <t>更新日:2023/02/05</t>
    <rPh sb="0" eb="3">
      <t>コウシンビ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</si>
</sst>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0000CC"/>
      <name val="Meiryo UI"/>
      <family val="3"/>
      <charset val="128"/>
    </font>
    <font>
      <sz val="11"/>
      <color rgb="FF0000CC"/>
      <name val="Meiryo UI"/>
      <family val="3"/>
      <charset val="128"/>
    </font>
    <font>
      <u/>
      <sz val="14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5" fillId="0" borderId="0" xfId="1" applyAlignment="1">
      <alignment vertical="center" wrapText="1"/>
    </xf>
    <xf numFmtId="0" fontId="6" fillId="0" borderId="1" xfId="0" applyFont="1" applyBorder="1" applyAlignment="1">
      <alignment vertical="top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6" fillId="0" borderId="10" xfId="0" applyFont="1" applyBorder="1" applyAlignment="1">
      <alignment vertical="top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10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2" borderId="8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0" borderId="9" xfId="0" applyFont="1" applyBorder="1" applyAlignment="1">
      <alignment vertical="top"/>
    </xf>
    <xf numFmtId="0" fontId="7" fillId="0" borderId="1" xfId="0" applyFont="1" applyBorder="1" applyAlignment="1">
      <alignment horizontal="left" vertical="top" inden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0" xfId="0" applyFont="1" applyBorder="1" applyAlignment="1">
      <alignment vertical="top" wrapText="1"/>
    </xf>
    <xf numFmtId="0" fontId="7" fillId="0" borderId="4" xfId="0" applyFont="1" applyBorder="1" applyAlignment="1">
      <alignment horizontal="left" vertical="top" indent="1"/>
    </xf>
    <xf numFmtId="0" fontId="7" fillId="0" borderId="4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7" fillId="0" borderId="6" xfId="0" applyFont="1" applyBorder="1" applyAlignment="1">
      <alignment vertical="top" wrapText="1"/>
    </xf>
  </cellXfs>
  <cellStyles count="2">
    <cellStyle name="ハイパーリンク" xfId="1" builtinId="8"/>
    <cellStyle name="標準" xfId="0" builtinId="0"/>
  </cellStyles>
  <dxfs count="24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left" vertical="top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139095</xdr:colOff>
          <xdr:row>16</xdr:row>
          <xdr:rowOff>42333</xdr:rowOff>
        </xdr:from>
        <xdr:to>
          <xdr:col>51</xdr:col>
          <xdr:colOff>36286</xdr:colOff>
          <xdr:row>27</xdr:row>
          <xdr:rowOff>19755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43:$P$49" spid="_x0000_s1848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94524" y="3193143"/>
              <a:ext cx="3253619" cy="21061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17</xdr:col>
          <xdr:colOff>157238</xdr:colOff>
          <xdr:row>11</xdr:row>
          <xdr:rowOff>175381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9:$P$22" spid="_x0000_s1848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1157" y="1215571"/>
              <a:ext cx="323003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12096</xdr:colOff>
          <xdr:row>16</xdr:row>
          <xdr:rowOff>42333</xdr:rowOff>
        </xdr:from>
        <xdr:to>
          <xdr:col>30</xdr:col>
          <xdr:colOff>66524</xdr:colOff>
          <xdr:row>24</xdr:row>
          <xdr:rowOff>120952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35:$P$41" spid="_x0000_s1848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592286" y="3193143"/>
              <a:ext cx="3187095" cy="16268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66524</xdr:colOff>
      <xdr:row>20</xdr:row>
      <xdr:rowOff>81644</xdr:rowOff>
    </xdr:from>
    <xdr:to>
      <xdr:col>36</xdr:col>
      <xdr:colOff>139095</xdr:colOff>
      <xdr:row>21</xdr:row>
      <xdr:rowOff>127806</xdr:rowOff>
    </xdr:to>
    <xdr:cxnSp macro="">
      <xdr:nvCxnSpPr>
        <xdr:cNvPr id="18" name="直線矢印コネクタ 5">
          <a:extLst>
            <a:ext uri="{FF2B5EF4-FFF2-40B4-BE49-F238E27FC236}">
              <a16:creationId xmlns:a16="http://schemas.microsoft.com/office/drawing/2014/main" id="{E16E3CA7-4FC7-2605-8D0E-4EBB76688B28}"/>
            </a:ext>
          </a:extLst>
        </xdr:cNvPr>
        <xdr:cNvCxnSpPr>
          <a:cxnSpLocks/>
          <a:stCxn id="8742" idx="3"/>
          <a:endCxn id="8" idx="1"/>
        </xdr:cNvCxnSpPr>
      </xdr:nvCxnSpPr>
      <xdr:spPr>
        <a:xfrm>
          <a:off x="6779381" y="4006548"/>
          <a:ext cx="1415143" cy="23968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DCB47-007C-4AFD-B9BE-B881D12B5E8D}" name="テーブル3" displayName="テーブル3" ref="B5:G26" totalsRowShown="0" headerRowDxfId="23" dataDxfId="21" headerRowBorderDxfId="22" tableBorderDxfId="20" totalsRowBorderDxfId="19">
  <autoFilter ref="B5:G26" xr:uid="{022DCB47-007C-4AFD-B9BE-B881D12B5E8D}"/>
  <tableColumns count="6">
    <tableColumn id="1" xr3:uid="{B746BDD8-A2B0-4616-8D41-EE1B78D9BF2D}" name="No" dataDxfId="18">
      <calculatedColumnFormula>ROW(テーブル3[[#This Row],[No]])-5</calculatedColumnFormula>
    </tableColumn>
    <tableColumn id="2" xr3:uid="{BF0893FC-2791-4E4A-B8A1-A8CFA6AD64E6}" name="画面遷移" dataDxfId="17"/>
    <tableColumn id="3" xr3:uid="{4C4038E3-3CB3-44C2-9054-FAF2A37767E0}" name="View" dataDxfId="16"/>
    <tableColumn id="4" xr3:uid="{6A50A436-2CFD-4E58-A22D-0E81FEF74536}" name="ViewModel" dataDxfId="15"/>
    <tableColumn id="5" xr3:uid="{7BE69630-41BB-4E48-A6EE-B25EE632A32C}" name="ViewModelEntity" dataDxfId="14"/>
    <tableColumn id="6" xr3:uid="{F086094E-467C-4CFC-A4E2-5F970E900BF9}" name="説明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6:F15" totalsRowShown="0" headerRowDxfId="8" dataDxfId="6" headerRowBorderDxfId="7" tableBorderDxfId="5" totalsRowBorderDxfId="4">
  <autoFilter ref="C6:F15" xr:uid="{E587D9A6-2C5E-42B6-A806-F5C8A17DA70E}"/>
  <tableColumns count="4">
    <tableColumn id="1" xr3:uid="{5C79310E-B0D6-4040-B77B-EB0540DE93E6}" name="No" dataDxfId="3"/>
    <tableColumn id="2" xr3:uid="{D7F06675-9636-4539-9A34-FE248BE48DA0}" name="論理名" dataDxfId="2"/>
    <tableColumn id="3" xr3:uid="{967942C7-997D-45C9-B9E3-518EB32E96A6}" name="物理名" dataDxfId="1"/>
    <tableColumn id="4" xr3:uid="{3DDA8FA4-E8A2-48D4-B50A-F74192711AA9}" name="備考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 x14ac:dyDescent="0.4"/>
  <cols>
    <col min="1" max="1" width="2.5625" customWidth="1"/>
    <col min="2" max="2" width="2" bestFit="1" customWidth="1"/>
  </cols>
  <sheetData>
    <row r="1" spans="1:3" ht="19.3" x14ac:dyDescent="0.4">
      <c r="A1" s="2" t="s">
        <v>133</v>
      </c>
    </row>
    <row r="3" spans="1:3" x14ac:dyDescent="0.4">
      <c r="B3">
        <v>1</v>
      </c>
      <c r="C3" t="s">
        <v>136</v>
      </c>
    </row>
    <row r="5" spans="1:3" x14ac:dyDescent="0.4">
      <c r="B5">
        <v>2</v>
      </c>
      <c r="C5" t="s">
        <v>135</v>
      </c>
    </row>
    <row r="7" spans="1:3" x14ac:dyDescent="0.4">
      <c r="B7">
        <v>3</v>
      </c>
      <c r="C7" t="s">
        <v>134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053E-C420-4F07-9C84-E4F0F0451F46}">
  <sheetPr>
    <tabColor theme="0" tint="-0.499984740745262"/>
  </sheetPr>
  <dimension ref="A1"/>
  <sheetViews>
    <sheetView workbookViewId="0">
      <selection activeCell="J36" sqref="J36"/>
    </sheetView>
  </sheetViews>
  <sheetFormatPr defaultRowHeight="15.45" x14ac:dyDescent="0.4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BDF-6CAC-44EA-AE2C-8C2A5D82D680}">
  <dimension ref="B1:B5"/>
  <sheetViews>
    <sheetView workbookViewId="0">
      <selection activeCell="C15" sqref="C15"/>
    </sheetView>
  </sheetViews>
  <sheetFormatPr defaultRowHeight="15.45" x14ac:dyDescent="0.4"/>
  <cols>
    <col min="1" max="1" width="2.5625" customWidth="1"/>
  </cols>
  <sheetData>
    <row r="1" spans="2:2" x14ac:dyDescent="0.4">
      <c r="B1" t="s">
        <v>79</v>
      </c>
    </row>
    <row r="2" spans="2:2" x14ac:dyDescent="0.4">
      <c r="B2" s="21" t="s">
        <v>154</v>
      </c>
    </row>
    <row r="3" spans="2:2" x14ac:dyDescent="0.4">
      <c r="B3" s="17" t="s">
        <v>155</v>
      </c>
    </row>
    <row r="4" spans="2:2" x14ac:dyDescent="0.4">
      <c r="B4" s="17" t="s">
        <v>156</v>
      </c>
    </row>
    <row r="5" spans="2:2" x14ac:dyDescent="0.4">
      <c r="B5" s="22" t="s">
        <v>157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>
      <selection activeCell="F34" sqref="F34"/>
    </sheetView>
  </sheetViews>
  <sheetFormatPr defaultRowHeight="15.45" x14ac:dyDescent="0.4"/>
  <cols>
    <col min="1" max="2" width="2.5625" customWidth="1"/>
    <col min="3" max="3" width="18.9375" customWidth="1"/>
    <col min="4" max="4" width="26.3125" bestFit="1" customWidth="1"/>
    <col min="5" max="5" width="27.9375" bestFit="1" customWidth="1"/>
  </cols>
  <sheetData>
    <row r="1" spans="1:7" ht="19.3" x14ac:dyDescent="0.4">
      <c r="A1" s="2" t="s">
        <v>0</v>
      </c>
    </row>
    <row r="2" spans="1:7" x14ac:dyDescent="0.4">
      <c r="G2" s="7" t="s">
        <v>152</v>
      </c>
    </row>
    <row r="3" spans="1:7" x14ac:dyDescent="0.4">
      <c r="G3" s="7" t="s">
        <v>241</v>
      </c>
    </row>
    <row r="4" spans="1:7" x14ac:dyDescent="0.4">
      <c r="G4" s="7"/>
    </row>
    <row r="5" spans="1:7" x14ac:dyDescent="0.4">
      <c r="C5" t="s">
        <v>131</v>
      </c>
      <c r="D5" s="13" t="s">
        <v>160</v>
      </c>
    </row>
    <row r="7" spans="1:7" x14ac:dyDescent="0.4">
      <c r="C7" t="s">
        <v>1</v>
      </c>
      <c r="D7" t="s">
        <v>2</v>
      </c>
    </row>
    <row r="8" spans="1:7" x14ac:dyDescent="0.4">
      <c r="C8" t="s">
        <v>3</v>
      </c>
      <c r="D8" t="s">
        <v>116</v>
      </c>
    </row>
    <row r="9" spans="1:7" x14ac:dyDescent="0.4">
      <c r="C9" t="s">
        <v>9</v>
      </c>
      <c r="D9" t="s">
        <v>10</v>
      </c>
    </row>
    <row r="11" spans="1:7" x14ac:dyDescent="0.4">
      <c r="C11" t="s">
        <v>5</v>
      </c>
      <c r="D11" t="s">
        <v>4</v>
      </c>
      <c r="E11" t="s">
        <v>125</v>
      </c>
      <c r="F11" t="s">
        <v>126</v>
      </c>
    </row>
    <row r="13" spans="1:7" x14ac:dyDescent="0.4">
      <c r="C13" t="s">
        <v>130</v>
      </c>
      <c r="D13" t="str">
        <f>$D$5&amp;".WPF"</f>
        <v>Template2.WPF</v>
      </c>
      <c r="E13" t="s">
        <v>127</v>
      </c>
    </row>
    <row r="14" spans="1:7" x14ac:dyDescent="0.4">
      <c r="D14" t="str">
        <f>$D$5&amp;".Infrastructure"</f>
        <v>Template2.Infrastructure</v>
      </c>
      <c r="E14" t="s">
        <v>128</v>
      </c>
      <c r="F14" t="s">
        <v>7</v>
      </c>
    </row>
    <row r="15" spans="1:7" x14ac:dyDescent="0.4">
      <c r="D15" t="str">
        <f>$D$5&amp;".Domain"</f>
        <v>Template2.Domain</v>
      </c>
      <c r="E15" t="s">
        <v>128</v>
      </c>
      <c r="F15" t="s">
        <v>7</v>
      </c>
    </row>
    <row r="16" spans="1:7" x14ac:dyDescent="0.4">
      <c r="D16" t="str">
        <f>$D$5&amp;"Test.Tests"</f>
        <v>Template2Test.Tests</v>
      </c>
      <c r="E16" t="s">
        <v>129</v>
      </c>
      <c r="F16" t="s">
        <v>7</v>
      </c>
    </row>
    <row r="18" spans="3:5" x14ac:dyDescent="0.4">
      <c r="C18" t="s">
        <v>6</v>
      </c>
      <c r="D18" t="s">
        <v>7</v>
      </c>
    </row>
    <row r="20" spans="3:5" x14ac:dyDescent="0.4">
      <c r="C20" t="s">
        <v>84</v>
      </c>
      <c r="D20" t="s">
        <v>83</v>
      </c>
      <c r="E20" t="s">
        <v>149</v>
      </c>
    </row>
    <row r="21" spans="3:5" x14ac:dyDescent="0.4">
      <c r="E21" t="s">
        <v>148</v>
      </c>
    </row>
    <row r="22" spans="3:5" x14ac:dyDescent="0.4">
      <c r="D22" t="s">
        <v>85</v>
      </c>
      <c r="E22" t="s">
        <v>86</v>
      </c>
    </row>
    <row r="23" spans="3:5" x14ac:dyDescent="0.4">
      <c r="E23" t="s">
        <v>104</v>
      </c>
    </row>
    <row r="24" spans="3:5" x14ac:dyDescent="0.4">
      <c r="E24" s="18" t="s">
        <v>123</v>
      </c>
    </row>
    <row r="25" spans="3:5" x14ac:dyDescent="0.4">
      <c r="E25" s="18" t="s">
        <v>124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topLeftCell="A7" zoomScale="85" zoomScaleNormal="80" zoomScaleSheetLayoutView="85" workbookViewId="0">
      <selection activeCell="BE4" sqref="BE4"/>
    </sheetView>
  </sheetViews>
  <sheetFormatPr defaultColWidth="2.5625" defaultRowHeight="15.45" x14ac:dyDescent="0.4"/>
  <cols>
    <col min="1" max="2" width="2.5625" customWidth="1"/>
  </cols>
  <sheetData>
    <row r="1" spans="1:57" ht="19.3" x14ac:dyDescent="0.4">
      <c r="A1" s="2" t="s">
        <v>8</v>
      </c>
    </row>
    <row r="2" spans="1:57" x14ac:dyDescent="0.4">
      <c r="BE2" s="7" t="s">
        <v>88</v>
      </c>
    </row>
    <row r="3" spans="1:57" x14ac:dyDescent="0.4">
      <c r="BE3" s="7" t="s">
        <v>95</v>
      </c>
    </row>
    <row r="10" spans="1:57" x14ac:dyDescent="0.4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4"/>
  <sheetViews>
    <sheetView zoomScale="90" zoomScaleNormal="90" workbookViewId="0">
      <selection activeCell="H26" sqref="H26"/>
    </sheetView>
  </sheetViews>
  <sheetFormatPr defaultRowHeight="15.45" x14ac:dyDescent="0.4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 x14ac:dyDescent="0.4">
      <c r="A1" s="2" t="s">
        <v>12</v>
      </c>
    </row>
    <row r="2" spans="1:8" x14ac:dyDescent="0.4">
      <c r="H2" s="7" t="s">
        <v>88</v>
      </c>
    </row>
    <row r="3" spans="1:8" x14ac:dyDescent="0.4">
      <c r="C3" t="s">
        <v>18</v>
      </c>
      <c r="H3" s="7" t="s">
        <v>245</v>
      </c>
    </row>
    <row r="5" spans="1:8" x14ac:dyDescent="0.4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 x14ac:dyDescent="0.4">
      <c r="C6" s="3" t="s">
        <v>17</v>
      </c>
      <c r="D6" s="4" t="s">
        <v>28</v>
      </c>
      <c r="E6" s="3" t="s">
        <v>19</v>
      </c>
      <c r="F6" s="3"/>
      <c r="G6" s="3"/>
      <c r="H6" s="6" t="s">
        <v>101</v>
      </c>
    </row>
    <row r="7" spans="1:8" ht="17.149999999999999" x14ac:dyDescent="0.4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 x14ac:dyDescent="0.4">
      <c r="C8" s="3"/>
      <c r="D8" s="4"/>
      <c r="E8" s="3"/>
      <c r="F8" s="3" t="s">
        <v>32</v>
      </c>
      <c r="G8" s="3" t="s">
        <v>21</v>
      </c>
      <c r="H8" s="3"/>
    </row>
    <row r="9" spans="1:8" ht="17.149999999999999" x14ac:dyDescent="0.4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 x14ac:dyDescent="0.4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 x14ac:dyDescent="0.4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 x14ac:dyDescent="0.4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 x14ac:dyDescent="0.4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 x14ac:dyDescent="0.4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 x14ac:dyDescent="0.4">
      <c r="C15" s="3"/>
      <c r="D15" s="4" t="s">
        <v>28</v>
      </c>
      <c r="E15" s="3" t="s">
        <v>27</v>
      </c>
      <c r="F15" s="3"/>
      <c r="G15" s="3"/>
      <c r="H15" s="3" t="s">
        <v>94</v>
      </c>
    </row>
    <row r="16" spans="1:8" ht="17.149999999999999" x14ac:dyDescent="0.4">
      <c r="C16" s="3"/>
      <c r="D16" s="4"/>
      <c r="E16" s="3"/>
      <c r="F16" s="3" t="s">
        <v>32</v>
      </c>
      <c r="G16" s="3" t="s">
        <v>93</v>
      </c>
      <c r="H16" s="3"/>
    </row>
    <row r="17" spans="3:8" ht="30.9" x14ac:dyDescent="0.4">
      <c r="C17" s="3"/>
      <c r="D17" s="3" t="s">
        <v>32</v>
      </c>
      <c r="E17" s="3" t="s">
        <v>30</v>
      </c>
      <c r="F17" s="3"/>
      <c r="G17" s="3"/>
      <c r="H17" s="6" t="s">
        <v>87</v>
      </c>
    </row>
    <row r="18" spans="3:8" x14ac:dyDescent="0.4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 x14ac:dyDescent="0.4">
      <c r="C19" s="3" t="s">
        <v>33</v>
      </c>
      <c r="D19" s="4" t="s">
        <v>28</v>
      </c>
      <c r="E19" s="3" t="s">
        <v>102</v>
      </c>
      <c r="F19" s="3"/>
      <c r="G19" s="3"/>
      <c r="H19" s="3" t="s">
        <v>103</v>
      </c>
    </row>
    <row r="20" spans="3:8" x14ac:dyDescent="0.4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 x14ac:dyDescent="0.4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 x14ac:dyDescent="0.4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 x14ac:dyDescent="0.4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 x14ac:dyDescent="0.4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 x14ac:dyDescent="0.4">
      <c r="C25" s="3"/>
      <c r="D25" s="4" t="s">
        <v>28</v>
      </c>
      <c r="E25" s="3" t="s">
        <v>244</v>
      </c>
      <c r="F25" s="3"/>
      <c r="G25" s="3"/>
      <c r="H25" s="3" t="s">
        <v>246</v>
      </c>
    </row>
    <row r="26" spans="3:8" ht="17.149999999999999" x14ac:dyDescent="0.4">
      <c r="C26" s="3"/>
      <c r="D26" s="4" t="s">
        <v>28</v>
      </c>
      <c r="E26" s="3" t="s">
        <v>25</v>
      </c>
      <c r="F26" s="3"/>
      <c r="G26" s="3"/>
      <c r="H26" s="3"/>
    </row>
    <row r="27" spans="3:8" ht="17.149999999999999" x14ac:dyDescent="0.4">
      <c r="C27" s="3"/>
      <c r="D27" s="4"/>
      <c r="E27" s="3"/>
      <c r="F27" s="3" t="s">
        <v>32</v>
      </c>
      <c r="G27" s="3" t="s">
        <v>89</v>
      </c>
      <c r="H27" s="3" t="s">
        <v>91</v>
      </c>
    </row>
    <row r="28" spans="3:8" ht="17.149999999999999" x14ac:dyDescent="0.4">
      <c r="C28" s="3"/>
      <c r="D28" s="4"/>
      <c r="E28" s="3"/>
      <c r="F28" s="3" t="s">
        <v>32</v>
      </c>
      <c r="G28" s="3" t="s">
        <v>90</v>
      </c>
      <c r="H28" s="3" t="s">
        <v>92</v>
      </c>
    </row>
    <row r="29" spans="3:8" ht="17.149999999999999" x14ac:dyDescent="0.4">
      <c r="C29" s="3"/>
      <c r="D29" s="4" t="s">
        <v>28</v>
      </c>
      <c r="E29" s="3" t="s">
        <v>39</v>
      </c>
      <c r="F29" s="3"/>
      <c r="G29" s="3"/>
      <c r="H29" s="3" t="s">
        <v>60</v>
      </c>
    </row>
    <row r="30" spans="3:8" x14ac:dyDescent="0.4">
      <c r="C30" s="3"/>
      <c r="D30" s="3"/>
      <c r="E30" s="3"/>
      <c r="F30" s="3" t="s">
        <v>32</v>
      </c>
      <c r="G30" s="3" t="s">
        <v>40</v>
      </c>
      <c r="H30" s="3"/>
    </row>
    <row r="31" spans="3:8" ht="17.149999999999999" x14ac:dyDescent="0.4">
      <c r="C31" s="3"/>
      <c r="D31" s="4" t="s">
        <v>28</v>
      </c>
      <c r="E31" s="3" t="s">
        <v>41</v>
      </c>
      <c r="F31" s="3"/>
      <c r="G31" s="3"/>
      <c r="H31" s="3" t="s">
        <v>61</v>
      </c>
    </row>
    <row r="32" spans="3:8" ht="30.9" x14ac:dyDescent="0.4">
      <c r="C32" s="3"/>
      <c r="D32" s="3" t="s">
        <v>32</v>
      </c>
      <c r="E32" s="3" t="s">
        <v>45</v>
      </c>
      <c r="F32" s="3"/>
      <c r="G32" s="3"/>
      <c r="H32" s="6" t="s">
        <v>64</v>
      </c>
    </row>
    <row r="33" spans="3:8" ht="17.149999999999999" x14ac:dyDescent="0.4">
      <c r="C33" s="3" t="s">
        <v>42</v>
      </c>
      <c r="D33" s="4" t="s">
        <v>28</v>
      </c>
      <c r="E33" s="3" t="s">
        <v>43</v>
      </c>
      <c r="F33" s="3"/>
      <c r="G33" s="3"/>
      <c r="H33" s="3" t="s">
        <v>62</v>
      </c>
    </row>
    <row r="34" spans="3:8" ht="17.149999999999999" x14ac:dyDescent="0.4">
      <c r="C34" s="3"/>
      <c r="D34" s="4" t="s">
        <v>28</v>
      </c>
      <c r="E34" s="3" t="s">
        <v>44</v>
      </c>
      <c r="F34" s="3"/>
      <c r="G34" s="3"/>
      <c r="H34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A18" sqref="A18"/>
    </sheetView>
  </sheetViews>
  <sheetFormatPr defaultRowHeight="15.45" x14ac:dyDescent="0.4"/>
  <cols>
    <col min="1" max="1" width="2.5625" customWidth="1"/>
    <col min="2" max="2" width="14.125" customWidth="1"/>
    <col min="3" max="3" width="37.0625" bestFit="1" customWidth="1"/>
    <col min="4" max="4" width="42.1875" customWidth="1"/>
    <col min="5" max="5" width="29.4375" customWidth="1"/>
    <col min="6" max="6" width="51.3125" customWidth="1"/>
  </cols>
  <sheetData>
    <row r="1" spans="1:6" ht="19.3" x14ac:dyDescent="0.4">
      <c r="A1" s="2" t="s">
        <v>107</v>
      </c>
    </row>
    <row r="2" spans="1:6" x14ac:dyDescent="0.4">
      <c r="F2" s="7" t="s">
        <v>115</v>
      </c>
    </row>
    <row r="5" spans="1:6" x14ac:dyDescent="0.4">
      <c r="B5" t="s">
        <v>106</v>
      </c>
      <c r="C5" t="s">
        <v>113</v>
      </c>
      <c r="D5" t="s">
        <v>98</v>
      </c>
      <c r="E5" t="s">
        <v>99</v>
      </c>
      <c r="F5" t="s">
        <v>16</v>
      </c>
    </row>
    <row r="6" spans="1:6" ht="46.3" x14ac:dyDescent="0.4">
      <c r="B6" t="s">
        <v>109</v>
      </c>
      <c r="C6" t="s">
        <v>108</v>
      </c>
      <c r="D6" t="s">
        <v>105</v>
      </c>
      <c r="F6" s="11" t="s">
        <v>97</v>
      </c>
    </row>
    <row r="7" spans="1:6" ht="30.9" x14ac:dyDescent="0.4">
      <c r="B7" t="s">
        <v>96</v>
      </c>
      <c r="C7" t="s">
        <v>118</v>
      </c>
      <c r="D7" s="10" t="s">
        <v>117</v>
      </c>
      <c r="E7" s="10" t="s">
        <v>112</v>
      </c>
      <c r="F7" t="s">
        <v>110</v>
      </c>
    </row>
    <row r="8" spans="1:6" x14ac:dyDescent="0.4">
      <c r="B8" t="s">
        <v>96</v>
      </c>
      <c r="C8" t="s">
        <v>120</v>
      </c>
      <c r="D8" t="s">
        <v>121</v>
      </c>
      <c r="E8" s="10" t="s">
        <v>122</v>
      </c>
    </row>
    <row r="9" spans="1:6" ht="30.9" x14ac:dyDescent="0.4">
      <c r="B9" t="s">
        <v>96</v>
      </c>
      <c r="C9" t="s">
        <v>120</v>
      </c>
      <c r="D9" s="10" t="s">
        <v>150</v>
      </c>
      <c r="E9" t="s">
        <v>151</v>
      </c>
    </row>
    <row r="10" spans="1:6" x14ac:dyDescent="0.4">
      <c r="B10" t="s">
        <v>96</v>
      </c>
      <c r="C10" t="s">
        <v>119</v>
      </c>
      <c r="D10" t="s">
        <v>100</v>
      </c>
      <c r="E10" t="s">
        <v>111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26"/>
  <sheetViews>
    <sheetView tabSelected="1" zoomScale="85" zoomScaleNormal="85" workbookViewId="0">
      <selection activeCell="G4" sqref="G4"/>
    </sheetView>
  </sheetViews>
  <sheetFormatPr defaultRowHeight="15.45" x14ac:dyDescent="0.4"/>
  <cols>
    <col min="1" max="1" width="2.5625" style="14" customWidth="1"/>
    <col min="2" max="2" width="4.5625" style="14" customWidth="1"/>
    <col min="3" max="3" width="22.8125" style="14" customWidth="1"/>
    <col min="4" max="4" width="32.75" style="14" bestFit="1" customWidth="1"/>
    <col min="5" max="5" width="37.6875" style="14" bestFit="1" customWidth="1"/>
    <col min="6" max="6" width="25.75" style="14" customWidth="1"/>
    <col min="7" max="7" width="31.5" style="14" customWidth="1"/>
    <col min="8" max="16384" width="9" style="14"/>
  </cols>
  <sheetData>
    <row r="1" spans="1:7" ht="19.3" x14ac:dyDescent="0.4">
      <c r="A1" s="26" t="s">
        <v>65</v>
      </c>
    </row>
    <row r="2" spans="1:7" x14ac:dyDescent="0.4">
      <c r="G2" s="27" t="s">
        <v>170</v>
      </c>
    </row>
    <row r="3" spans="1:7" x14ac:dyDescent="0.4">
      <c r="G3" s="27" t="s">
        <v>264</v>
      </c>
    </row>
    <row r="5" spans="1:7" x14ac:dyDescent="0.4">
      <c r="B5" s="28" t="s">
        <v>67</v>
      </c>
      <c r="C5" s="29" t="s">
        <v>132</v>
      </c>
      <c r="D5" s="29" t="s">
        <v>61</v>
      </c>
      <c r="E5" s="29" t="s">
        <v>60</v>
      </c>
      <c r="F5" s="29" t="s">
        <v>114</v>
      </c>
      <c r="G5" s="30" t="s">
        <v>68</v>
      </c>
    </row>
    <row r="6" spans="1:7" x14ac:dyDescent="0.4">
      <c r="B6" s="31">
        <f>ROW(テーブル3[[#This Row],[No]])-5</f>
        <v>1</v>
      </c>
      <c r="C6" s="12" t="s">
        <v>69</v>
      </c>
      <c r="D6" s="12" t="s">
        <v>69</v>
      </c>
      <c r="E6" s="19" t="s">
        <v>70</v>
      </c>
      <c r="F6" s="12"/>
      <c r="G6" s="23"/>
    </row>
    <row r="7" spans="1:7" x14ac:dyDescent="0.4">
      <c r="B7" s="31">
        <f>ROW(テーブル3[[#This Row],[No]])-5</f>
        <v>2</v>
      </c>
      <c r="C7" s="32" t="s">
        <v>172</v>
      </c>
      <c r="D7" s="33" t="s">
        <v>169</v>
      </c>
      <c r="E7" s="20" t="str">
        <f>IF(テーブル3[[#This Row],[View]]="","",D7&amp;"Model")</f>
        <v>HomeViewModel</v>
      </c>
      <c r="F7" s="34"/>
      <c r="G7" s="35"/>
    </row>
    <row r="8" spans="1:7" x14ac:dyDescent="0.4">
      <c r="B8" s="31">
        <f>ROW(テーブル3[[#This Row],[No]])-5</f>
        <v>3</v>
      </c>
      <c r="C8" s="32" t="s">
        <v>173</v>
      </c>
      <c r="D8" s="33" t="s">
        <v>171</v>
      </c>
      <c r="E8" s="20" t="str">
        <f>IF(テーブル3[[#This Row],[View]]="","",D8&amp;"Model")</f>
        <v>Sample001ViewModel</v>
      </c>
      <c r="F8" s="34"/>
      <c r="G8" s="35" t="s">
        <v>262</v>
      </c>
    </row>
    <row r="9" spans="1:7" x14ac:dyDescent="0.4">
      <c r="B9" s="31">
        <f>ROW(テーブル3[[#This Row],[No]])-5</f>
        <v>4</v>
      </c>
      <c r="C9" s="32" t="s">
        <v>204</v>
      </c>
      <c r="D9" s="33" t="s">
        <v>206</v>
      </c>
      <c r="E9" s="20" t="str">
        <f>IF(テーブル3[[#This Row],[View]]="","",D9&amp;"Model")</f>
        <v>Sample002ViewModel</v>
      </c>
      <c r="F9" s="34"/>
      <c r="G9" s="35" t="s">
        <v>208</v>
      </c>
    </row>
    <row r="10" spans="1:7" x14ac:dyDescent="0.4">
      <c r="B10" s="31">
        <f>ROW(テーブル3[[#This Row],[No]])-5</f>
        <v>5</v>
      </c>
      <c r="C10" s="32" t="s">
        <v>205</v>
      </c>
      <c r="D10" s="33" t="s">
        <v>207</v>
      </c>
      <c r="E10" s="20" t="str">
        <f>IF(テーブル3[[#This Row],[View]]="","",D10&amp;"Model")</f>
        <v>Sample003ViewModel</v>
      </c>
      <c r="F10" s="34"/>
      <c r="G10" s="35" t="s">
        <v>209</v>
      </c>
    </row>
    <row r="11" spans="1:7" x14ac:dyDescent="0.4">
      <c r="B11" s="31">
        <f>ROW(テーブル3[[#This Row],[No]])-5</f>
        <v>6</v>
      </c>
      <c r="C11" s="32" t="s">
        <v>247</v>
      </c>
      <c r="D11" s="33" t="s">
        <v>248</v>
      </c>
      <c r="E11" s="20" t="str">
        <f>IF(テーブル3[[#This Row],[View]]="","",D11&amp;"Model")</f>
        <v>Sample004PageListViewModel</v>
      </c>
      <c r="F11" s="34"/>
      <c r="G11" s="35" t="s">
        <v>210</v>
      </c>
    </row>
    <row r="12" spans="1:7" x14ac:dyDescent="0.4">
      <c r="B12" s="31">
        <f>ROW(テーブル3[[#This Row],[No]])-5</f>
        <v>7</v>
      </c>
      <c r="C12" s="32" t="s">
        <v>211</v>
      </c>
      <c r="D12" s="33" t="s">
        <v>212</v>
      </c>
      <c r="E12" s="20" t="str">
        <f>IF(テーブル3[[#This Row],[View]]="","",D12&amp;"Model")</f>
        <v>Sample004PageEditingViewModel</v>
      </c>
      <c r="F12" s="34"/>
      <c r="G12" s="35" t="s">
        <v>242</v>
      </c>
    </row>
    <row r="13" spans="1:7" x14ac:dyDescent="0.4">
      <c r="B13" s="31">
        <f>ROW(テーブル3[[#This Row],[No]])-5</f>
        <v>8</v>
      </c>
      <c r="C13" s="32" t="s">
        <v>214</v>
      </c>
      <c r="D13" s="33" t="s">
        <v>213</v>
      </c>
      <c r="E13" s="20" t="str">
        <f>IF(テーブル3[[#This Row],[View]]="","",D13&amp;"Model")</f>
        <v>Sample004PagePreviewViewModel</v>
      </c>
      <c r="F13" s="34"/>
      <c r="G13" s="35" t="s">
        <v>243</v>
      </c>
    </row>
    <row r="14" spans="1:7" x14ac:dyDescent="0.4">
      <c r="B14" s="31">
        <f>ROW(テーブル3[[#This Row],[No]])-5</f>
        <v>9</v>
      </c>
      <c r="C14" s="32" t="s">
        <v>260</v>
      </c>
      <c r="D14" s="33" t="s">
        <v>261</v>
      </c>
      <c r="E14" s="20" t="str">
        <f>IF(テーブル3[[#This Row],[View]]="","",D14&amp;"Model")</f>
        <v>Sample005ViewModel</v>
      </c>
      <c r="F14" s="34"/>
      <c r="G14" s="36" t="s">
        <v>263</v>
      </c>
    </row>
    <row r="15" spans="1:7" x14ac:dyDescent="0.4">
      <c r="B15" s="31">
        <f>ROW(テーブル3[[#This Row],[No]])-5</f>
        <v>10</v>
      </c>
      <c r="C15" s="32"/>
      <c r="D15" s="34"/>
      <c r="E15" s="20" t="str">
        <f>IF(テーブル3[[#This Row],[View]]="","",D15&amp;"Model")</f>
        <v/>
      </c>
      <c r="F15" s="34"/>
      <c r="G15" s="36"/>
    </row>
    <row r="16" spans="1:7" x14ac:dyDescent="0.4">
      <c r="B16" s="31">
        <f>ROW(テーブル3[[#This Row],[No]])-5</f>
        <v>11</v>
      </c>
      <c r="C16" s="32"/>
      <c r="D16" s="34"/>
      <c r="E16" s="20" t="str">
        <f>IF(テーブル3[[#This Row],[View]]="","",D16&amp;"Model")</f>
        <v/>
      </c>
      <c r="F16" s="34"/>
      <c r="G16" s="36"/>
    </row>
    <row r="17" spans="2:7" x14ac:dyDescent="0.4">
      <c r="B17" s="31">
        <f>ROW(テーブル3[[#This Row],[No]])-5</f>
        <v>12</v>
      </c>
      <c r="C17" s="37"/>
      <c r="D17" s="38"/>
      <c r="E17" s="20" t="str">
        <f>IF(テーブル3[[#This Row],[View]]="","",D17&amp;"Model")</f>
        <v/>
      </c>
      <c r="F17" s="38"/>
      <c r="G17" s="39"/>
    </row>
    <row r="18" spans="2:7" x14ac:dyDescent="0.4">
      <c r="B18" s="31">
        <f>ROW(テーブル3[[#This Row],[No]])-5</f>
        <v>13</v>
      </c>
      <c r="C18" s="32"/>
      <c r="D18" s="34"/>
      <c r="E18" s="20"/>
      <c r="F18" s="34"/>
      <c r="G18" s="36"/>
    </row>
    <row r="19" spans="2:7" x14ac:dyDescent="0.4">
      <c r="B19" s="31">
        <f>ROW(テーブル3[[#This Row],[No]])-5</f>
        <v>14</v>
      </c>
      <c r="C19" s="32"/>
      <c r="D19" s="34"/>
      <c r="E19" s="20"/>
      <c r="F19" s="34"/>
      <c r="G19" s="36"/>
    </row>
    <row r="20" spans="2:7" x14ac:dyDescent="0.4">
      <c r="B20" s="31">
        <f>ROW(テーブル3[[#This Row],[No]])-5</f>
        <v>15</v>
      </c>
      <c r="C20" s="32"/>
      <c r="D20" s="34"/>
      <c r="E20" s="20"/>
      <c r="F20" s="34"/>
      <c r="G20" s="36"/>
    </row>
    <row r="21" spans="2:7" x14ac:dyDescent="0.4">
      <c r="B21" s="31">
        <f>ROW(テーブル3[[#This Row],[No]])-5</f>
        <v>16</v>
      </c>
      <c r="C21" s="32"/>
      <c r="D21" s="34"/>
      <c r="E21" s="20"/>
      <c r="F21" s="34"/>
      <c r="G21" s="36"/>
    </row>
    <row r="22" spans="2:7" x14ac:dyDescent="0.4">
      <c r="B22" s="31">
        <f>ROW(テーブル3[[#This Row],[No]])-5</f>
        <v>17</v>
      </c>
      <c r="C22" s="32"/>
      <c r="D22" s="34"/>
      <c r="E22" s="20"/>
      <c r="F22" s="34"/>
      <c r="G22" s="36"/>
    </row>
    <row r="23" spans="2:7" x14ac:dyDescent="0.4">
      <c r="B23" s="31">
        <f>ROW(テーブル3[[#This Row],[No]])-5</f>
        <v>18</v>
      </c>
      <c r="C23" s="32"/>
      <c r="D23" s="34"/>
      <c r="E23" s="20"/>
      <c r="F23" s="34"/>
      <c r="G23" s="36"/>
    </row>
    <row r="24" spans="2:7" x14ac:dyDescent="0.4">
      <c r="B24" s="31">
        <f>ROW(テーブル3[[#This Row],[No]])-5</f>
        <v>19</v>
      </c>
      <c r="C24" s="32"/>
      <c r="D24" s="34"/>
      <c r="E24" s="20"/>
      <c r="F24" s="34"/>
      <c r="G24" s="36"/>
    </row>
    <row r="25" spans="2:7" x14ac:dyDescent="0.4">
      <c r="B25" s="31">
        <f>ROW(テーブル3[[#This Row],[No]])-5</f>
        <v>20</v>
      </c>
      <c r="C25" s="32"/>
      <c r="D25" s="34"/>
      <c r="E25" s="20"/>
      <c r="F25" s="34"/>
      <c r="G25" s="36"/>
    </row>
    <row r="26" spans="2:7" x14ac:dyDescent="0.4">
      <c r="B26" s="40">
        <f>ROW(テーブル3[[#This Row],[No]])-5</f>
        <v>21</v>
      </c>
      <c r="C26" s="37"/>
      <c r="D26" s="38"/>
      <c r="E26" s="41"/>
      <c r="F26" s="38"/>
      <c r="G26" s="42"/>
    </row>
  </sheetData>
  <phoneticPr fontId="1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>
      <selection activeCell="E12" sqref="E12"/>
    </sheetView>
  </sheetViews>
  <sheetFormatPr defaultRowHeight="15.45" x14ac:dyDescent="0.4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 x14ac:dyDescent="0.4">
      <c r="A1" s="2" t="s">
        <v>137</v>
      </c>
    </row>
    <row r="2" spans="1:6" x14ac:dyDescent="0.4">
      <c r="F2" s="7" t="s">
        <v>138</v>
      </c>
    </row>
    <row r="5" spans="1:6" x14ac:dyDescent="0.4">
      <c r="B5" t="s">
        <v>106</v>
      </c>
      <c r="C5" t="s">
        <v>113</v>
      </c>
      <c r="D5" t="s">
        <v>98</v>
      </c>
      <c r="E5" t="s">
        <v>99</v>
      </c>
      <c r="F5" t="s">
        <v>16</v>
      </c>
    </row>
    <row r="6" spans="1:6" x14ac:dyDescent="0.4">
      <c r="B6" t="s">
        <v>142</v>
      </c>
      <c r="D6" t="s">
        <v>141</v>
      </c>
      <c r="F6" s="11"/>
    </row>
    <row r="7" spans="1:6" x14ac:dyDescent="0.4">
      <c r="D7" s="10" t="s">
        <v>143</v>
      </c>
      <c r="E7" s="10" t="s">
        <v>144</v>
      </c>
    </row>
    <row r="8" spans="1:6" x14ac:dyDescent="0.4">
      <c r="D8" s="10" t="s">
        <v>145</v>
      </c>
      <c r="E8" s="10"/>
      <c r="F8" t="s">
        <v>146</v>
      </c>
    </row>
    <row r="9" spans="1:6" x14ac:dyDescent="0.4">
      <c r="D9" s="10"/>
      <c r="E9" s="10"/>
    </row>
    <row r="10" spans="1:6" ht="30.9" x14ac:dyDescent="0.4">
      <c r="B10" t="s">
        <v>139</v>
      </c>
      <c r="D10" s="10" t="s">
        <v>147</v>
      </c>
      <c r="E10" s="10"/>
    </row>
    <row r="12" spans="1:6" x14ac:dyDescent="0.4">
      <c r="B12" t="s">
        <v>140</v>
      </c>
      <c r="D12" t="s">
        <v>161</v>
      </c>
      <c r="E12" t="s">
        <v>162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Z72"/>
  <sheetViews>
    <sheetView zoomScale="65" zoomScaleNormal="85" workbookViewId="0">
      <pane xSplit="5" topLeftCell="F1" activePane="topRight" state="frozen"/>
      <selection pane="topRight" activeCell="D39" sqref="D39:H39"/>
    </sheetView>
  </sheetViews>
  <sheetFormatPr defaultRowHeight="15.45" x14ac:dyDescent="0.4"/>
  <cols>
    <col min="1" max="2" width="2.5625" customWidth="1"/>
    <col min="3" max="3" width="4.4375" customWidth="1"/>
    <col min="4" max="4" width="22.3125" customWidth="1"/>
    <col min="5" max="5" width="33" bestFit="1" customWidth="1"/>
    <col min="6" max="11" width="6.875" customWidth="1"/>
    <col min="12" max="12" width="14.1875" bestFit="1" customWidth="1"/>
    <col min="13" max="14" width="35.8125" bestFit="1" customWidth="1"/>
    <col min="15" max="15" width="2.5625" customWidth="1"/>
    <col min="16" max="16" width="29.9375" bestFit="1" customWidth="1"/>
    <col min="17" max="17" width="2.5625" customWidth="1"/>
    <col min="18" max="18" width="14.1875" bestFit="1" customWidth="1"/>
    <col min="19" max="19" width="11.8125" bestFit="1" customWidth="1"/>
    <col min="20" max="20" width="14.1875" bestFit="1" customWidth="1"/>
    <col min="21" max="21" width="9.5625" bestFit="1" customWidth="1"/>
    <col min="22" max="22" width="5.625" bestFit="1" customWidth="1"/>
    <col min="23" max="23" width="8.9375" bestFit="1" customWidth="1"/>
    <col min="24" max="24" width="6" bestFit="1" customWidth="1"/>
    <col min="25" max="25" width="10.625" bestFit="1" customWidth="1"/>
    <col min="26" max="26" width="10.25" bestFit="1" customWidth="1"/>
  </cols>
  <sheetData>
    <row r="1" spans="1:14" ht="19.3" x14ac:dyDescent="0.4">
      <c r="A1" s="2" t="s">
        <v>66</v>
      </c>
    </row>
    <row r="2" spans="1:14" x14ac:dyDescent="0.4">
      <c r="N2" s="7" t="s">
        <v>152</v>
      </c>
    </row>
    <row r="3" spans="1:14" x14ac:dyDescent="0.4">
      <c r="B3" t="s">
        <v>194</v>
      </c>
      <c r="C3" t="s">
        <v>195</v>
      </c>
      <c r="N3" s="7" t="s">
        <v>240</v>
      </c>
    </row>
    <row r="4" spans="1:14" x14ac:dyDescent="0.4">
      <c r="N4" s="7"/>
    </row>
    <row r="5" spans="1:14" x14ac:dyDescent="0.4">
      <c r="B5" s="1" t="s">
        <v>71</v>
      </c>
    </row>
    <row r="6" spans="1:14" x14ac:dyDescent="0.4">
      <c r="C6" s="16" t="s">
        <v>67</v>
      </c>
      <c r="D6" s="17" t="s">
        <v>72</v>
      </c>
      <c r="E6" s="17" t="s">
        <v>73</v>
      </c>
      <c r="F6" s="22" t="s">
        <v>257</v>
      </c>
    </row>
    <row r="7" spans="1:14" x14ac:dyDescent="0.4">
      <c r="C7" s="3">
        <v>1</v>
      </c>
      <c r="D7" s="3" t="s">
        <v>163</v>
      </c>
      <c r="E7" s="3" t="s">
        <v>164</v>
      </c>
      <c r="F7" s="22"/>
    </row>
    <row r="8" spans="1:14" x14ac:dyDescent="0.4">
      <c r="C8" s="3">
        <v>2</v>
      </c>
      <c r="D8" s="3" t="s">
        <v>252</v>
      </c>
      <c r="E8" s="3" t="s">
        <v>251</v>
      </c>
      <c r="F8" s="3"/>
    </row>
    <row r="9" spans="1:14" x14ac:dyDescent="0.4">
      <c r="C9" s="3">
        <v>3</v>
      </c>
      <c r="D9" s="3" t="s">
        <v>197</v>
      </c>
      <c r="E9" s="3" t="s">
        <v>198</v>
      </c>
      <c r="F9" s="3"/>
    </row>
    <row r="10" spans="1:14" x14ac:dyDescent="0.4">
      <c r="C10" s="3">
        <v>4</v>
      </c>
      <c r="D10" s="3" t="s">
        <v>193</v>
      </c>
      <c r="E10" s="3" t="s">
        <v>196</v>
      </c>
      <c r="F10" s="3"/>
    </row>
    <row r="11" spans="1:14" x14ac:dyDescent="0.4">
      <c r="C11" s="3">
        <v>5</v>
      </c>
      <c r="D11" s="3" t="s">
        <v>215</v>
      </c>
      <c r="E11" s="3" t="s">
        <v>216</v>
      </c>
      <c r="F11" s="3"/>
    </row>
    <row r="12" spans="1:14" x14ac:dyDescent="0.4">
      <c r="C12" s="3">
        <v>6</v>
      </c>
      <c r="D12" s="3" t="s">
        <v>234</v>
      </c>
      <c r="E12" s="3" t="s">
        <v>235</v>
      </c>
      <c r="F12" s="3" t="s">
        <v>256</v>
      </c>
    </row>
    <row r="13" spans="1:14" x14ac:dyDescent="0.4">
      <c r="C13" s="3">
        <v>7</v>
      </c>
      <c r="D13" s="3"/>
      <c r="E13" s="3"/>
      <c r="F13" s="3"/>
    </row>
    <row r="14" spans="1:14" x14ac:dyDescent="0.4">
      <c r="C14" s="3">
        <v>8</v>
      </c>
      <c r="D14" s="3"/>
      <c r="E14" s="3"/>
      <c r="F14" s="3"/>
    </row>
    <row r="15" spans="1:14" x14ac:dyDescent="0.4">
      <c r="C15" s="3">
        <v>9</v>
      </c>
      <c r="D15" s="3"/>
      <c r="E15" s="3"/>
      <c r="F15" s="21"/>
    </row>
    <row r="18" spans="2:26" x14ac:dyDescent="0.4">
      <c r="B18" s="1" t="s">
        <v>81</v>
      </c>
      <c r="P18" t="s">
        <v>174</v>
      </c>
      <c r="R18" t="s">
        <v>233</v>
      </c>
    </row>
    <row r="19" spans="2:26" x14ac:dyDescent="0.4">
      <c r="C19">
        <v>1</v>
      </c>
      <c r="D19" t="str">
        <f>_xlfn.XLOOKUP(C19,テーブル一覧[No],テーブル一覧[論理名])</f>
        <v>サンプルマスタ</v>
      </c>
      <c r="E19" t="str">
        <f>_xlfn.XLOOKUP($C19,テーブル一覧[No],テーブル一覧[物理名])</f>
        <v>tmp_sample_mst</v>
      </c>
      <c r="P19" s="14" t="str">
        <f>"■"&amp;D19&amp;":"&amp;E19</f>
        <v>■サンプルマスタ:tmp_sample_mst</v>
      </c>
      <c r="R19" t="s">
        <v>72</v>
      </c>
      <c r="S19" t="s">
        <v>73</v>
      </c>
      <c r="T19" t="s">
        <v>175</v>
      </c>
      <c r="U19" t="s">
        <v>176</v>
      </c>
      <c r="V19" t="s">
        <v>177</v>
      </c>
      <c r="W19" t="s">
        <v>179</v>
      </c>
      <c r="X19" t="s">
        <v>178</v>
      </c>
      <c r="Y19" t="s">
        <v>180</v>
      </c>
      <c r="Z19" t="s">
        <v>181</v>
      </c>
    </row>
    <row r="20" spans="2:26" x14ac:dyDescent="0.4">
      <c r="D20" s="8" t="s">
        <v>72</v>
      </c>
      <c r="E20" s="8" t="s">
        <v>73</v>
      </c>
      <c r="F20" s="8" t="s">
        <v>80</v>
      </c>
      <c r="G20" s="8" t="s">
        <v>75</v>
      </c>
      <c r="H20" s="8" t="s">
        <v>159</v>
      </c>
      <c r="I20" s="8" t="s">
        <v>74</v>
      </c>
      <c r="J20" s="8" t="s">
        <v>76</v>
      </c>
      <c r="K20" s="8" t="s">
        <v>77</v>
      </c>
      <c r="L20" s="25" t="s">
        <v>184</v>
      </c>
      <c r="M20" s="8" t="s">
        <v>78</v>
      </c>
      <c r="N20" s="8" t="s">
        <v>16</v>
      </c>
      <c r="P20" s="14"/>
    </row>
    <row r="21" spans="2:26" x14ac:dyDescent="0.4">
      <c r="D21" s="3" t="s">
        <v>165</v>
      </c>
      <c r="E21" s="3" t="s">
        <v>167</v>
      </c>
      <c r="F21" s="3">
        <v>1</v>
      </c>
      <c r="G21" s="3">
        <v>1</v>
      </c>
      <c r="H21" s="3" t="s">
        <v>158</v>
      </c>
      <c r="I21" s="3"/>
      <c r="J21" s="3"/>
      <c r="K21" s="3"/>
      <c r="L21" s="3" t="s">
        <v>182</v>
      </c>
      <c r="M21" s="9"/>
      <c r="N21" s="3"/>
      <c r="P21" s="15" t="str">
        <f t="shared" ref="P21:P22" si="0">IF(E21="","",D21&amp;":"&amp;E21&amp;IF(F21=1,"(PK)","")&amp;IF(I21=1,"(FK)",""))</f>
        <v>サンプルコード:sample_code(PK)</v>
      </c>
      <c r="R21" s="24" t="str">
        <f>D21</f>
        <v>サンプルコード</v>
      </c>
      <c r="S21" s="24" t="str">
        <f>E21</f>
        <v>sample_code</v>
      </c>
      <c r="T21" s="24" t="str">
        <f>L21</f>
        <v>VARCHAR2(20)</v>
      </c>
      <c r="U21" s="24" t="str">
        <f>IF(G21=1,"NOT NULL","")</f>
        <v>NOT NULL</v>
      </c>
      <c r="V21" s="24">
        <f>IF(F21="","",F21)</f>
        <v>1</v>
      </c>
      <c r="W21" s="24"/>
      <c r="X21" s="24"/>
      <c r="Y21" s="24"/>
      <c r="Z21" s="24"/>
    </row>
    <row r="22" spans="2:26" x14ac:dyDescent="0.4">
      <c r="D22" s="3" t="s">
        <v>166</v>
      </c>
      <c r="E22" s="3" t="s">
        <v>168</v>
      </c>
      <c r="F22" s="3"/>
      <c r="G22" s="3">
        <v>1</v>
      </c>
      <c r="H22" s="3" t="s">
        <v>158</v>
      </c>
      <c r="I22" s="3"/>
      <c r="J22" s="3"/>
      <c r="K22" s="3"/>
      <c r="L22" s="3" t="s">
        <v>183</v>
      </c>
      <c r="M22" s="9"/>
      <c r="N22" s="3"/>
      <c r="P22" s="15" t="str">
        <f t="shared" si="0"/>
        <v>サンプル名称:sample_name</v>
      </c>
      <c r="R22" s="24" t="str">
        <f>D22</f>
        <v>サンプル名称</v>
      </c>
      <c r="S22" s="24" t="str">
        <f>E22</f>
        <v>sample_name</v>
      </c>
      <c r="T22" s="24" t="str">
        <f>L22</f>
        <v>VARCHAR2(40)</v>
      </c>
      <c r="U22" s="24" t="str">
        <f t="shared" ref="U22" si="1">IF(G22=1,"NOT NULL","")</f>
        <v>NOT NULL</v>
      </c>
      <c r="V22" s="24" t="str">
        <f t="shared" ref="V22" si="2">IF(F22="","",F22)</f>
        <v/>
      </c>
      <c r="W22" s="24"/>
      <c r="X22" s="24"/>
      <c r="Y22" s="24"/>
      <c r="Z22" s="24"/>
    </row>
    <row r="23" spans="2:26" x14ac:dyDescent="0.4">
      <c r="D23" s="3"/>
      <c r="E23" s="3"/>
      <c r="F23" s="3"/>
      <c r="G23" s="3"/>
      <c r="H23" s="3"/>
      <c r="I23" s="3"/>
      <c r="J23" s="3"/>
      <c r="K23" s="3"/>
      <c r="L23" s="3"/>
      <c r="M23" s="9"/>
      <c r="N23" s="3"/>
      <c r="P23" s="15" t="str">
        <f>IF(E23="","",D23&amp;":"&amp;E23&amp;IF(F23=1,"(PK)","")&amp;IF(I23=1,"(FK)",""))</f>
        <v/>
      </c>
    </row>
    <row r="24" spans="2:26" x14ac:dyDescent="0.4">
      <c r="D24" s="3"/>
      <c r="E24" s="3"/>
      <c r="F24" s="3"/>
      <c r="G24" s="3"/>
      <c r="H24" s="3"/>
      <c r="I24" s="3"/>
      <c r="J24" s="3"/>
      <c r="K24" s="3"/>
      <c r="L24" s="3"/>
      <c r="M24" s="9"/>
      <c r="N24" s="3"/>
      <c r="P24" s="15" t="str">
        <f t="shared" ref="P24:P25" si="3">IF(E24="","",D24&amp;":"&amp;E24&amp;IF(F24=1,"(PK)","")&amp;IF(I24=1,"(FK)",""))</f>
        <v/>
      </c>
    </row>
    <row r="25" spans="2:26" x14ac:dyDescent="0.4">
      <c r="D25" s="3"/>
      <c r="E25" s="3"/>
      <c r="F25" s="3"/>
      <c r="G25" s="3"/>
      <c r="H25" s="3"/>
      <c r="I25" s="3"/>
      <c r="J25" s="3"/>
      <c r="K25" s="3"/>
      <c r="L25" s="3"/>
      <c r="M25" s="9"/>
      <c r="N25" s="3"/>
      <c r="P25" s="15" t="str">
        <f t="shared" si="3"/>
        <v/>
      </c>
    </row>
    <row r="26" spans="2:26" x14ac:dyDescent="0.4">
      <c r="P26" s="14"/>
    </row>
    <row r="27" spans="2:26" x14ac:dyDescent="0.4">
      <c r="C27">
        <v>2</v>
      </c>
      <c r="D27" t="str">
        <f>_xlfn.XLOOKUP(C27,テーブル一覧[No],テーブル一覧[論理名])</f>
        <v>作業者グループマスタ</v>
      </c>
      <c r="E27" t="str">
        <f>_xlfn.XLOOKUP($C27,テーブル一覧[No],テーブル一覧[物理名])</f>
        <v>tmp_worker_group_mst</v>
      </c>
      <c r="P27" s="14" t="str">
        <f>"■"&amp;D27&amp;":"&amp;E27</f>
        <v>■作業者グループマスタ:tmp_worker_group_mst</v>
      </c>
    </row>
    <row r="28" spans="2:26" x14ac:dyDescent="0.4">
      <c r="D28" s="8" t="s">
        <v>72</v>
      </c>
      <c r="E28" s="8" t="s">
        <v>73</v>
      </c>
      <c r="F28" s="8" t="s">
        <v>80</v>
      </c>
      <c r="G28" s="8" t="s">
        <v>75</v>
      </c>
      <c r="H28" s="8" t="s">
        <v>159</v>
      </c>
      <c r="I28" s="8" t="s">
        <v>74</v>
      </c>
      <c r="J28" s="8" t="s">
        <v>76</v>
      </c>
      <c r="K28" s="8" t="s">
        <v>77</v>
      </c>
      <c r="L28" s="25" t="s">
        <v>184</v>
      </c>
      <c r="M28" s="8" t="s">
        <v>78</v>
      </c>
      <c r="N28" s="8" t="s">
        <v>16</v>
      </c>
      <c r="P28" s="14"/>
    </row>
    <row r="29" spans="2:26" x14ac:dyDescent="0.4">
      <c r="D29" s="3" t="s">
        <v>253</v>
      </c>
      <c r="E29" s="3" t="s">
        <v>258</v>
      </c>
      <c r="F29" s="3">
        <v>1</v>
      </c>
      <c r="G29" s="3">
        <v>1</v>
      </c>
      <c r="H29" s="3" t="s">
        <v>158</v>
      </c>
      <c r="I29" s="3"/>
      <c r="J29" s="3"/>
      <c r="K29" s="3"/>
      <c r="L29" s="3" t="s">
        <v>182</v>
      </c>
      <c r="M29" s="9"/>
      <c r="N29" s="3"/>
      <c r="P29" s="15" t="str">
        <f t="shared" ref="P29:P33" si="4">IF(E29="","",D29&amp;":"&amp;E29&amp;IF(F29=1,"(PK)","")&amp;IF(I29=1,"(FK)",""))</f>
        <v>作業者グループコード:worker_group_code(PK)</v>
      </c>
      <c r="R29" s="24" t="str">
        <f>D29</f>
        <v>作業者グループコード</v>
      </c>
      <c r="S29" s="24" t="str">
        <f>E29</f>
        <v>worker_group_code</v>
      </c>
      <c r="T29" s="24" t="str">
        <f>L29</f>
        <v>VARCHAR2(20)</v>
      </c>
      <c r="U29" s="24" t="str">
        <f t="shared" ref="U29:U30" si="5">IF(G29=1,"NOT NULL","")</f>
        <v>NOT NULL</v>
      </c>
      <c r="V29" s="24">
        <f>IF(F29="","",F29)</f>
        <v>1</v>
      </c>
      <c r="W29" s="24"/>
      <c r="X29" s="24"/>
      <c r="Y29" s="24"/>
      <c r="Z29" s="24"/>
    </row>
    <row r="30" spans="2:26" x14ac:dyDescent="0.4">
      <c r="D30" s="3" t="s">
        <v>254</v>
      </c>
      <c r="E30" s="3" t="s">
        <v>259</v>
      </c>
      <c r="F30" s="3"/>
      <c r="G30" s="3">
        <v>1</v>
      </c>
      <c r="H30" s="3" t="s">
        <v>158</v>
      </c>
      <c r="I30" s="3"/>
      <c r="J30" s="3"/>
      <c r="K30" s="3"/>
      <c r="L30" s="3" t="s">
        <v>183</v>
      </c>
      <c r="M30" s="9"/>
      <c r="N30" s="3"/>
      <c r="P30" s="15" t="str">
        <f t="shared" si="4"/>
        <v>作業者グループ名称:worker_group_name</v>
      </c>
      <c r="R30" s="24" t="str">
        <f>D30</f>
        <v>作業者グループ名称</v>
      </c>
      <c r="S30" s="24" t="str">
        <f>E30</f>
        <v>worker_group_name</v>
      </c>
      <c r="T30" s="24" t="str">
        <f>L30</f>
        <v>VARCHAR2(40)</v>
      </c>
      <c r="U30" s="24" t="str">
        <f t="shared" si="5"/>
        <v>NOT NULL</v>
      </c>
      <c r="V30" s="24" t="str">
        <f t="shared" ref="V30" si="6">IF(F30="","",F30)</f>
        <v/>
      </c>
      <c r="W30" s="24"/>
      <c r="X30" s="24"/>
      <c r="Y30" s="24"/>
      <c r="Z30" s="24"/>
    </row>
    <row r="31" spans="2:26" x14ac:dyDescent="0.4">
      <c r="D31" s="3"/>
      <c r="E31" s="3"/>
      <c r="F31" s="3"/>
      <c r="G31" s="3"/>
      <c r="H31" s="3"/>
      <c r="I31" s="3"/>
      <c r="J31" s="3"/>
      <c r="K31" s="3"/>
      <c r="L31" s="3"/>
      <c r="M31" s="9"/>
      <c r="N31" s="3"/>
      <c r="P31" s="15" t="str">
        <f t="shared" si="4"/>
        <v/>
      </c>
    </row>
    <row r="32" spans="2:26" x14ac:dyDescent="0.4">
      <c r="D32" s="3"/>
      <c r="E32" s="3"/>
      <c r="F32" s="3"/>
      <c r="G32" s="3"/>
      <c r="H32" s="3"/>
      <c r="I32" s="3"/>
      <c r="J32" s="3"/>
      <c r="K32" s="3"/>
      <c r="L32" s="3"/>
      <c r="M32" s="9"/>
      <c r="N32" s="3"/>
      <c r="P32" s="15" t="str">
        <f t="shared" si="4"/>
        <v/>
      </c>
    </row>
    <row r="33" spans="3:26" x14ac:dyDescent="0.4">
      <c r="D33" s="3"/>
      <c r="E33" s="3"/>
      <c r="F33" s="3"/>
      <c r="G33" s="3"/>
      <c r="H33" s="3"/>
      <c r="I33" s="3"/>
      <c r="J33" s="3"/>
      <c r="K33" s="3"/>
      <c r="L33" s="3"/>
      <c r="M33" s="9"/>
      <c r="N33" s="3"/>
      <c r="P33" s="15" t="str">
        <f t="shared" si="4"/>
        <v/>
      </c>
    </row>
    <row r="34" spans="3:26" x14ac:dyDescent="0.4">
      <c r="P34" s="14"/>
    </row>
    <row r="35" spans="3:26" x14ac:dyDescent="0.4">
      <c r="C35">
        <v>3</v>
      </c>
      <c r="D35" t="str">
        <f>_xlfn.XLOOKUP(C35,テーブル一覧[No],テーブル一覧[論理名])</f>
        <v>作業者マスタ</v>
      </c>
      <c r="E35" t="str">
        <f>_xlfn.XLOOKUP($C35,テーブル一覧[No],テーブル一覧[物理名])</f>
        <v>tmp_worker_mst</v>
      </c>
      <c r="P35" s="14" t="str">
        <f>"■"&amp;D35&amp;":"&amp;E35</f>
        <v>■作業者マスタ:tmp_worker_mst</v>
      </c>
    </row>
    <row r="36" spans="3:26" x14ac:dyDescent="0.4">
      <c r="D36" s="8" t="s">
        <v>72</v>
      </c>
      <c r="E36" s="8" t="s">
        <v>73</v>
      </c>
      <c r="F36" s="8" t="s">
        <v>80</v>
      </c>
      <c r="G36" s="8" t="s">
        <v>75</v>
      </c>
      <c r="H36" s="8" t="s">
        <v>159</v>
      </c>
      <c r="I36" s="8" t="s">
        <v>74</v>
      </c>
      <c r="J36" s="8" t="s">
        <v>76</v>
      </c>
      <c r="K36" s="8" t="s">
        <v>77</v>
      </c>
      <c r="L36" s="25" t="s">
        <v>184</v>
      </c>
      <c r="M36" s="8" t="s">
        <v>78</v>
      </c>
      <c r="N36" s="8" t="s">
        <v>16</v>
      </c>
      <c r="P36" s="14"/>
    </row>
    <row r="37" spans="3:26" x14ac:dyDescent="0.4">
      <c r="D37" s="3" t="s">
        <v>200</v>
      </c>
      <c r="E37" s="3" t="s">
        <v>162</v>
      </c>
      <c r="F37" s="3">
        <v>1</v>
      </c>
      <c r="G37" s="3">
        <v>1</v>
      </c>
      <c r="H37" s="3" t="s">
        <v>158</v>
      </c>
      <c r="I37" s="3"/>
      <c r="J37" s="3"/>
      <c r="K37" s="3"/>
      <c r="L37" s="3" t="s">
        <v>182</v>
      </c>
      <c r="M37" s="9"/>
      <c r="N37" s="3"/>
      <c r="P37" s="15" t="str">
        <f t="shared" ref="P37:P41" si="7">IF(E37="","",D37&amp;":"&amp;E37&amp;IF(F37=1,"(PK)","")&amp;IF(I37=1,"(FK)",""))</f>
        <v>作業者コード:worker_code(PK)</v>
      </c>
      <c r="R37" s="24" t="str">
        <f>D37</f>
        <v>作業者コード</v>
      </c>
      <c r="S37" s="24" t="str">
        <f>E37</f>
        <v>worker_code</v>
      </c>
      <c r="T37" s="24" t="str">
        <f>L37</f>
        <v>VARCHAR2(20)</v>
      </c>
      <c r="U37" s="24" t="str">
        <f t="shared" ref="U37:U38" si="8">IF(G37=1,"NOT NULL","")</f>
        <v>NOT NULL</v>
      </c>
      <c r="V37" s="24">
        <f>IF(F37="","",F37)</f>
        <v>1</v>
      </c>
      <c r="W37" s="24"/>
      <c r="X37" s="24"/>
      <c r="Y37" s="24"/>
      <c r="Z37" s="24"/>
    </row>
    <row r="38" spans="3:26" x14ac:dyDescent="0.4">
      <c r="D38" s="3" t="s">
        <v>201</v>
      </c>
      <c r="E38" s="3" t="s">
        <v>199</v>
      </c>
      <c r="F38" s="3"/>
      <c r="G38" s="3">
        <v>1</v>
      </c>
      <c r="H38" s="3" t="s">
        <v>158</v>
      </c>
      <c r="I38" s="3"/>
      <c r="J38" s="3"/>
      <c r="K38" s="3"/>
      <c r="L38" s="3" t="s">
        <v>183</v>
      </c>
      <c r="M38" s="9"/>
      <c r="N38" s="3"/>
      <c r="P38" s="15" t="str">
        <f t="shared" si="7"/>
        <v>作業者名称:worker_name</v>
      </c>
      <c r="R38" s="24" t="str">
        <f>D38</f>
        <v>作業者名称</v>
      </c>
      <c r="S38" s="24" t="str">
        <f>E38</f>
        <v>worker_name</v>
      </c>
      <c r="T38" s="24" t="str">
        <f>L38</f>
        <v>VARCHAR2(40)</v>
      </c>
      <c r="U38" s="24" t="str">
        <f t="shared" si="8"/>
        <v>NOT NULL</v>
      </c>
      <c r="V38" s="24" t="str">
        <f t="shared" ref="V38" si="9">IF(F38="","",F38)</f>
        <v/>
      </c>
      <c r="W38" s="24"/>
      <c r="X38" s="24"/>
      <c r="Y38" s="24"/>
      <c r="Z38" s="24"/>
    </row>
    <row r="39" spans="3:26" x14ac:dyDescent="0.4">
      <c r="D39" s="3" t="s">
        <v>253</v>
      </c>
      <c r="E39" s="3" t="s">
        <v>258</v>
      </c>
      <c r="F39" s="3"/>
      <c r="G39" s="3"/>
      <c r="H39" s="3" t="s">
        <v>158</v>
      </c>
      <c r="I39" s="3"/>
      <c r="J39" s="3"/>
      <c r="K39" s="3"/>
      <c r="L39" s="3" t="s">
        <v>182</v>
      </c>
      <c r="M39" s="9"/>
      <c r="N39" s="3"/>
      <c r="P39" s="15" t="str">
        <f t="shared" si="7"/>
        <v>作業者グループコード:worker_group_code</v>
      </c>
    </row>
    <row r="40" spans="3:26" x14ac:dyDescent="0.4">
      <c r="D40" s="3"/>
      <c r="E40" s="3"/>
      <c r="F40" s="3"/>
      <c r="G40" s="3"/>
      <c r="H40" s="3"/>
      <c r="I40" s="3"/>
      <c r="J40" s="3"/>
      <c r="K40" s="3"/>
      <c r="L40" s="3"/>
      <c r="M40" s="9"/>
      <c r="N40" s="3"/>
      <c r="P40" s="15" t="str">
        <f t="shared" si="7"/>
        <v/>
      </c>
    </row>
    <row r="41" spans="3:26" x14ac:dyDescent="0.4">
      <c r="D41" s="3"/>
      <c r="E41" s="3"/>
      <c r="F41" s="3"/>
      <c r="G41" s="3"/>
      <c r="H41" s="3"/>
      <c r="I41" s="3"/>
      <c r="J41" s="3"/>
      <c r="K41" s="3"/>
      <c r="L41" s="3"/>
      <c r="M41" s="9"/>
      <c r="N41" s="3"/>
      <c r="P41" s="15" t="str">
        <f t="shared" si="7"/>
        <v/>
      </c>
    </row>
    <row r="42" spans="3:26" x14ac:dyDescent="0.4">
      <c r="P42" s="14"/>
    </row>
    <row r="43" spans="3:26" x14ac:dyDescent="0.4">
      <c r="C43">
        <v>4</v>
      </c>
      <c r="D43" t="str">
        <f>_xlfn.XLOOKUP(C43,テーブル一覧[No],テーブル一覧[論理名])</f>
        <v>勤務予定マスタ</v>
      </c>
      <c r="E43" t="str">
        <f>_xlfn.XLOOKUP($C43,テーブル一覧[No],テーブル一覧[物理名])</f>
        <v>tmp_working_time_plan_mst</v>
      </c>
      <c r="P43" s="14" t="str">
        <f>"■"&amp;D43&amp;":"&amp;E43</f>
        <v>■勤務予定マスタ:tmp_working_time_plan_mst</v>
      </c>
    </row>
    <row r="44" spans="3:26" x14ac:dyDescent="0.4">
      <c r="D44" s="8" t="s">
        <v>72</v>
      </c>
      <c r="E44" s="8" t="s">
        <v>73</v>
      </c>
      <c r="F44" s="8" t="s">
        <v>80</v>
      </c>
      <c r="G44" s="8" t="s">
        <v>75</v>
      </c>
      <c r="H44" s="8" t="s">
        <v>159</v>
      </c>
      <c r="I44" s="8" t="s">
        <v>74</v>
      </c>
      <c r="J44" s="8" t="s">
        <v>76</v>
      </c>
      <c r="K44" s="8" t="s">
        <v>77</v>
      </c>
      <c r="L44" s="25" t="s">
        <v>184</v>
      </c>
      <c r="M44" s="8" t="s">
        <v>78</v>
      </c>
      <c r="N44" s="8" t="s">
        <v>16</v>
      </c>
      <c r="P44" s="14"/>
    </row>
    <row r="45" spans="3:26" x14ac:dyDescent="0.4">
      <c r="D45" s="3" t="s">
        <v>185</v>
      </c>
      <c r="E45" s="3" t="s">
        <v>162</v>
      </c>
      <c r="F45" s="3">
        <v>1</v>
      </c>
      <c r="G45" s="3">
        <v>1</v>
      </c>
      <c r="H45" s="3" t="s">
        <v>158</v>
      </c>
      <c r="I45" s="3"/>
      <c r="J45" s="3"/>
      <c r="K45" s="3"/>
      <c r="L45" s="3" t="str">
        <f>L37</f>
        <v>VARCHAR2(20)</v>
      </c>
      <c r="M45" s="9"/>
      <c r="N45" s="3"/>
      <c r="P45" s="15" t="str">
        <f t="shared" ref="P45:P49" si="10">IF(E45="","",D45&amp;":"&amp;E45&amp;IF(F45=1,"(PK)","")&amp;IF(I45=1,"(FK)",""))</f>
        <v>作業者コード:worker_code(PK)</v>
      </c>
      <c r="R45" s="24" t="str">
        <f t="shared" ref="R45:R47" si="11">D45</f>
        <v>作業者コード</v>
      </c>
      <c r="S45" s="24" t="str">
        <f>E45</f>
        <v>worker_code</v>
      </c>
      <c r="T45" s="24" t="str">
        <f>L45</f>
        <v>VARCHAR2(20)</v>
      </c>
      <c r="U45" s="24" t="str">
        <f>IF(G45=1,"NOT NULL","")</f>
        <v>NOT NULL</v>
      </c>
      <c r="V45" s="24">
        <f>IF(F45="","",F45)</f>
        <v>1</v>
      </c>
      <c r="W45" s="24"/>
      <c r="X45" s="24"/>
      <c r="Y45" s="24"/>
      <c r="Z45" s="24"/>
    </row>
    <row r="46" spans="3:26" x14ac:dyDescent="0.4">
      <c r="D46" s="3" t="s">
        <v>186</v>
      </c>
      <c r="E46" s="3" t="s">
        <v>187</v>
      </c>
      <c r="F46" s="3">
        <v>2</v>
      </c>
      <c r="G46" s="3">
        <v>1</v>
      </c>
      <c r="H46" s="3" t="s">
        <v>192</v>
      </c>
      <c r="I46" s="3"/>
      <c r="J46" s="3"/>
      <c r="K46" s="3"/>
      <c r="L46" s="3" t="s">
        <v>202</v>
      </c>
      <c r="M46" s="9"/>
      <c r="N46" s="3" t="s">
        <v>188</v>
      </c>
      <c r="P46" s="15" t="str">
        <f t="shared" si="10"/>
        <v>曜日番号:weekday</v>
      </c>
      <c r="R46" s="24" t="str">
        <f t="shared" si="11"/>
        <v>曜日番号</v>
      </c>
      <c r="S46" s="24" t="str">
        <f>E46</f>
        <v>weekday</v>
      </c>
      <c r="T46" s="24" t="str">
        <f>L46</f>
        <v>NUMBER(1,0)</v>
      </c>
      <c r="U46" s="24" t="str">
        <f>IF(G46=1,"NOT NULL","")</f>
        <v>NOT NULL</v>
      </c>
      <c r="V46" s="24">
        <f>IF(F46="","",F46)</f>
        <v>2</v>
      </c>
      <c r="W46" s="24"/>
      <c r="X46" s="24"/>
      <c r="Y46" s="24"/>
      <c r="Z46" s="24"/>
    </row>
    <row r="47" spans="3:26" x14ac:dyDescent="0.4">
      <c r="D47" s="3" t="s">
        <v>189</v>
      </c>
      <c r="E47" s="3" t="s">
        <v>190</v>
      </c>
      <c r="F47" s="3"/>
      <c r="G47" s="3"/>
      <c r="H47" s="3" t="s">
        <v>191</v>
      </c>
      <c r="I47" s="3"/>
      <c r="J47" s="3"/>
      <c r="K47" s="3"/>
      <c r="L47" s="3" t="s">
        <v>203</v>
      </c>
      <c r="M47" s="9"/>
      <c r="N47" s="3"/>
      <c r="P47" s="15" t="str">
        <f t="shared" si="10"/>
        <v>勤務時間:working_time</v>
      </c>
      <c r="R47" s="24" t="str">
        <f t="shared" si="11"/>
        <v>勤務時間</v>
      </c>
      <c r="S47" s="24" t="str">
        <f>E47</f>
        <v>working_time</v>
      </c>
      <c r="T47" s="24" t="str">
        <f>L47</f>
        <v>NUMBER(4,2)</v>
      </c>
      <c r="U47" s="24" t="str">
        <f>IF(G47=1,"NOT NULL","")</f>
        <v/>
      </c>
      <c r="V47" s="24" t="str">
        <f>IF(F47="","",F47)</f>
        <v/>
      </c>
      <c r="W47" s="24"/>
      <c r="X47" s="24"/>
      <c r="Y47" s="24"/>
      <c r="Z47" s="24"/>
    </row>
    <row r="48" spans="3:26" x14ac:dyDescent="0.4">
      <c r="D48" s="3"/>
      <c r="E48" s="3"/>
      <c r="F48" s="3"/>
      <c r="G48" s="3"/>
      <c r="H48" s="3"/>
      <c r="I48" s="3"/>
      <c r="J48" s="3"/>
      <c r="K48" s="3"/>
      <c r="L48" s="3"/>
      <c r="M48" s="9"/>
      <c r="N48" s="3"/>
      <c r="P48" s="15" t="str">
        <f t="shared" si="10"/>
        <v/>
      </c>
    </row>
    <row r="49" spans="3:26" x14ac:dyDescent="0.4">
      <c r="D49" s="3"/>
      <c r="E49" s="3"/>
      <c r="F49" s="3"/>
      <c r="G49" s="3"/>
      <c r="H49" s="3"/>
      <c r="I49" s="3"/>
      <c r="J49" s="3"/>
      <c r="K49" s="3"/>
      <c r="L49" s="3"/>
      <c r="M49" s="9"/>
      <c r="N49" s="3"/>
      <c r="P49" s="15" t="str">
        <f t="shared" si="10"/>
        <v/>
      </c>
    </row>
    <row r="50" spans="3:26" x14ac:dyDescent="0.4">
      <c r="P50" s="14"/>
    </row>
    <row r="51" spans="3:26" x14ac:dyDescent="0.4">
      <c r="C51">
        <v>5</v>
      </c>
      <c r="D51" t="str">
        <f>_xlfn.XLOOKUP(C51,テーブル一覧[No],テーブル一覧[論理名])</f>
        <v>ページマスタ</v>
      </c>
      <c r="E51" t="str">
        <f>_xlfn.XLOOKUP($C51,テーブル一覧[No],テーブル一覧[物理名])</f>
        <v>tmp_page_mst</v>
      </c>
      <c r="P51" s="14" t="str">
        <f>"■"&amp;D51&amp;":"&amp;E51</f>
        <v>■ページマスタ:tmp_page_mst</v>
      </c>
    </row>
    <row r="52" spans="3:26" x14ac:dyDescent="0.4">
      <c r="D52" s="8" t="s">
        <v>72</v>
      </c>
      <c r="E52" s="8" t="s">
        <v>73</v>
      </c>
      <c r="F52" s="8" t="s">
        <v>80</v>
      </c>
      <c r="G52" s="8" t="s">
        <v>75</v>
      </c>
      <c r="H52" s="8" t="s">
        <v>159</v>
      </c>
      <c r="I52" s="8" t="s">
        <v>74</v>
      </c>
      <c r="J52" s="8" t="s">
        <v>76</v>
      </c>
      <c r="K52" s="8" t="s">
        <v>77</v>
      </c>
      <c r="L52" s="25" t="s">
        <v>184</v>
      </c>
      <c r="M52" s="8" t="s">
        <v>78</v>
      </c>
      <c r="N52" s="8" t="s">
        <v>16</v>
      </c>
      <c r="P52" s="14"/>
    </row>
    <row r="53" spans="3:26" x14ac:dyDescent="0.4">
      <c r="D53" s="3" t="s">
        <v>217</v>
      </c>
      <c r="E53" s="3" t="s">
        <v>218</v>
      </c>
      <c r="F53" s="3">
        <v>1</v>
      </c>
      <c r="G53" s="3">
        <v>1</v>
      </c>
      <c r="H53" s="3" t="s">
        <v>192</v>
      </c>
      <c r="I53" s="3"/>
      <c r="J53" s="3"/>
      <c r="K53" s="3"/>
      <c r="L53" s="3"/>
      <c r="M53" s="9"/>
      <c r="N53" s="3"/>
      <c r="P53" s="15" t="str">
        <f t="shared" ref="P53:P64" si="12">IF(E53="","",D53&amp;":"&amp;E53&amp;IF(F53=1,"(PK)","")&amp;IF(I53=1,"(FK)",""))</f>
        <v>ページID:page_id(PK)</v>
      </c>
      <c r="R53" s="24" t="str">
        <f t="shared" ref="R53:R55" si="13">D53</f>
        <v>ページID</v>
      </c>
      <c r="S53" s="24" t="str">
        <f t="shared" ref="S53:S55" si="14">E53</f>
        <v>page_id</v>
      </c>
      <c r="T53" s="24">
        <f t="shared" ref="T53:T55" si="15">L53</f>
        <v>0</v>
      </c>
      <c r="U53" s="24" t="str">
        <f t="shared" ref="U53:U55" si="16">IF(G53=1,"NOT NULL","")</f>
        <v>NOT NULL</v>
      </c>
      <c r="V53" s="24">
        <f t="shared" ref="V53:V55" si="17">IF(F53="","",F53)</f>
        <v>1</v>
      </c>
      <c r="W53" s="24"/>
      <c r="X53" s="24"/>
      <c r="Y53" s="24"/>
      <c r="Z53" s="24"/>
    </row>
    <row r="54" spans="3:26" x14ac:dyDescent="0.4">
      <c r="D54" s="3" t="s">
        <v>219</v>
      </c>
      <c r="E54" s="3" t="s">
        <v>220</v>
      </c>
      <c r="F54" s="3"/>
      <c r="G54" s="3">
        <v>1</v>
      </c>
      <c r="H54" s="3" t="s">
        <v>158</v>
      </c>
      <c r="I54" s="3"/>
      <c r="J54" s="3"/>
      <c r="K54" s="3"/>
      <c r="L54" s="3"/>
      <c r="M54" s="9"/>
      <c r="N54" s="3"/>
      <c r="P54" s="15" t="str">
        <f t="shared" si="12"/>
        <v>ページ名称:page_name</v>
      </c>
      <c r="R54" s="24" t="str">
        <f t="shared" si="13"/>
        <v>ページ名称</v>
      </c>
      <c r="S54" s="24" t="str">
        <f t="shared" si="14"/>
        <v>page_name</v>
      </c>
      <c r="T54" s="24">
        <f t="shared" si="15"/>
        <v>0</v>
      </c>
      <c r="U54" s="24" t="str">
        <f t="shared" si="16"/>
        <v>NOT NULL</v>
      </c>
      <c r="V54" s="24" t="str">
        <f t="shared" si="17"/>
        <v/>
      </c>
      <c r="W54" s="24"/>
      <c r="X54" s="24"/>
      <c r="Y54" s="24"/>
      <c r="Z54" s="24"/>
    </row>
    <row r="55" spans="3:26" x14ac:dyDescent="0.4">
      <c r="D55" s="3" t="s">
        <v>221</v>
      </c>
      <c r="E55" s="3" t="s">
        <v>222</v>
      </c>
      <c r="F55" s="3"/>
      <c r="G55" s="3"/>
      <c r="H55" s="3" t="s">
        <v>158</v>
      </c>
      <c r="I55" s="3"/>
      <c r="J55" s="3"/>
      <c r="K55" s="3"/>
      <c r="L55" s="3"/>
      <c r="M55" s="9"/>
      <c r="N55" s="3"/>
      <c r="P55" s="15" t="str">
        <f t="shared" si="12"/>
        <v>動画リンク:movie_link</v>
      </c>
      <c r="R55" s="24" t="str">
        <f t="shared" si="13"/>
        <v>動画リンク</v>
      </c>
      <c r="S55" s="24" t="str">
        <f t="shared" si="14"/>
        <v>movie_link</v>
      </c>
      <c r="T55" s="24">
        <f t="shared" si="15"/>
        <v>0</v>
      </c>
      <c r="U55" s="24" t="str">
        <f t="shared" si="16"/>
        <v/>
      </c>
      <c r="V55" s="24" t="str">
        <f t="shared" si="17"/>
        <v/>
      </c>
      <c r="W55" s="24"/>
      <c r="X55" s="24"/>
      <c r="Y55" s="24"/>
      <c r="Z55" s="24"/>
    </row>
    <row r="56" spans="3:26" x14ac:dyDescent="0.4">
      <c r="D56" s="3" t="s">
        <v>249</v>
      </c>
      <c r="E56" s="3" t="s">
        <v>250</v>
      </c>
      <c r="F56" s="3"/>
      <c r="G56" s="3"/>
      <c r="H56" s="3" t="s">
        <v>158</v>
      </c>
      <c r="I56" s="3"/>
      <c r="J56" s="3"/>
      <c r="K56" s="3"/>
      <c r="L56" s="3"/>
      <c r="M56" s="9"/>
      <c r="N56" s="3"/>
      <c r="P56" s="15" t="str">
        <f t="shared" ref="P56:P62" si="18">IF(E56="","",D56&amp;":"&amp;E56&amp;IF(F56=1,"(PK)","")&amp;IF(I56=1,"(FK)",""))</f>
        <v>画像フォルダリンク:image_folder_link</v>
      </c>
      <c r="R56" s="24" t="str">
        <f t="shared" ref="R56:R61" si="19">D56</f>
        <v>画像フォルダリンク</v>
      </c>
      <c r="S56" s="24" t="str">
        <f t="shared" ref="S56:S61" si="20">E56</f>
        <v>image_folder_link</v>
      </c>
      <c r="T56" s="24">
        <f t="shared" ref="T56:T61" si="21">L56</f>
        <v>0</v>
      </c>
      <c r="U56" s="24" t="str">
        <f t="shared" ref="U56:U61" si="22">IF(G56=1,"NOT NULL","")</f>
        <v/>
      </c>
      <c r="V56" s="24" t="str">
        <f t="shared" ref="V56:V61" si="23">IF(F56="","",F56)</f>
        <v/>
      </c>
      <c r="W56" s="24"/>
      <c r="X56" s="24"/>
      <c r="Y56" s="24"/>
      <c r="Z56" s="24"/>
    </row>
    <row r="57" spans="3:26" x14ac:dyDescent="0.4">
      <c r="D57" s="3" t="s">
        <v>223</v>
      </c>
      <c r="E57" s="3" t="s">
        <v>224</v>
      </c>
      <c r="F57" s="3"/>
      <c r="G57" s="3"/>
      <c r="H57" s="3" t="s">
        <v>192</v>
      </c>
      <c r="I57" s="3"/>
      <c r="J57" s="3"/>
      <c r="K57" s="3"/>
      <c r="L57" s="3"/>
      <c r="M57" s="9"/>
      <c r="N57" s="3"/>
      <c r="P57" s="15" t="str">
        <f t="shared" si="18"/>
        <v>画像ページNo:image_page_no</v>
      </c>
      <c r="R57" s="24" t="str">
        <f t="shared" si="19"/>
        <v>画像ページNo</v>
      </c>
      <c r="S57" s="24" t="str">
        <f t="shared" si="20"/>
        <v>image_page_no</v>
      </c>
      <c r="T57" s="24">
        <f t="shared" si="21"/>
        <v>0</v>
      </c>
      <c r="U57" s="24" t="str">
        <f t="shared" si="22"/>
        <v/>
      </c>
      <c r="V57" s="24" t="str">
        <f t="shared" si="23"/>
        <v/>
      </c>
      <c r="W57" s="24"/>
      <c r="X57" s="24"/>
      <c r="Y57" s="24"/>
      <c r="Z57" s="24"/>
    </row>
    <row r="58" spans="3:26" x14ac:dyDescent="0.4">
      <c r="D58" s="3" t="s">
        <v>225</v>
      </c>
      <c r="E58" s="3" t="s">
        <v>226</v>
      </c>
      <c r="F58" s="3"/>
      <c r="G58" s="3">
        <v>1</v>
      </c>
      <c r="H58" s="3" t="s">
        <v>191</v>
      </c>
      <c r="I58" s="3"/>
      <c r="J58" s="3"/>
      <c r="K58" s="3"/>
      <c r="L58" s="3"/>
      <c r="M58" s="9"/>
      <c r="N58" s="3"/>
      <c r="P58" s="15" t="str">
        <f t="shared" si="18"/>
        <v>スライド停止時間:slide_waiting_time</v>
      </c>
      <c r="R58" s="24" t="str">
        <f t="shared" si="19"/>
        <v>スライド停止時間</v>
      </c>
      <c r="S58" s="24" t="str">
        <f t="shared" si="20"/>
        <v>slide_waiting_time</v>
      </c>
      <c r="T58" s="24">
        <f t="shared" si="21"/>
        <v>0</v>
      </c>
      <c r="U58" s="24" t="str">
        <f t="shared" si="22"/>
        <v>NOT NULL</v>
      </c>
      <c r="V58" s="24" t="str">
        <f t="shared" si="23"/>
        <v/>
      </c>
      <c r="W58" s="24"/>
      <c r="X58" s="24"/>
      <c r="Y58" s="24"/>
      <c r="Z58" s="24"/>
    </row>
    <row r="59" spans="3:26" x14ac:dyDescent="0.4">
      <c r="D59" s="3" t="s">
        <v>227</v>
      </c>
      <c r="E59" s="3" t="s">
        <v>228</v>
      </c>
      <c r="F59" s="3"/>
      <c r="G59" s="3"/>
      <c r="H59" s="3" t="s">
        <v>158</v>
      </c>
      <c r="I59" s="3"/>
      <c r="J59" s="3"/>
      <c r="K59" s="3"/>
      <c r="L59" s="3"/>
      <c r="M59" s="9"/>
      <c r="N59" s="3"/>
      <c r="P59" s="15" t="str">
        <f t="shared" si="18"/>
        <v>説明1:note1</v>
      </c>
      <c r="R59" s="24" t="str">
        <f t="shared" si="19"/>
        <v>説明1</v>
      </c>
      <c r="S59" s="24" t="str">
        <f t="shared" si="20"/>
        <v>note1</v>
      </c>
      <c r="T59" s="24">
        <f t="shared" si="21"/>
        <v>0</v>
      </c>
      <c r="U59" s="24" t="str">
        <f t="shared" si="22"/>
        <v/>
      </c>
      <c r="V59" s="24" t="str">
        <f t="shared" si="23"/>
        <v/>
      </c>
      <c r="W59" s="24"/>
      <c r="X59" s="24"/>
      <c r="Y59" s="24"/>
      <c r="Z59" s="24"/>
    </row>
    <row r="60" spans="3:26" x14ac:dyDescent="0.4">
      <c r="D60" s="3" t="s">
        <v>229</v>
      </c>
      <c r="E60" s="3" t="s">
        <v>230</v>
      </c>
      <c r="F60" s="3"/>
      <c r="G60" s="3"/>
      <c r="H60" s="3" t="s">
        <v>158</v>
      </c>
      <c r="I60" s="3"/>
      <c r="J60" s="3"/>
      <c r="K60" s="3"/>
      <c r="L60" s="3"/>
      <c r="M60" s="9"/>
      <c r="N60" s="3"/>
      <c r="P60" s="15" t="str">
        <f t="shared" si="18"/>
        <v>説明2:note2</v>
      </c>
      <c r="R60" s="24" t="str">
        <f t="shared" si="19"/>
        <v>説明2</v>
      </c>
      <c r="S60" s="24" t="str">
        <f t="shared" si="20"/>
        <v>note2</v>
      </c>
      <c r="T60" s="24">
        <f t="shared" si="21"/>
        <v>0</v>
      </c>
      <c r="U60" s="24" t="str">
        <f t="shared" si="22"/>
        <v/>
      </c>
      <c r="V60" s="24" t="str">
        <f t="shared" si="23"/>
        <v/>
      </c>
      <c r="W60" s="24"/>
      <c r="X60" s="24"/>
      <c r="Y60" s="24"/>
      <c r="Z60" s="24"/>
    </row>
    <row r="61" spans="3:26" x14ac:dyDescent="0.4">
      <c r="D61" s="3" t="s">
        <v>231</v>
      </c>
      <c r="E61" s="3" t="s">
        <v>232</v>
      </c>
      <c r="F61" s="3"/>
      <c r="G61" s="3"/>
      <c r="H61" s="3" t="s">
        <v>158</v>
      </c>
      <c r="I61" s="3"/>
      <c r="J61" s="3"/>
      <c r="K61" s="3"/>
      <c r="L61" s="3"/>
      <c r="M61" s="9"/>
      <c r="N61" s="3"/>
      <c r="P61" s="15" t="str">
        <f t="shared" si="18"/>
        <v>説明3:note3</v>
      </c>
      <c r="R61" s="24" t="str">
        <f t="shared" si="19"/>
        <v>説明3</v>
      </c>
      <c r="S61" s="24" t="str">
        <f t="shared" si="20"/>
        <v>note3</v>
      </c>
      <c r="T61" s="24">
        <f t="shared" si="21"/>
        <v>0</v>
      </c>
      <c r="U61" s="24" t="str">
        <f t="shared" si="22"/>
        <v/>
      </c>
      <c r="V61" s="24" t="str">
        <f t="shared" si="23"/>
        <v/>
      </c>
      <c r="W61" s="24"/>
      <c r="X61" s="24"/>
      <c r="Y61" s="24"/>
      <c r="Z61" s="24"/>
    </row>
    <row r="62" spans="3:26" x14ac:dyDescent="0.4">
      <c r="D62" s="3"/>
      <c r="E62" s="3"/>
      <c r="F62" s="3"/>
      <c r="G62" s="3"/>
      <c r="H62" s="3"/>
      <c r="I62" s="3"/>
      <c r="J62" s="3"/>
      <c r="K62" s="3"/>
      <c r="L62" s="3"/>
      <c r="M62" s="9"/>
      <c r="N62" s="3"/>
      <c r="P62" s="15" t="str">
        <f t="shared" si="18"/>
        <v/>
      </c>
    </row>
    <row r="63" spans="3:26" x14ac:dyDescent="0.4">
      <c r="D63" s="3"/>
      <c r="E63" s="3"/>
      <c r="F63" s="3"/>
      <c r="G63" s="3"/>
      <c r="H63" s="3"/>
      <c r="I63" s="3"/>
      <c r="J63" s="3"/>
      <c r="K63" s="3"/>
      <c r="L63" s="3"/>
      <c r="M63" s="9"/>
      <c r="N63" s="3"/>
      <c r="P63" s="15" t="str">
        <f t="shared" si="12"/>
        <v/>
      </c>
    </row>
    <row r="64" spans="3:26" x14ac:dyDescent="0.4">
      <c r="D64" s="3"/>
      <c r="E64" s="3"/>
      <c r="F64" s="3"/>
      <c r="G64" s="3"/>
      <c r="H64" s="3"/>
      <c r="I64" s="3"/>
      <c r="J64" s="3"/>
      <c r="K64" s="3"/>
      <c r="L64" s="3"/>
      <c r="M64" s="9"/>
      <c r="N64" s="3"/>
      <c r="P64" s="15" t="str">
        <f t="shared" si="12"/>
        <v/>
      </c>
    </row>
    <row r="66" spans="3:26" x14ac:dyDescent="0.4">
      <c r="C66" t="s">
        <v>255</v>
      </c>
      <c r="D66" t="e">
        <f>_xlfn.XLOOKUP(C66,テーブル一覧[No],テーブル一覧[論理名])</f>
        <v>#N/A</v>
      </c>
      <c r="E66" t="e">
        <f>_xlfn.XLOOKUP($C66,テーブル一覧[No],テーブル一覧[物理名])</f>
        <v>#N/A</v>
      </c>
      <c r="P66" s="14" t="e">
        <f>"■"&amp;D66&amp;":"&amp;E66</f>
        <v>#N/A</v>
      </c>
    </row>
    <row r="67" spans="3:26" x14ac:dyDescent="0.4">
      <c r="D67" s="8" t="s">
        <v>72</v>
      </c>
      <c r="E67" s="8" t="s">
        <v>73</v>
      </c>
      <c r="F67" s="8" t="s">
        <v>80</v>
      </c>
      <c r="G67" s="8" t="s">
        <v>75</v>
      </c>
      <c r="H67" s="8" t="s">
        <v>159</v>
      </c>
      <c r="I67" s="8" t="s">
        <v>74</v>
      </c>
      <c r="J67" s="8" t="s">
        <v>76</v>
      </c>
      <c r="K67" s="8" t="s">
        <v>77</v>
      </c>
      <c r="L67" s="25" t="s">
        <v>184</v>
      </c>
      <c r="M67" s="8" t="s">
        <v>78</v>
      </c>
      <c r="N67" s="8" t="s">
        <v>16</v>
      </c>
      <c r="P67" s="14"/>
    </row>
    <row r="68" spans="3:26" x14ac:dyDescent="0.4">
      <c r="D68" s="3" t="s">
        <v>236</v>
      </c>
      <c r="E68" s="3" t="s">
        <v>239</v>
      </c>
      <c r="F68" s="3">
        <v>1</v>
      </c>
      <c r="G68" s="3">
        <v>1</v>
      </c>
      <c r="H68" s="3" t="s">
        <v>158</v>
      </c>
      <c r="I68" s="3"/>
      <c r="J68" s="3"/>
      <c r="K68" s="3"/>
      <c r="L68" s="3"/>
      <c r="M68" s="9"/>
      <c r="N68" s="3"/>
      <c r="P68" s="15" t="str">
        <f t="shared" ref="P68:P72" si="24">IF(E68="","",D68&amp;":"&amp;E68&amp;IF(F68=1,"(PK)","")&amp;IF(I68=1,"(FK)",""))</f>
        <v>採番項目:numbering_item(PK)</v>
      </c>
      <c r="R68" s="24" t="str">
        <f t="shared" ref="R68:R69" si="25">D68</f>
        <v>採番項目</v>
      </c>
      <c r="S68" s="24" t="str">
        <f>E68</f>
        <v>numbering_item</v>
      </c>
      <c r="T68" s="24">
        <f>L68</f>
        <v>0</v>
      </c>
      <c r="U68" s="24" t="str">
        <f>IF(G68=1,"NOT NULL","")</f>
        <v>NOT NULL</v>
      </c>
      <c r="V68" s="24">
        <f>IF(F68="","",F68)</f>
        <v>1</v>
      </c>
      <c r="W68" s="24"/>
      <c r="X68" s="24"/>
      <c r="Y68" s="24"/>
      <c r="Z68" s="24"/>
    </row>
    <row r="69" spans="3:26" x14ac:dyDescent="0.4">
      <c r="D69" s="3" t="s">
        <v>237</v>
      </c>
      <c r="E69" s="3" t="s">
        <v>238</v>
      </c>
      <c r="F69" s="3"/>
      <c r="G69" s="3">
        <v>1</v>
      </c>
      <c r="H69" s="3" t="s">
        <v>192</v>
      </c>
      <c r="I69" s="3"/>
      <c r="J69" s="3"/>
      <c r="K69" s="3"/>
      <c r="L69" s="3"/>
      <c r="M69" s="9"/>
      <c r="N69" s="3"/>
      <c r="P69" s="15" t="str">
        <f t="shared" si="24"/>
        <v>最終発行番号:last_insert_id</v>
      </c>
      <c r="R69" s="24" t="str">
        <f t="shared" si="25"/>
        <v>最終発行番号</v>
      </c>
      <c r="S69" s="24" t="str">
        <f>E69</f>
        <v>last_insert_id</v>
      </c>
      <c r="T69" s="24">
        <f>L69</f>
        <v>0</v>
      </c>
      <c r="U69" s="24" t="str">
        <f>IF(G69=1,"NOT NULL","")</f>
        <v>NOT NULL</v>
      </c>
      <c r="V69" s="24" t="str">
        <f>IF(F69="","",F69)</f>
        <v/>
      </c>
      <c r="W69" s="24"/>
      <c r="X69" s="24"/>
      <c r="Y69" s="24"/>
      <c r="Z69" s="24"/>
    </row>
    <row r="70" spans="3:26" x14ac:dyDescent="0.4">
      <c r="D70" s="3"/>
      <c r="E70" s="3"/>
      <c r="F70" s="3"/>
      <c r="G70" s="3"/>
      <c r="H70" s="3"/>
      <c r="I70" s="3"/>
      <c r="J70" s="3"/>
      <c r="K70" s="3"/>
      <c r="L70" s="3"/>
      <c r="M70" s="9"/>
      <c r="N70" s="3"/>
      <c r="P70" s="15" t="str">
        <f t="shared" si="24"/>
        <v/>
      </c>
    </row>
    <row r="71" spans="3:26" x14ac:dyDescent="0.4">
      <c r="D71" s="3"/>
      <c r="E71" s="3"/>
      <c r="F71" s="3"/>
      <c r="G71" s="3"/>
      <c r="H71" s="3"/>
      <c r="I71" s="3"/>
      <c r="J71" s="3"/>
      <c r="K71" s="3"/>
      <c r="L71" s="3"/>
      <c r="M71" s="9"/>
      <c r="N71" s="3"/>
      <c r="P71" s="15" t="str">
        <f t="shared" si="24"/>
        <v/>
      </c>
    </row>
    <row r="72" spans="3:26" x14ac:dyDescent="0.4">
      <c r="D72" s="3"/>
      <c r="E72" s="3"/>
      <c r="F72" s="3"/>
      <c r="G72" s="3"/>
      <c r="H72" s="3"/>
      <c r="I72" s="3"/>
      <c r="J72" s="3"/>
      <c r="K72" s="3"/>
      <c r="L72" s="3"/>
      <c r="M72" s="9"/>
      <c r="N72" s="3"/>
      <c r="P72" s="15" t="str">
        <f t="shared" si="24"/>
        <v/>
      </c>
    </row>
  </sheetData>
  <phoneticPr fontId="1"/>
  <conditionalFormatting sqref="P37:P41 P21:P25 P45:P49">
    <cfRule type="containsText" dxfId="12" priority="7" operator="containsText" text="PK">
      <formula>NOT(ISERROR(SEARCH("PK",P21)))</formula>
    </cfRule>
  </conditionalFormatting>
  <conditionalFormatting sqref="P53:P64">
    <cfRule type="containsText" dxfId="11" priority="3" operator="containsText" text="PK">
      <formula>NOT(ISERROR(SEARCH("PK",P53)))</formula>
    </cfRule>
  </conditionalFormatting>
  <conditionalFormatting sqref="P68:P72">
    <cfRule type="containsText" dxfId="10" priority="2" operator="containsText" text="PK">
      <formula>NOT(ISERROR(SEARCH("PK",P68)))</formula>
    </cfRule>
  </conditionalFormatting>
  <conditionalFormatting sqref="P29:P33">
    <cfRule type="containsText" dxfId="9" priority="1" operator="containsText" text="PK">
      <formula>NOT(ISERROR(SEARCH("PK",P29)))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S26" sqref="S26"/>
    </sheetView>
  </sheetViews>
  <sheetFormatPr defaultColWidth="2.5625" defaultRowHeight="15.45" x14ac:dyDescent="0.4"/>
  <cols>
    <col min="1" max="2" width="2.5625" customWidth="1"/>
  </cols>
  <sheetData>
    <row r="1" spans="1:52" ht="19.3" x14ac:dyDescent="0.4">
      <c r="A1" s="2" t="s">
        <v>82</v>
      </c>
    </row>
    <row r="2" spans="1:52" x14ac:dyDescent="0.4">
      <c r="AZ2" s="7" t="s">
        <v>152</v>
      </c>
    </row>
    <row r="3" spans="1:52" x14ac:dyDescent="0.4">
      <c r="AZ3" s="7" t="s">
        <v>153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  <vt:lpstr>├補足</vt:lpstr>
      <vt:lpstr>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2023-02-05T13:00:00Z</dcterms:modified>
</cp:coreProperties>
</file>