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C858B649-C776-4326-B619-61D93EEFD573}" xr6:coauthVersionLast="47" xr6:coauthVersionMax="47" xr10:uidLastSave="{00000000-0000-0000-0000-000000000000}"/>
  <bookViews>
    <workbookView xWindow="-103" yWindow="-103" windowWidth="23657" windowHeight="152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7" l="1"/>
  <c r="T16" i="7"/>
  <c r="S16" i="7"/>
  <c r="R16" i="7"/>
  <c r="V15" i="7"/>
  <c r="T15" i="7"/>
  <c r="S15" i="7"/>
  <c r="R15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P31" i="7" l="1"/>
  <c r="P29" i="7"/>
  <c r="P21" i="7"/>
  <c r="P33" i="7"/>
  <c r="P30" i="7"/>
  <c r="P23" i="7"/>
  <c r="P24" i="7"/>
  <c r="P22" i="7"/>
  <c r="P32" i="7"/>
  <c r="P28" i="7"/>
  <c r="P20" i="7"/>
  <c r="P16" i="7"/>
  <c r="P15" i="7"/>
  <c r="E26" i="7" l="1"/>
  <c r="E18" i="7"/>
  <c r="E13" i="7"/>
  <c r="D26" i="7"/>
  <c r="D18" i="7"/>
  <c r="P18" i="7" l="1"/>
  <c r="P26" i="7"/>
  <c r="D16" i="1"/>
  <c r="D15" i="1"/>
  <c r="D14" i="1"/>
  <c r="D13" i="1"/>
  <c r="D13" i="7"/>
  <c r="P13" i="7" s="1"/>
</calcChain>
</file>

<file path=xl/sharedStrings.xml><?xml version="1.0" encoding="utf-8"?>
<sst xmlns="http://schemas.openxmlformats.org/spreadsheetml/2006/main" count="269" uniqueCount="190">
  <si>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</si>
  <si>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</si>
  <si>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</si>
  <si>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</si>
  <si>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</si>
  <si>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</si>
  <si>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</si>
  <si>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</si>
  <si>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</si>
  <si>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</si>
  <si>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</si>
  <si>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</si>
  <si>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</si>
  <si>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</si>
  <si>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</si>
  <si>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</si>
  <si>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</si>
  <si>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</si>
  <si>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</si>
  <si>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</si>
  <si>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</si>
  <si>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</si>
  <si>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</si>
  <si>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</si>
  <si>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</si>
  <si>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</si>
  <si>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</si>
  <si>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</si>
  <si>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</si>
  <si>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</si>
  <si>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</si>
  <si>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</si>
  <si>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</si>
  <si>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</si>
  <si>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</si>
  <si>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</si>
  <si>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</si>
  <si>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</si>
  <si>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</si>
  <si>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</si>
  <si>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</si>
  <si>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</si>
  <si>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</si>
  <si>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</si>
  <si>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</si>
  <si>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</si>
  <si>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</si>
  <si>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</si>
  <si>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</si>
  <si>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</si>
  <si>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</si>
  <si>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</si>
  <si>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</si>
  <si>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</si>
  <si>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</si>
  <si>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</si>
  <si>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</si>
  <si>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</si>
  <si>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</si>
  <si>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</si>
  <si>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</si>
  <si>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</si>
  <si>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</si>
  <si>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</si>
  <si>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</si>
  <si>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</si>
  <si>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</si>
  <si>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</si>
  <si>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</si>
  <si>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</si>
  <si>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</si>
  <si>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</si>
  <si>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</si>
  <si>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</si>
  <si>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</si>
  <si>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</si>
  <si>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</si>
  <si>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</si>
  <si>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</si>
  <si>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</si>
  <si>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</si>
  <si>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</si>
  <si>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</si>
  <si>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</si>
  <si>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</si>
  <si>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</si>
  <si>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</si>
  <si>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</si>
  <si>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</si>
  <si>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</si>
  <si>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</si>
  <si>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</si>
  <si>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</si>
  <si>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</si>
  <si>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</si>
  <si>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</si>
  <si>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</si>
  <si>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</si>
  <si>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</si>
  <si>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</si>
  <si>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</si>
  <si>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</si>
  <si>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</si>
  <si>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</si>
  <si>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</si>
  <si>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</si>
  <si>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</si>
  <si>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</si>
  <si>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</si>
  <si>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</si>
  <si>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</si>
  <si>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</si>
  <si>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</si>
  <si>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</si>
  <si>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</si>
  <si>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</si>
  <si>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</si>
  <si>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</si>
  <si>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</si>
  <si>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</si>
  <si>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</si>
  <si>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</si>
  <si>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</si>
  <si>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</si>
  <si>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</si>
  <si>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</si>
  <si>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</si>
  <si>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</si>
  <si>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</si>
  <si>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</si>
  <si>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</si>
  <si>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</si>
  <si>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</si>
  <si>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</si>
  <si>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</si>
  <si>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</si>
  <si>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</si>
  <si>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</si>
  <si>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</si>
  <si>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</si>
  <si>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</si>
  <si>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</si>
  <si>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</si>
  <si>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</si>
  <si>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</si>
  <si>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</si>
  <si>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</si>
  <si>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</si>
  <si>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</si>
  <si>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</si>
  <si>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</si>
  <si>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</si>
  <si>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</si>
  <si>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</si>
  <si>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</si>
  <si>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</si>
  <si>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</si>
  <si>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</si>
  <si>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</si>
  <si>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</si>
  <si>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</si>
  <si>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</si>
  <si>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</si>
  <si>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</si>
  <si>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</si>
  <si>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</si>
  <si>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</si>
  <si>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</si>
  <si>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</si>
  <si>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</si>
  <si>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</si>
  <si>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</si>
  <si>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</si>
  <si>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</si>
  <si>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</si>
  <si>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</si>
  <si>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</si>
  <si>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NOT NULL</t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</si>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</sst>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6:$P$33" spid="_x0000_s91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16" spid="_x0000_s911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8:$P$24" spid="_x0000_s911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7" dataDxfId="5" headerRowBorderDxfId="6" tableBorderDxfId="4" totalsRowBorderDxfId="3">
  <autoFilter ref="C5:E10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134</v>
      </c>
    </row>
    <row r="3" spans="1:3">
      <c r="B3">
        <v>1</v>
      </c>
      <c r="C3" t="s">
        <v>137</v>
      </c>
    </row>
    <row r="5" spans="1:3">
      <c r="B5">
        <v>2</v>
      </c>
      <c r="C5" t="s">
        <v>136</v>
      </c>
    </row>
    <row r="7" spans="1:3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4" t="s">
        <v>156</v>
      </c>
    </row>
    <row r="3" spans="2:2">
      <c r="B3" s="20" t="s">
        <v>157</v>
      </c>
    </row>
    <row r="4" spans="2:2">
      <c r="B4" s="20" t="s">
        <v>158</v>
      </c>
    </row>
    <row r="5" spans="2:2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0" sqref="E2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154</v>
      </c>
    </row>
    <row r="3" spans="1:7">
      <c r="G3" s="7" t="s">
        <v>153</v>
      </c>
    </row>
    <row r="4" spans="1:7">
      <c r="G4" s="7"/>
    </row>
    <row r="5" spans="1:7">
      <c r="C5" t="s">
        <v>132</v>
      </c>
      <c r="D5" s="16" t="s">
        <v>162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150</v>
      </c>
    </row>
    <row r="21" spans="3:5">
      <c r="E21" s="21" t="s">
        <v>149</v>
      </c>
    </row>
    <row r="22" spans="3:5">
      <c r="D22" t="s">
        <v>85</v>
      </c>
      <c r="E22" t="s">
        <v>86</v>
      </c>
    </row>
    <row r="23" spans="3:5">
      <c r="E23" s="21" t="s">
        <v>105</v>
      </c>
    </row>
    <row r="24" spans="3:5">
      <c r="E24" s="21" t="s">
        <v>124</v>
      </c>
    </row>
    <row r="25" spans="3:5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2" t="s">
        <v>98</v>
      </c>
    </row>
    <row r="7" spans="1:6" ht="30.9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1" t="s">
        <v>123</v>
      </c>
    </row>
    <row r="9" spans="1:6" ht="30.9">
      <c r="B9" t="s">
        <v>97</v>
      </c>
      <c r="C9" t="s">
        <v>121</v>
      </c>
      <c r="D9" s="11" t="s">
        <v>151</v>
      </c>
      <c r="E9" t="s">
        <v>152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8" sqref="D8"/>
    </sheetView>
  </sheetViews>
  <sheetFormatPr defaultRowHeight="15.45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172</v>
      </c>
    </row>
    <row r="3" spans="1:7">
      <c r="G3" s="7" t="s">
        <v>153</v>
      </c>
    </row>
    <row r="5" spans="1:7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>
      <c r="B9" s="26">
        <f>ROW(テーブル3[[#This Row],[No]])-5</f>
        <v>4</v>
      </c>
      <c r="C9" s="14"/>
      <c r="D9" s="14"/>
      <c r="E9" s="23" t="str">
        <f>IF(テーブル3[[#This Row],[View]]="","",D9&amp;"Model")</f>
        <v/>
      </c>
      <c r="F9" s="8"/>
      <c r="G9" s="28"/>
    </row>
    <row r="10" spans="1:7">
      <c r="B10" s="26">
        <f>ROW(テーブル3[[#This Row],[No]])-5</f>
        <v>5</v>
      </c>
      <c r="C10" s="13"/>
      <c r="D10" s="14"/>
      <c r="E10" s="23" t="str">
        <f>IF(テーブル3[[#This Row],[View]]="","",D10&amp;"Model")</f>
        <v/>
      </c>
      <c r="F10" s="8"/>
      <c r="G10" s="28"/>
    </row>
    <row r="11" spans="1:7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138</v>
      </c>
    </row>
    <row r="2" spans="1:6">
      <c r="F2" s="7" t="s">
        <v>139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143</v>
      </c>
      <c r="D6" t="s">
        <v>142</v>
      </c>
      <c r="F6" s="12"/>
    </row>
    <row r="7" spans="1:6">
      <c r="D7" s="11" t="s">
        <v>144</v>
      </c>
      <c r="E7" s="11" t="s">
        <v>145</v>
      </c>
    </row>
    <row r="8" spans="1:6">
      <c r="D8" s="11" t="s">
        <v>146</v>
      </c>
      <c r="E8" s="11"/>
      <c r="F8" t="s">
        <v>147</v>
      </c>
    </row>
    <row r="9" spans="1:6">
      <c r="D9" s="11"/>
      <c r="E9" s="11"/>
    </row>
    <row r="10" spans="1:6" ht="30.9">
      <c r="B10" t="s">
        <v>140</v>
      </c>
      <c r="D10" s="11" t="s">
        <v>148</v>
      </c>
      <c r="E10" s="11"/>
    </row>
    <row r="12" spans="1:6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4"/>
  <sheetViews>
    <sheetView tabSelected="1" zoomScale="65" zoomScaleNormal="85" workbookViewId="0">
      <pane xSplit="5" topLeftCell="F1" activePane="topRight" state="frozen"/>
      <selection pane="topRight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>
      <c r="A1" s="2" t="s">
        <v>66</v>
      </c>
    </row>
    <row r="2" spans="1:26">
      <c r="N2" s="7" t="s">
        <v>154</v>
      </c>
    </row>
    <row r="3" spans="1:26">
      <c r="N3" s="7" t="s">
        <v>155</v>
      </c>
    </row>
    <row r="4" spans="1:26">
      <c r="B4" s="1" t="s">
        <v>71</v>
      </c>
    </row>
    <row r="5" spans="1:26">
      <c r="C5" s="19" t="s">
        <v>67</v>
      </c>
      <c r="D5" s="20" t="s">
        <v>72</v>
      </c>
      <c r="E5" s="20" t="s">
        <v>73</v>
      </c>
    </row>
    <row r="6" spans="1:26">
      <c r="C6" s="3">
        <v>1</v>
      </c>
      <c r="D6" s="3" t="s">
        <v>165</v>
      </c>
      <c r="E6" s="3" t="s">
        <v>166</v>
      </c>
    </row>
    <row r="7" spans="1:26">
      <c r="C7" s="3">
        <v>2</v>
      </c>
      <c r="D7" s="3"/>
      <c r="E7" s="3"/>
    </row>
    <row r="8" spans="1:26">
      <c r="C8" s="3">
        <v>3</v>
      </c>
      <c r="D8" s="3"/>
      <c r="E8" s="3"/>
    </row>
    <row r="9" spans="1:26">
      <c r="C9" s="3">
        <v>4</v>
      </c>
      <c r="D9" s="3"/>
      <c r="E9" s="3"/>
    </row>
    <row r="10" spans="1:26">
      <c r="C10" s="3">
        <v>5</v>
      </c>
      <c r="D10" s="3"/>
      <c r="E10" s="3"/>
    </row>
    <row r="12" spans="1:26">
      <c r="B12" s="1" t="s">
        <v>81</v>
      </c>
      <c r="P12" t="s">
        <v>178</v>
      </c>
      <c r="R12" t="s">
        <v>179</v>
      </c>
    </row>
    <row r="13" spans="1:26">
      <c r="C13">
        <v>1</v>
      </c>
      <c r="D13" t="str">
        <f>_xlfn.XLOOKUP(C13,テーブル一覧[No],テーブル一覧[論理名])</f>
        <v>サンプルマスタ</v>
      </c>
      <c r="E13" t="str">
        <f>_xlfn.XLOOKUP($C13,テーブル一覧[No],テーブル一覧[物理名])</f>
        <v>tmp_sample_mst</v>
      </c>
      <c r="P13" s="17" t="str">
        <f>"■"&amp;D13&amp;":"&amp;E13</f>
        <v>■サンプルマスタ:tmp_sample_mst</v>
      </c>
      <c r="R13" t="s">
        <v>72</v>
      </c>
      <c r="S13" t="s">
        <v>73</v>
      </c>
      <c r="T13" t="s">
        <v>180</v>
      </c>
      <c r="U13" t="s">
        <v>181</v>
      </c>
      <c r="V13" t="s">
        <v>182</v>
      </c>
      <c r="W13" t="s">
        <v>184</v>
      </c>
      <c r="X13" t="s">
        <v>183</v>
      </c>
      <c r="Y13" t="s">
        <v>185</v>
      </c>
      <c r="Z13" t="s">
        <v>186</v>
      </c>
    </row>
    <row r="14" spans="1:26">
      <c r="D14" s="9" t="s">
        <v>72</v>
      </c>
      <c r="E14" s="9" t="s">
        <v>73</v>
      </c>
      <c r="F14" s="9" t="s">
        <v>80</v>
      </c>
      <c r="G14" s="9" t="s">
        <v>75</v>
      </c>
      <c r="H14" s="9" t="s">
        <v>161</v>
      </c>
      <c r="I14" s="9" t="s">
        <v>74</v>
      </c>
      <c r="J14" s="9" t="s">
        <v>76</v>
      </c>
      <c r="K14" s="9" t="s">
        <v>77</v>
      </c>
      <c r="L14" s="38" t="s">
        <v>189</v>
      </c>
      <c r="M14" s="9" t="s">
        <v>78</v>
      </c>
      <c r="N14" s="9" t="s">
        <v>16</v>
      </c>
      <c r="P14" s="17"/>
    </row>
    <row r="15" spans="1:26">
      <c r="D15" s="3" t="s">
        <v>167</v>
      </c>
      <c r="E15" s="3" t="s">
        <v>169</v>
      </c>
      <c r="F15" s="3">
        <v>1</v>
      </c>
      <c r="G15" s="3">
        <v>1</v>
      </c>
      <c r="H15" s="3" t="s">
        <v>160</v>
      </c>
      <c r="I15" s="3"/>
      <c r="J15" s="3"/>
      <c r="K15" s="3"/>
      <c r="L15" s="3" t="s">
        <v>187</v>
      </c>
      <c r="M15" s="10"/>
      <c r="N15" s="3"/>
      <c r="P15" s="18" t="str">
        <f>D15&amp;":"&amp;E15&amp;IF(F15=1,"(PK)","")&amp;IF(I15=1,"(FK)","")</f>
        <v>サンプルコード:sample_code(PK)</v>
      </c>
      <c r="R15" s="37" t="str">
        <f>D15</f>
        <v>サンプルコード</v>
      </c>
      <c r="S15" s="37" t="str">
        <f>E15</f>
        <v>sample_code</v>
      </c>
      <c r="T15" s="37" t="str">
        <f>L15</f>
        <v>VARCHAR2(20)</v>
      </c>
      <c r="U15" s="37" t="s">
        <v>177</v>
      </c>
      <c r="V15" s="37">
        <f>IF(F15=1,1,"")</f>
        <v>1</v>
      </c>
      <c r="W15" s="37"/>
      <c r="X15" s="37"/>
      <c r="Y15" s="37"/>
      <c r="Z15" s="37"/>
    </row>
    <row r="16" spans="1:26">
      <c r="D16" s="3" t="s">
        <v>168</v>
      </c>
      <c r="E16" s="3" t="s">
        <v>170</v>
      </c>
      <c r="F16" s="3"/>
      <c r="G16" s="3">
        <v>1</v>
      </c>
      <c r="H16" s="3" t="s">
        <v>160</v>
      </c>
      <c r="I16" s="3"/>
      <c r="J16" s="3"/>
      <c r="K16" s="3"/>
      <c r="L16" s="3" t="s">
        <v>188</v>
      </c>
      <c r="M16" s="10"/>
      <c r="N16" s="3"/>
      <c r="P16" s="18" t="str">
        <f>D16&amp;":"&amp;E16&amp;IF(F16=1,"(PK)","")&amp;IF(I16=1,"(FK)","")</f>
        <v>サンプル名称:sample_name</v>
      </c>
      <c r="R16" s="37" t="str">
        <f>D16</f>
        <v>サンプル名称</v>
      </c>
      <c r="S16" s="37" t="str">
        <f>E16</f>
        <v>sample_name</v>
      </c>
      <c r="T16" s="37" t="str">
        <f>L16</f>
        <v>VARCHAR2(40)</v>
      </c>
      <c r="U16" s="37" t="s">
        <v>177</v>
      </c>
      <c r="V16" s="37" t="str">
        <f>IF(F16=1,1,"")</f>
        <v/>
      </c>
      <c r="W16" s="37"/>
      <c r="X16" s="37"/>
      <c r="Y16" s="37"/>
      <c r="Z16" s="37"/>
    </row>
    <row r="17" spans="3:16">
      <c r="P17" s="17"/>
    </row>
    <row r="18" spans="3:16">
      <c r="C18">
        <v>2</v>
      </c>
      <c r="D18">
        <f>_xlfn.XLOOKUP(C18,テーブル一覧[No],テーブル一覧[論理名])</f>
        <v>0</v>
      </c>
      <c r="E18">
        <f>_xlfn.XLOOKUP($C18,テーブル一覧[No],テーブル一覧[物理名])</f>
        <v>0</v>
      </c>
      <c r="P18" s="17" t="str">
        <f>"■"&amp;D18&amp;":"&amp;E18</f>
        <v>■0:0</v>
      </c>
    </row>
    <row r="19" spans="3:16">
      <c r="D19" s="9" t="s">
        <v>72</v>
      </c>
      <c r="E19" s="9" t="s">
        <v>73</v>
      </c>
      <c r="F19" s="9" t="s">
        <v>80</v>
      </c>
      <c r="G19" s="9" t="s">
        <v>75</v>
      </c>
      <c r="H19" s="9" t="s">
        <v>161</v>
      </c>
      <c r="I19" s="9" t="s">
        <v>74</v>
      </c>
      <c r="J19" s="9" t="s">
        <v>76</v>
      </c>
      <c r="K19" s="9" t="s">
        <v>77</v>
      </c>
      <c r="L19" s="38" t="s">
        <v>189</v>
      </c>
      <c r="M19" s="9" t="s">
        <v>78</v>
      </c>
      <c r="N19" s="9" t="s">
        <v>16</v>
      </c>
      <c r="P19" s="17"/>
    </row>
    <row r="20" spans="3:16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>D20&amp;":"&amp;E20&amp;IF(F20=1,"(PK)","")&amp;IF(I20=1,"(FK)","")</f>
        <v>:</v>
      </c>
    </row>
    <row r="21" spans="3:16">
      <c r="D21" s="3"/>
      <c r="E21" s="3"/>
      <c r="F21" s="3"/>
      <c r="G21" s="3"/>
      <c r="H21" s="3"/>
      <c r="I21" s="3"/>
      <c r="J21" s="3"/>
      <c r="K21" s="3"/>
      <c r="L21" s="3"/>
      <c r="M21" s="10"/>
      <c r="N21" s="3"/>
      <c r="P21" s="18" t="str">
        <f>D21&amp;":"&amp;E21&amp;IF(F21=1,"(PK)","")&amp;IF(I21=1,"(FK)","")</f>
        <v>:</v>
      </c>
    </row>
    <row r="22" spans="3:16">
      <c r="D22" s="3"/>
      <c r="E22" s="3"/>
      <c r="F22" s="3"/>
      <c r="G22" s="3"/>
      <c r="H22" s="3"/>
      <c r="I22" s="3"/>
      <c r="J22" s="3"/>
      <c r="K22" s="3"/>
      <c r="L22" s="3"/>
      <c r="M22" s="10"/>
      <c r="N22" s="3"/>
      <c r="P22" s="18" t="str">
        <f>D22&amp;":"&amp;E22&amp;IF(F22=1,"(PK)","")&amp;IF(I22=1,"(FK)","")</f>
        <v>:</v>
      </c>
    </row>
    <row r="23" spans="3:16">
      <c r="D23" s="3"/>
      <c r="E23" s="3"/>
      <c r="F23" s="3"/>
      <c r="G23" s="3"/>
      <c r="H23" s="3"/>
      <c r="I23" s="3"/>
      <c r="J23" s="3"/>
      <c r="K23" s="3"/>
      <c r="L23" s="3"/>
      <c r="M23" s="10"/>
      <c r="N23" s="3"/>
      <c r="P23" s="18" t="str">
        <f>D23&amp;":"&amp;E23&amp;IF(F23=1,"(PK)","")&amp;IF(I23=1,"(FK)","")</f>
        <v>:</v>
      </c>
    </row>
    <row r="24" spans="3:16">
      <c r="D24" s="3"/>
      <c r="E24" s="3"/>
      <c r="F24" s="3"/>
      <c r="G24" s="3"/>
      <c r="H24" s="3"/>
      <c r="I24" s="3"/>
      <c r="J24" s="3"/>
      <c r="K24" s="3"/>
      <c r="L24" s="3"/>
      <c r="M24" s="10"/>
      <c r="N24" s="3"/>
      <c r="P24" s="18" t="str">
        <f>D24&amp;":"&amp;E24&amp;IF(F24=1,"(PK)","")&amp;IF(I24=1,"(FK)","")</f>
        <v>:</v>
      </c>
    </row>
    <row r="25" spans="3:16">
      <c r="P25" s="17"/>
    </row>
    <row r="26" spans="3:16">
      <c r="C26">
        <v>3</v>
      </c>
      <c r="D26">
        <f>_xlfn.XLOOKUP(C26,テーブル一覧[No],テーブル一覧[論理名])</f>
        <v>0</v>
      </c>
      <c r="E26">
        <f>_xlfn.XLOOKUP($C26,テーブル一覧[No],テーブル一覧[物理名])</f>
        <v>0</v>
      </c>
      <c r="P26" s="17" t="str">
        <f>"■"&amp;D26&amp;":"&amp;E26</f>
        <v>■0:0</v>
      </c>
    </row>
    <row r="27" spans="3:16">
      <c r="D27" s="9" t="s">
        <v>72</v>
      </c>
      <c r="E27" s="9" t="s">
        <v>73</v>
      </c>
      <c r="F27" s="9" t="s">
        <v>80</v>
      </c>
      <c r="G27" s="9" t="s">
        <v>75</v>
      </c>
      <c r="H27" s="9" t="s">
        <v>161</v>
      </c>
      <c r="I27" s="9" t="s">
        <v>74</v>
      </c>
      <c r="J27" s="9" t="s">
        <v>76</v>
      </c>
      <c r="K27" s="9" t="s">
        <v>77</v>
      </c>
      <c r="L27" s="38" t="s">
        <v>189</v>
      </c>
      <c r="M27" s="9" t="s">
        <v>78</v>
      </c>
      <c r="N27" s="9" t="s">
        <v>16</v>
      </c>
      <c r="P27" s="17"/>
    </row>
    <row r="28" spans="3:16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ref="P28:P33" si="0">D28&amp;":"&amp;E28&amp;IF(F28=1,"(PK)","")&amp;IF(I28=1,"(FK)","")</f>
        <v>:</v>
      </c>
    </row>
    <row r="29" spans="3:16">
      <c r="D29" s="3"/>
      <c r="E29" s="3"/>
      <c r="F29" s="3"/>
      <c r="G29" s="3"/>
      <c r="H29" s="3"/>
      <c r="I29" s="3"/>
      <c r="J29" s="3"/>
      <c r="K29" s="3"/>
      <c r="L29" s="3"/>
      <c r="M29" s="10"/>
      <c r="N29" s="3"/>
      <c r="P29" s="18" t="str">
        <f t="shared" si="0"/>
        <v>:</v>
      </c>
    </row>
    <row r="30" spans="3:16">
      <c r="D30" s="3"/>
      <c r="E30" s="3"/>
      <c r="F30" s="3"/>
      <c r="G30" s="3"/>
      <c r="H30" s="3"/>
      <c r="I30" s="3"/>
      <c r="J30" s="3"/>
      <c r="K30" s="3"/>
      <c r="L30" s="3"/>
      <c r="M30" s="10"/>
      <c r="N30" s="3"/>
      <c r="P30" s="18" t="str">
        <f t="shared" si="0"/>
        <v>:</v>
      </c>
    </row>
    <row r="31" spans="3:16">
      <c r="D31" s="3"/>
      <c r="E31" s="3"/>
      <c r="F31" s="3"/>
      <c r="G31" s="3"/>
      <c r="H31" s="3"/>
      <c r="I31" s="3"/>
      <c r="J31" s="3"/>
      <c r="K31" s="3"/>
      <c r="L31" s="3"/>
      <c r="M31" s="10"/>
      <c r="N31" s="3"/>
      <c r="P31" s="18" t="str">
        <f t="shared" si="0"/>
        <v>:</v>
      </c>
    </row>
    <row r="32" spans="3:16">
      <c r="D32" s="3"/>
      <c r="E32" s="3"/>
      <c r="F32" s="3"/>
      <c r="G32" s="3"/>
      <c r="H32" s="3"/>
      <c r="I32" s="3"/>
      <c r="J32" s="3"/>
      <c r="K32" s="3"/>
      <c r="L32" s="3"/>
      <c r="M32" s="10"/>
      <c r="N32" s="3"/>
      <c r="P32" s="18" t="str">
        <f t="shared" si="0"/>
        <v>:</v>
      </c>
    </row>
    <row r="33" spans="4:16">
      <c r="D33" s="3"/>
      <c r="E33" s="3"/>
      <c r="F33" s="3"/>
      <c r="G33" s="3"/>
      <c r="H33" s="3"/>
      <c r="I33" s="3"/>
      <c r="J33" s="3"/>
      <c r="K33" s="3"/>
      <c r="L33" s="3"/>
      <c r="M33" s="10"/>
      <c r="N33" s="3"/>
      <c r="P33" s="18" t="str">
        <f t="shared" si="0"/>
        <v>:</v>
      </c>
    </row>
    <row r="34" spans="4:16">
      <c r="P34" s="17"/>
    </row>
  </sheetData>
  <phoneticPr fontId="1"/>
  <conditionalFormatting sqref="P15:P16 P20:P24 P28:P33">
    <cfRule type="containsText" dxfId="8" priority="4" operator="containsText" text="PK">
      <formula>NOT(ISERROR(SEARCH("PK",P15)))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154</v>
      </c>
    </row>
    <row r="3" spans="1:52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2023-01-08T14:56:31Z</dcterms:modified>
</cp:coreProperties>
</file>