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6725D975-A71E-46E1-BB40-BB31A1370232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72" i="7"/>
  <c r="P71" i="7"/>
  <c r="P70" i="7"/>
  <c r="V69" i="7"/>
  <c r="U69" i="7"/>
  <c r="T69" i="7"/>
  <c r="S69" i="7"/>
  <c r="R69" i="7"/>
  <c r="P69" i="7"/>
  <c r="V68" i="7"/>
  <c r="U68" i="7"/>
  <c r="S68" i="7"/>
  <c r="R68" i="7"/>
  <c r="P68" i="7"/>
  <c r="T68" i="7"/>
  <c r="E66" i="7"/>
  <c r="D6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6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<sst xmlns="http://schemas.openxmlformats.org/spreadsheetml/2006/main" count="404" uniqueCount="268">
  <si>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</si>
  <si>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</si>
  <si>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</si>
  <si>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</si>
  <si>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</si>
  <si>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</si>
  <si>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</si>
  <si>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</si>
  <si>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</si>
  <si>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</si>
  <si>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</si>
  <si>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</si>
  <si>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</si>
  <si>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</si>
  <si>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</si>
  <si>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</si>
  <si>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</si>
  <si>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</si>
  <si>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</si>
  <si>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</si>
  <si>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</si>
  <si>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</si>
  <si>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</si>
  <si>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</si>
  <si>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</si>
  <si>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</si>
  <si>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</si>
  <si>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</si>
  <si>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</si>
  <si>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</si>
  <si>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</si>
  <si>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</si>
  <si>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</si>
  <si>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</si>
  <si>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</si>
  <si>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</si>
  <si>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</si>
  <si>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</si>
  <si>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</si>
  <si>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</si>
  <si>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</si>
  <si>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</si>
  <si>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</si>
  <si>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</si>
  <si>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</si>
  <si>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</si>
  <si>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</si>
  <si>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</si>
  <si>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</si>
  <si>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</si>
  <si>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</si>
  <si>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</si>
  <si>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</si>
  <si>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</si>
  <si>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</si>
  <si>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</si>
  <si>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</si>
  <si>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</si>
  <si>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</si>
  <si>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</si>
  <si>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</si>
  <si>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</si>
  <si>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</si>
  <si>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</si>
  <si>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</si>
  <si>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</si>
  <si>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</si>
  <si>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</si>
  <si>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</si>
  <si>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</si>
  <si>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</si>
  <si>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</si>
  <si>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</si>
  <si>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</si>
  <si>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</si>
  <si>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</si>
  <si>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</si>
  <si>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</si>
  <si>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</si>
  <si>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</si>
  <si>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</si>
  <si>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</si>
  <si>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</si>
  <si>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</si>
  <si>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</si>
  <si>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</si>
  <si>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</si>
  <si>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</si>
  <si>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</si>
  <si>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</si>
  <si>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</si>
  <si>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</si>
  <si>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</si>
  <si>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</si>
  <si>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</si>
  <si>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</si>
  <si>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</si>
  <si>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</si>
  <si>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</si>
  <si>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</si>
  <si>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</si>
  <si>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</si>
  <si>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</si>
  <si>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</si>
  <si>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</si>
  <si>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</si>
  <si>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</si>
  <si>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</si>
  <si>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</si>
  <si>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</si>
  <si>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</si>
  <si>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</si>
  <si>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</si>
  <si>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</si>
  <si>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</si>
  <si>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</si>
  <si>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</si>
  <si>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</si>
  <si>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</si>
  <si>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</si>
  <si>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</si>
  <si>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</si>
  <si>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</si>
  <si>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</si>
  <si>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</si>
  <si>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</si>
  <si>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</si>
  <si>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</si>
  <si>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</si>
  <si>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</si>
  <si>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</si>
  <si>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</si>
  <si>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</si>
  <si>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</si>
  <si>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</si>
  <si>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</si>
  <si>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</si>
  <si>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</si>
  <si>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</si>
  <si>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</si>
  <si>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</si>
  <si>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</si>
  <si>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</si>
  <si>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</si>
  <si>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</si>
  <si>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</si>
  <si>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</si>
  <si>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</si>
  <si>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</si>
  <si>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</si>
  <si>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</si>
  <si>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</si>
  <si>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</si>
  <si>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</si>
  <si>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</si>
  <si>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</si>
  <si>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</si>
  <si>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</si>
  <si>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</si>
  <si>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</si>
  <si>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</si>
  <si>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</si>
  <si>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</si>
  <si>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</si>
  <si>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</si>
  <si>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</si>
  <si>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</si>
  <si>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</si>
  <si>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</si>
  <si>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</si>
  <si>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</si>
  <si>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</si>
  <si>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</si>
  <si>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</si>
  <si>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</si>
  <si>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</si>
  <si>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</si>
  <si>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</si>
  <si>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</si>
  <si>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</si>
  <si>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</si>
  <si>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</si>
  <si>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</si>
  <si>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</si>
  <si>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</si>
  <si>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</si>
  <si>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</si>
  <si>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</si>
  <si>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</si>
  <si>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</si>
  <si>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</si>
  <si>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</si>
  <si>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</si>
  <si>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</si>
  <si>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</si>
  <si>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</si>
  <si>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</si>
  <si>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</si>
  <si>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</si>
  <si>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</si>
  <si>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</si>
  <si>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</si>
  <si>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</si>
  <si>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</si>
  <si>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</si>
  <si>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</si>
  <si>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</si>
  <si>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</si>
  <si>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</si>
  <si>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</si>
  <si>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</si>
  <si>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</si>
  <si>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</si>
  <si>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</si>
  <si>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</si>
  <si>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</si>
  <si>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</si>
  <si>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</si>
  <si>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</si>
  <si>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</si>
  <si>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</si>
  <si>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</si>
  <si>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</si>
  <si>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</si>
  <si>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</si>
  <si>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</si>
  <si>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</si>
  <si>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</si>
  <si>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</si>
  <si>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</si>
  <si>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</si>
  <si>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</si>
  <si>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</si>
  <si>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</si>
  <si>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</si>
  <si>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</si>
  <si>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</si>
  <si>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</si>
  <si>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</si>
  <si>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</si>
  <si>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</si>
  <si>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</si>
  <si>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</si>
  <si>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</si>
  <si>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</si>
  <si>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</si>
  <si>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</si>
  <si>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</si>
  <si>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</si>
  <si>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</si>
  <si>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</si>
  <si>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</si>
  <si>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</si>
  <si>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</si>
  <si>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</si>
  <si>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6[</t>
    <phoneticPr fontId="1"/>
  </si>
  <si>
    <t>未使用</t>
    <rPh sb="0" eb="3">
      <t>ミシヨウ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</si>
  <si>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</si>
  <si>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</si>
  <si>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</si>
  <si>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</si>
  <si>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</si>
  <si>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</si>
  <si>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</si>
  <si>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更新日:2023/02/05</t>
    <rPh sb="0" eb="3">
      <t>コウシンビ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</si>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</sst>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</cellXfs>
  <cellStyles count="2">
    <cellStyle name="ハイパーリンク" xfId="1" builtinId="8"/>
    <cellStyle name="標準" xfId="0" builtinId="0"/>
  </cellStyles>
  <dxfs count="24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4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48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48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F15" totalsRowShown="0" headerRowDxfId="8" dataDxfId="6" headerRowBorderDxfId="7" tableBorderDxfId="5" totalsRowBorderDxfId="4">
  <autoFilter ref="C6:F15" xr:uid="{E587D9A6-2C5E-42B6-A806-F5C8A17DA70E}"/>
  <tableColumns count="4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  <tableColumn id="4" xr3:uid="{3DDA8FA4-E8A2-48D4-B50A-F74192711AA9}" name="備考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241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245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244</v>
      </c>
      <c r="F25" s="3"/>
      <c r="G25" s="3"/>
      <c r="H25" s="3" t="s">
        <v>246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tabSelected="1" zoomScale="85" zoomScaleNormal="85" workbookViewId="0">
      <selection activeCell="G16" sqref="G16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264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172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173</v>
      </c>
      <c r="D8" s="33" t="s">
        <v>171</v>
      </c>
      <c r="E8" s="20" t="str">
        <f>IF(テーブル3[[#This Row],[View]]="","",D8&amp;"Model")</f>
        <v>Sample001ViewModel</v>
      </c>
      <c r="F8" s="34"/>
      <c r="G8" s="35" t="s">
        <v>262</v>
      </c>
    </row>
    <row r="9" spans="1:7" x14ac:dyDescent="0.4">
      <c r="B9" s="31">
        <f>ROW(テーブル3[[#This Row],[No]])-5</f>
        <v>4</v>
      </c>
      <c r="C9" s="32" t="s">
        <v>204</v>
      </c>
      <c r="D9" s="33" t="s">
        <v>206</v>
      </c>
      <c r="E9" s="20" t="str">
        <f>IF(テーブル3[[#This Row],[View]]="","",D9&amp;"Model")</f>
        <v>Sample002ViewModel</v>
      </c>
      <c r="F9" s="34"/>
      <c r="G9" s="35" t="s">
        <v>208</v>
      </c>
    </row>
    <row r="10" spans="1:7" x14ac:dyDescent="0.4">
      <c r="B10" s="31">
        <f>ROW(テーブル3[[#This Row],[No]])-5</f>
        <v>5</v>
      </c>
      <c r="C10" s="32" t="s">
        <v>205</v>
      </c>
      <c r="D10" s="33" t="s">
        <v>207</v>
      </c>
      <c r="E10" s="20" t="str">
        <f>IF(テーブル3[[#This Row],[View]]="","",D10&amp;"Model")</f>
        <v>Sample003ViewModel</v>
      </c>
      <c r="F10" s="34"/>
      <c r="G10" s="35" t="s">
        <v>209</v>
      </c>
    </row>
    <row r="11" spans="1:7" x14ac:dyDescent="0.4">
      <c r="B11" s="31">
        <f>ROW(テーブル3[[#This Row],[No]])-5</f>
        <v>6</v>
      </c>
      <c r="C11" s="32" t="s">
        <v>247</v>
      </c>
      <c r="D11" s="33" t="s">
        <v>248</v>
      </c>
      <c r="E11" s="20" t="str">
        <f>IF(テーブル3[[#This Row],[View]]="","",D11&amp;"Model")</f>
        <v>Sample004PageListViewModel</v>
      </c>
      <c r="F11" s="34"/>
      <c r="G11" s="35" t="s">
        <v>210</v>
      </c>
    </row>
    <row r="12" spans="1:7" x14ac:dyDescent="0.4">
      <c r="B12" s="31">
        <f>ROW(テーブル3[[#This Row],[No]])-5</f>
        <v>7</v>
      </c>
      <c r="C12" s="32" t="s">
        <v>211</v>
      </c>
      <c r="D12" s="33" t="s">
        <v>212</v>
      </c>
      <c r="E12" s="20" t="str">
        <f>IF(テーブル3[[#This Row],[View]]="","",D12&amp;"Model")</f>
        <v>Sample004PageEditingViewModel</v>
      </c>
      <c r="F12" s="34"/>
      <c r="G12" s="35" t="s">
        <v>242</v>
      </c>
    </row>
    <row r="13" spans="1:7" x14ac:dyDescent="0.4">
      <c r="B13" s="31">
        <f>ROW(テーブル3[[#This Row],[No]])-5</f>
        <v>8</v>
      </c>
      <c r="C13" s="32" t="s">
        <v>214</v>
      </c>
      <c r="D13" s="33" t="s">
        <v>213</v>
      </c>
      <c r="E13" s="20" t="str">
        <f>IF(テーブル3[[#This Row],[View]]="","",D13&amp;"Model")</f>
        <v>Sample004PagePreviewViewModel</v>
      </c>
      <c r="F13" s="34"/>
      <c r="G13" s="35" t="s">
        <v>243</v>
      </c>
    </row>
    <row r="14" spans="1:7" x14ac:dyDescent="0.4">
      <c r="B14" s="31">
        <f>ROW(テーブル3[[#This Row],[No]])-5</f>
        <v>9</v>
      </c>
      <c r="C14" s="32" t="s">
        <v>260</v>
      </c>
      <c r="D14" s="33" t="s">
        <v>261</v>
      </c>
      <c r="E14" s="20" t="str">
        <f>IF(テーブル3[[#This Row],[View]]="","",D14&amp;"Model")</f>
        <v>Sample005ViewModel</v>
      </c>
      <c r="F14" s="34"/>
      <c r="G14" s="36" t="s">
        <v>263</v>
      </c>
    </row>
    <row r="15" spans="1:7" x14ac:dyDescent="0.4">
      <c r="B15" s="31">
        <f>ROW(テーブル3[[#This Row],[No]])-5</f>
        <v>10</v>
      </c>
      <c r="C15" s="32" t="s">
        <v>265</v>
      </c>
      <c r="D15" s="34" t="s">
        <v>266</v>
      </c>
      <c r="E15" s="20" t="str">
        <f>IF(テーブル3[[#This Row],[View]]="","",D15&amp;"Model")</f>
        <v>Sample006ViewModel</v>
      </c>
      <c r="F15" s="34"/>
      <c r="G15" s="36" t="s">
        <v>267</v>
      </c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  <row r="18" spans="2:7" x14ac:dyDescent="0.4">
      <c r="B18" s="31">
        <f>ROW(テーブル3[[#This Row],[No]])-5</f>
        <v>13</v>
      </c>
      <c r="C18" s="32"/>
      <c r="D18" s="34"/>
      <c r="E18" s="20"/>
      <c r="F18" s="34"/>
      <c r="G18" s="36"/>
    </row>
    <row r="19" spans="2:7" x14ac:dyDescent="0.4">
      <c r="B19" s="31">
        <f>ROW(テーブル3[[#This Row],[No]])-5</f>
        <v>14</v>
      </c>
      <c r="C19" s="32"/>
      <c r="D19" s="34"/>
      <c r="E19" s="20"/>
      <c r="F19" s="34"/>
      <c r="G19" s="36"/>
    </row>
    <row r="20" spans="2:7" x14ac:dyDescent="0.4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72"/>
  <sheetViews>
    <sheetView zoomScale="65" zoomScaleNormal="85" workbookViewId="0">
      <pane xSplit="5" topLeftCell="F1" activePane="topRight" state="frozen"/>
      <selection pane="topRight" activeCell="D39" sqref="D39:H39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194</v>
      </c>
      <c r="C3" t="s">
        <v>195</v>
      </c>
      <c r="N3" s="7" t="s">
        <v>240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  <c r="F6" s="22" t="s">
        <v>257</v>
      </c>
    </row>
    <row r="7" spans="1:14" x14ac:dyDescent="0.4">
      <c r="C7" s="3">
        <v>1</v>
      </c>
      <c r="D7" s="3" t="s">
        <v>163</v>
      </c>
      <c r="E7" s="3" t="s">
        <v>164</v>
      </c>
      <c r="F7" s="22"/>
    </row>
    <row r="8" spans="1:14" x14ac:dyDescent="0.4">
      <c r="C8" s="3">
        <v>2</v>
      </c>
      <c r="D8" s="3" t="s">
        <v>252</v>
      </c>
      <c r="E8" s="3" t="s">
        <v>251</v>
      </c>
      <c r="F8" s="3"/>
    </row>
    <row r="9" spans="1:14" x14ac:dyDescent="0.4">
      <c r="C9" s="3">
        <v>3</v>
      </c>
      <c r="D9" s="3" t="s">
        <v>197</v>
      </c>
      <c r="E9" s="3" t="s">
        <v>198</v>
      </c>
      <c r="F9" s="3"/>
    </row>
    <row r="10" spans="1:14" x14ac:dyDescent="0.4">
      <c r="C10" s="3">
        <v>4</v>
      </c>
      <c r="D10" s="3" t="s">
        <v>193</v>
      </c>
      <c r="E10" s="3" t="s">
        <v>196</v>
      </c>
      <c r="F10" s="3"/>
    </row>
    <row r="11" spans="1:14" x14ac:dyDescent="0.4">
      <c r="C11" s="3">
        <v>5</v>
      </c>
      <c r="D11" s="3" t="s">
        <v>215</v>
      </c>
      <c r="E11" s="3" t="s">
        <v>216</v>
      </c>
      <c r="F11" s="3"/>
    </row>
    <row r="12" spans="1:14" x14ac:dyDescent="0.4">
      <c r="C12" s="3">
        <v>6</v>
      </c>
      <c r="D12" s="3" t="s">
        <v>234</v>
      </c>
      <c r="E12" s="3" t="s">
        <v>235</v>
      </c>
      <c r="F12" s="3" t="s">
        <v>256</v>
      </c>
    </row>
    <row r="13" spans="1:14" x14ac:dyDescent="0.4">
      <c r="C13" s="3">
        <v>7</v>
      </c>
      <c r="D13" s="3"/>
      <c r="E13" s="3"/>
      <c r="F13" s="3"/>
    </row>
    <row r="14" spans="1:14" x14ac:dyDescent="0.4">
      <c r="C14" s="3">
        <v>8</v>
      </c>
      <c r="D14" s="3"/>
      <c r="E14" s="3"/>
      <c r="F14" s="3"/>
    </row>
    <row r="15" spans="1:14" x14ac:dyDescent="0.4">
      <c r="C15" s="3">
        <v>9</v>
      </c>
      <c r="D15" s="3"/>
      <c r="E15" s="3"/>
      <c r="F15" s="21"/>
    </row>
    <row r="18" spans="2:26" x14ac:dyDescent="0.4">
      <c r="B18" s="1" t="s">
        <v>81</v>
      </c>
      <c r="P18" t="s">
        <v>174</v>
      </c>
      <c r="R18" t="s">
        <v>233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175</v>
      </c>
      <c r="U19" t="s">
        <v>176</v>
      </c>
      <c r="V19" t="s">
        <v>177</v>
      </c>
      <c r="W19" t="s">
        <v>179</v>
      </c>
      <c r="X19" t="s">
        <v>178</v>
      </c>
      <c r="Y19" t="s">
        <v>180</v>
      </c>
      <c r="Z19" t="s">
        <v>181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184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182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183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184</v>
      </c>
      <c r="M28" s="8" t="s">
        <v>78</v>
      </c>
      <c r="N28" s="8" t="s">
        <v>16</v>
      </c>
      <c r="P28" s="14"/>
    </row>
    <row r="29" spans="2:26" x14ac:dyDescent="0.4">
      <c r="D29" s="3" t="s">
        <v>253</v>
      </c>
      <c r="E29" s="3" t="s">
        <v>258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182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254</v>
      </c>
      <c r="E30" s="3" t="s">
        <v>259</v>
      </c>
      <c r="F30" s="3"/>
      <c r="G30" s="3">
        <v>1</v>
      </c>
      <c r="H30" s="3" t="s">
        <v>158</v>
      </c>
      <c r="I30" s="3"/>
      <c r="J30" s="3"/>
      <c r="K30" s="3"/>
      <c r="L30" s="3" t="s">
        <v>183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184</v>
      </c>
      <c r="M36" s="8" t="s">
        <v>78</v>
      </c>
      <c r="N36" s="8" t="s">
        <v>16</v>
      </c>
      <c r="P36" s="14"/>
    </row>
    <row r="37" spans="3:26" x14ac:dyDescent="0.4">
      <c r="D37" s="3" t="s">
        <v>200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">
        <v>182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201</v>
      </c>
      <c r="E38" s="3" t="s">
        <v>199</v>
      </c>
      <c r="F38" s="3"/>
      <c r="G38" s="3">
        <v>1</v>
      </c>
      <c r="H38" s="3" t="s">
        <v>158</v>
      </c>
      <c r="I38" s="3"/>
      <c r="J38" s="3"/>
      <c r="K38" s="3"/>
      <c r="L38" s="3" t="s">
        <v>183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">
      <c r="D39" s="3" t="s">
        <v>253</v>
      </c>
      <c r="E39" s="3" t="s">
        <v>258</v>
      </c>
      <c r="F39" s="3"/>
      <c r="G39" s="3"/>
      <c r="H39" s="3" t="s">
        <v>158</v>
      </c>
      <c r="I39" s="3"/>
      <c r="J39" s="3"/>
      <c r="K39" s="3"/>
      <c r="L39" s="3" t="s">
        <v>182</v>
      </c>
      <c r="M39" s="9"/>
      <c r="N39" s="3"/>
      <c r="P39" s="15" t="str">
        <f t="shared" si="7"/>
        <v>作業者グループコード:worker_group_code</v>
      </c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184</v>
      </c>
      <c r="M44" s="8" t="s">
        <v>78</v>
      </c>
      <c r="N44" s="8" t="s">
        <v>16</v>
      </c>
      <c r="P44" s="14"/>
    </row>
    <row r="45" spans="3:26" x14ac:dyDescent="0.4">
      <c r="D45" s="3" t="s">
        <v>185</v>
      </c>
      <c r="E45" s="3" t="s">
        <v>162</v>
      </c>
      <c r="F45" s="3">
        <v>1</v>
      </c>
      <c r="G45" s="3">
        <v>1</v>
      </c>
      <c r="H45" s="3" t="s">
        <v>158</v>
      </c>
      <c r="I45" s="3"/>
      <c r="J45" s="3"/>
      <c r="K45" s="3"/>
      <c r="L45" s="3" t="str">
        <f>L37</f>
        <v>VARCHAR2(20)</v>
      </c>
      <c r="M45" s="9"/>
      <c r="N45" s="3"/>
      <c r="P45" s="15" t="str">
        <f t="shared" ref="P45:P49" si="10">IF(E45="","",D45&amp;":"&amp;E45&amp;IF(F45=1,"(PK)","")&amp;IF(I45=1,"(FK)",""))</f>
        <v>作業者コード:worker_code(PK)</v>
      </c>
      <c r="R45" s="24" t="str">
        <f t="shared" ref="R45:R47" si="11">D45</f>
        <v>作業者コード</v>
      </c>
      <c r="S45" s="24" t="str">
        <f>E45</f>
        <v>worker_code</v>
      </c>
      <c r="T45" s="24" t="str">
        <f>L45</f>
        <v>VARCHAR2(20)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">
      <c r="D46" s="3" t="s">
        <v>186</v>
      </c>
      <c r="E46" s="3" t="s">
        <v>187</v>
      </c>
      <c r="F46" s="3">
        <v>2</v>
      </c>
      <c r="G46" s="3">
        <v>1</v>
      </c>
      <c r="H46" s="3" t="s">
        <v>192</v>
      </c>
      <c r="I46" s="3"/>
      <c r="J46" s="3"/>
      <c r="K46" s="3"/>
      <c r="L46" s="3" t="s">
        <v>202</v>
      </c>
      <c r="M46" s="9"/>
      <c r="N46" s="3" t="s">
        <v>188</v>
      </c>
      <c r="P46" s="15" t="str">
        <f t="shared" si="10"/>
        <v>曜日番号:weekday</v>
      </c>
      <c r="R46" s="24" t="str">
        <f t="shared" si="11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">
      <c r="D47" s="3" t="s">
        <v>189</v>
      </c>
      <c r="E47" s="3" t="s">
        <v>190</v>
      </c>
      <c r="F47" s="3"/>
      <c r="G47" s="3"/>
      <c r="H47" s="3" t="s">
        <v>191</v>
      </c>
      <c r="I47" s="3"/>
      <c r="J47" s="3"/>
      <c r="K47" s="3"/>
      <c r="L47" s="3" t="s">
        <v>203</v>
      </c>
      <c r="M47" s="9"/>
      <c r="N47" s="3"/>
      <c r="P47" s="15" t="str">
        <f t="shared" si="10"/>
        <v>勤務時間:working_time</v>
      </c>
      <c r="R47" s="24" t="str">
        <f t="shared" si="11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0"/>
        <v/>
      </c>
    </row>
    <row r="49" spans="3:26" x14ac:dyDescent="0.4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0"/>
        <v/>
      </c>
    </row>
    <row r="50" spans="3:26" x14ac:dyDescent="0.4">
      <c r="P50" s="14"/>
    </row>
    <row r="51" spans="3:26" x14ac:dyDescent="0.4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">
      <c r="D52" s="8" t="s">
        <v>72</v>
      </c>
      <c r="E52" s="8" t="s">
        <v>73</v>
      </c>
      <c r="F52" s="8" t="s">
        <v>80</v>
      </c>
      <c r="G52" s="8" t="s">
        <v>75</v>
      </c>
      <c r="H52" s="8" t="s">
        <v>159</v>
      </c>
      <c r="I52" s="8" t="s">
        <v>74</v>
      </c>
      <c r="J52" s="8" t="s">
        <v>76</v>
      </c>
      <c r="K52" s="8" t="s">
        <v>77</v>
      </c>
      <c r="L52" s="25" t="s">
        <v>184</v>
      </c>
      <c r="M52" s="8" t="s">
        <v>78</v>
      </c>
      <c r="N52" s="8" t="s">
        <v>16</v>
      </c>
      <c r="P52" s="14"/>
    </row>
    <row r="53" spans="3:26" x14ac:dyDescent="0.4">
      <c r="D53" s="3" t="s">
        <v>217</v>
      </c>
      <c r="E53" s="3" t="s">
        <v>218</v>
      </c>
      <c r="F53" s="3">
        <v>1</v>
      </c>
      <c r="G53" s="3">
        <v>1</v>
      </c>
      <c r="H53" s="3" t="s">
        <v>192</v>
      </c>
      <c r="I53" s="3"/>
      <c r="J53" s="3"/>
      <c r="K53" s="3"/>
      <c r="L53" s="3"/>
      <c r="M53" s="9"/>
      <c r="N53" s="3"/>
      <c r="P53" s="15" t="str">
        <f t="shared" ref="P53:P64" si="12">IF(E53="","",D53&amp;":"&amp;E53&amp;IF(F53=1,"(PK)","")&amp;IF(I53=1,"(FK)",""))</f>
        <v>ページID:page_id(PK)</v>
      </c>
      <c r="R53" s="24" t="str">
        <f t="shared" ref="R53:R55" si="13">D53</f>
        <v>ページID</v>
      </c>
      <c r="S53" s="24" t="str">
        <f t="shared" ref="S53:S55" si="14">E53</f>
        <v>page_id</v>
      </c>
      <c r="T53" s="24">
        <f t="shared" ref="T53:T55" si="15">L53</f>
        <v>0</v>
      </c>
      <c r="U53" s="24" t="str">
        <f t="shared" ref="U53:U55" si="16">IF(G53=1,"NOT NULL","")</f>
        <v>NOT NULL</v>
      </c>
      <c r="V53" s="24">
        <f t="shared" ref="V53:V55" si="17">IF(F53="","",F53)</f>
        <v>1</v>
      </c>
      <c r="W53" s="24"/>
      <c r="X53" s="24"/>
      <c r="Y53" s="24"/>
      <c r="Z53" s="24"/>
    </row>
    <row r="54" spans="3:26" x14ac:dyDescent="0.4">
      <c r="D54" s="3" t="s">
        <v>219</v>
      </c>
      <c r="E54" s="3" t="s">
        <v>220</v>
      </c>
      <c r="F54" s="3"/>
      <c r="G54" s="3">
        <v>1</v>
      </c>
      <c r="H54" s="3" t="s">
        <v>158</v>
      </c>
      <c r="I54" s="3"/>
      <c r="J54" s="3"/>
      <c r="K54" s="3"/>
      <c r="L54" s="3"/>
      <c r="M54" s="9"/>
      <c r="N54" s="3"/>
      <c r="P54" s="15" t="str">
        <f t="shared" si="12"/>
        <v>ページ名称:page_name</v>
      </c>
      <c r="R54" s="24" t="str">
        <f t="shared" si="13"/>
        <v>ページ名称</v>
      </c>
      <c r="S54" s="24" t="str">
        <f t="shared" si="14"/>
        <v>page_name</v>
      </c>
      <c r="T54" s="24">
        <f t="shared" si="15"/>
        <v>0</v>
      </c>
      <c r="U54" s="24" t="str">
        <f t="shared" si="16"/>
        <v>NOT NULL</v>
      </c>
      <c r="V54" s="24" t="str">
        <f t="shared" si="17"/>
        <v/>
      </c>
      <c r="W54" s="24"/>
      <c r="X54" s="24"/>
      <c r="Y54" s="24"/>
      <c r="Z54" s="24"/>
    </row>
    <row r="55" spans="3:26" x14ac:dyDescent="0.4">
      <c r="D55" s="3" t="s">
        <v>221</v>
      </c>
      <c r="E55" s="3" t="s">
        <v>222</v>
      </c>
      <c r="F55" s="3"/>
      <c r="G55" s="3"/>
      <c r="H55" s="3" t="s">
        <v>158</v>
      </c>
      <c r="I55" s="3"/>
      <c r="J55" s="3"/>
      <c r="K55" s="3"/>
      <c r="L55" s="3"/>
      <c r="M55" s="9"/>
      <c r="N55" s="3"/>
      <c r="P55" s="15" t="str">
        <f t="shared" si="12"/>
        <v>動画リンク:movie_link</v>
      </c>
      <c r="R55" s="24" t="str">
        <f t="shared" si="13"/>
        <v>動画リンク</v>
      </c>
      <c r="S55" s="24" t="str">
        <f t="shared" si="14"/>
        <v>movie_link</v>
      </c>
      <c r="T55" s="24">
        <f t="shared" si="15"/>
        <v>0</v>
      </c>
      <c r="U55" s="24" t="str">
        <f t="shared" si="16"/>
        <v/>
      </c>
      <c r="V55" s="24" t="str">
        <f t="shared" si="17"/>
        <v/>
      </c>
      <c r="W55" s="24"/>
      <c r="X55" s="24"/>
      <c r="Y55" s="24"/>
      <c r="Z55" s="24"/>
    </row>
    <row r="56" spans="3:26" x14ac:dyDescent="0.4">
      <c r="D56" s="3" t="s">
        <v>249</v>
      </c>
      <c r="E56" s="3" t="s">
        <v>250</v>
      </c>
      <c r="F56" s="3"/>
      <c r="G56" s="3"/>
      <c r="H56" s="3" t="s">
        <v>158</v>
      </c>
      <c r="I56" s="3"/>
      <c r="J56" s="3"/>
      <c r="K56" s="3"/>
      <c r="L56" s="3"/>
      <c r="M56" s="9"/>
      <c r="N56" s="3"/>
      <c r="P56" s="15" t="str">
        <f t="shared" ref="P56:P62" si="18">IF(E56="","",D56&amp;":"&amp;E56&amp;IF(F56=1,"(PK)","")&amp;IF(I56=1,"(FK)",""))</f>
        <v>画像フォルダリンク:image_folder_link</v>
      </c>
      <c r="R56" s="24" t="str">
        <f t="shared" ref="R56:R61" si="19">D56</f>
        <v>画像フォルダリンク</v>
      </c>
      <c r="S56" s="24" t="str">
        <f t="shared" ref="S56:S61" si="20">E56</f>
        <v>image_folder_link</v>
      </c>
      <c r="T56" s="24">
        <f t="shared" ref="T56:T61" si="21">L56</f>
        <v>0</v>
      </c>
      <c r="U56" s="24" t="str">
        <f t="shared" ref="U56:U61" si="22">IF(G56=1,"NOT NULL","")</f>
        <v/>
      </c>
      <c r="V56" s="24" t="str">
        <f t="shared" ref="V56:V61" si="23">IF(F56="","",F56)</f>
        <v/>
      </c>
      <c r="W56" s="24"/>
      <c r="X56" s="24"/>
      <c r="Y56" s="24"/>
      <c r="Z56" s="24"/>
    </row>
    <row r="57" spans="3:26" x14ac:dyDescent="0.4">
      <c r="D57" s="3" t="s">
        <v>223</v>
      </c>
      <c r="E57" s="3" t="s">
        <v>224</v>
      </c>
      <c r="F57" s="3"/>
      <c r="G57" s="3"/>
      <c r="H57" s="3" t="s">
        <v>192</v>
      </c>
      <c r="I57" s="3"/>
      <c r="J57" s="3"/>
      <c r="K57" s="3"/>
      <c r="L57" s="3"/>
      <c r="M57" s="9"/>
      <c r="N57" s="3"/>
      <c r="P57" s="15" t="str">
        <f t="shared" si="18"/>
        <v>画像ページNo:image_page_no</v>
      </c>
      <c r="R57" s="24" t="str">
        <f t="shared" si="19"/>
        <v>画像ページNo</v>
      </c>
      <c r="S57" s="24" t="str">
        <f t="shared" si="20"/>
        <v>image_page_no</v>
      </c>
      <c r="T57" s="24">
        <f t="shared" si="21"/>
        <v>0</v>
      </c>
      <c r="U57" s="24" t="str">
        <f t="shared" si="22"/>
        <v/>
      </c>
      <c r="V57" s="24" t="str">
        <f t="shared" si="23"/>
        <v/>
      </c>
      <c r="W57" s="24"/>
      <c r="X57" s="24"/>
      <c r="Y57" s="24"/>
      <c r="Z57" s="24"/>
    </row>
    <row r="58" spans="3:26" x14ac:dyDescent="0.4">
      <c r="D58" s="3" t="s">
        <v>225</v>
      </c>
      <c r="E58" s="3" t="s">
        <v>226</v>
      </c>
      <c r="F58" s="3"/>
      <c r="G58" s="3">
        <v>1</v>
      </c>
      <c r="H58" s="3" t="s">
        <v>191</v>
      </c>
      <c r="I58" s="3"/>
      <c r="J58" s="3"/>
      <c r="K58" s="3"/>
      <c r="L58" s="3"/>
      <c r="M58" s="9"/>
      <c r="N58" s="3"/>
      <c r="P58" s="15" t="str">
        <f t="shared" si="18"/>
        <v>スライド停止時間:slide_waiting_time</v>
      </c>
      <c r="R58" s="24" t="str">
        <f t="shared" si="19"/>
        <v>スライド停止時間</v>
      </c>
      <c r="S58" s="24" t="str">
        <f t="shared" si="20"/>
        <v>slide_waiting_time</v>
      </c>
      <c r="T58" s="24">
        <f t="shared" si="21"/>
        <v>0</v>
      </c>
      <c r="U58" s="24" t="str">
        <f t="shared" si="22"/>
        <v>NOT NULL</v>
      </c>
      <c r="V58" s="24" t="str">
        <f t="shared" si="23"/>
        <v/>
      </c>
      <c r="W58" s="24"/>
      <c r="X58" s="24"/>
      <c r="Y58" s="24"/>
      <c r="Z58" s="24"/>
    </row>
    <row r="59" spans="3:26" x14ac:dyDescent="0.4">
      <c r="D59" s="3" t="s">
        <v>227</v>
      </c>
      <c r="E59" s="3" t="s">
        <v>228</v>
      </c>
      <c r="F59" s="3"/>
      <c r="G59" s="3"/>
      <c r="H59" s="3" t="s">
        <v>158</v>
      </c>
      <c r="I59" s="3"/>
      <c r="J59" s="3"/>
      <c r="K59" s="3"/>
      <c r="L59" s="3"/>
      <c r="M59" s="9"/>
      <c r="N59" s="3"/>
      <c r="P59" s="15" t="str">
        <f t="shared" si="18"/>
        <v>説明1:note1</v>
      </c>
      <c r="R59" s="24" t="str">
        <f t="shared" si="19"/>
        <v>説明1</v>
      </c>
      <c r="S59" s="24" t="str">
        <f t="shared" si="20"/>
        <v>note1</v>
      </c>
      <c r="T59" s="24">
        <f t="shared" si="21"/>
        <v>0</v>
      </c>
      <c r="U59" s="24" t="str">
        <f t="shared" si="22"/>
        <v/>
      </c>
      <c r="V59" s="24" t="str">
        <f t="shared" si="23"/>
        <v/>
      </c>
      <c r="W59" s="24"/>
      <c r="X59" s="24"/>
      <c r="Y59" s="24"/>
      <c r="Z59" s="24"/>
    </row>
    <row r="60" spans="3:26" x14ac:dyDescent="0.4">
      <c r="D60" s="3" t="s">
        <v>229</v>
      </c>
      <c r="E60" s="3" t="s">
        <v>230</v>
      </c>
      <c r="F60" s="3"/>
      <c r="G60" s="3"/>
      <c r="H60" s="3" t="s">
        <v>158</v>
      </c>
      <c r="I60" s="3"/>
      <c r="J60" s="3"/>
      <c r="K60" s="3"/>
      <c r="L60" s="3"/>
      <c r="M60" s="9"/>
      <c r="N60" s="3"/>
      <c r="P60" s="15" t="str">
        <f t="shared" si="18"/>
        <v>説明2:note2</v>
      </c>
      <c r="R60" s="24" t="str">
        <f t="shared" si="19"/>
        <v>説明2</v>
      </c>
      <c r="S60" s="24" t="str">
        <f t="shared" si="20"/>
        <v>note2</v>
      </c>
      <c r="T60" s="24">
        <f t="shared" si="21"/>
        <v>0</v>
      </c>
      <c r="U60" s="24" t="str">
        <f t="shared" si="22"/>
        <v/>
      </c>
      <c r="V60" s="24" t="str">
        <f t="shared" si="23"/>
        <v/>
      </c>
      <c r="W60" s="24"/>
      <c r="X60" s="24"/>
      <c r="Y60" s="24"/>
      <c r="Z60" s="24"/>
    </row>
    <row r="61" spans="3:26" x14ac:dyDescent="0.4">
      <c r="D61" s="3" t="s">
        <v>231</v>
      </c>
      <c r="E61" s="3" t="s">
        <v>232</v>
      </c>
      <c r="F61" s="3"/>
      <c r="G61" s="3"/>
      <c r="H61" s="3" t="s">
        <v>158</v>
      </c>
      <c r="I61" s="3"/>
      <c r="J61" s="3"/>
      <c r="K61" s="3"/>
      <c r="L61" s="3"/>
      <c r="M61" s="9"/>
      <c r="N61" s="3"/>
      <c r="P61" s="15" t="str">
        <f t="shared" si="18"/>
        <v>説明3:note3</v>
      </c>
      <c r="R61" s="24" t="str">
        <f t="shared" si="19"/>
        <v>説明3</v>
      </c>
      <c r="S61" s="24" t="str">
        <f t="shared" si="20"/>
        <v>note3</v>
      </c>
      <c r="T61" s="24">
        <f t="shared" si="21"/>
        <v>0</v>
      </c>
      <c r="U61" s="24" t="str">
        <f t="shared" si="22"/>
        <v/>
      </c>
      <c r="V61" s="24" t="str">
        <f t="shared" si="23"/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18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2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2"/>
        <v/>
      </c>
    </row>
    <row r="66" spans="3:26" x14ac:dyDescent="0.4">
      <c r="C66" t="s">
        <v>255</v>
      </c>
      <c r="D66" t="e">
        <f>_xlfn.XLOOKUP(C66,テーブル一覧[No],テーブル一覧[論理名])</f>
        <v>#N/A</v>
      </c>
      <c r="E66" t="e">
        <f>_xlfn.XLOOKUP($C66,テーブル一覧[No],テーブル一覧[物理名])</f>
        <v>#N/A</v>
      </c>
      <c r="P66" s="14" t="e">
        <f>"■"&amp;D66&amp;":"&amp;E66</f>
        <v>#N/A</v>
      </c>
    </row>
    <row r="67" spans="3:26" x14ac:dyDescent="0.4">
      <c r="D67" s="8" t="s">
        <v>72</v>
      </c>
      <c r="E67" s="8" t="s">
        <v>73</v>
      </c>
      <c r="F67" s="8" t="s">
        <v>80</v>
      </c>
      <c r="G67" s="8" t="s">
        <v>75</v>
      </c>
      <c r="H67" s="8" t="s">
        <v>159</v>
      </c>
      <c r="I67" s="8" t="s">
        <v>74</v>
      </c>
      <c r="J67" s="8" t="s">
        <v>76</v>
      </c>
      <c r="K67" s="8" t="s">
        <v>77</v>
      </c>
      <c r="L67" s="25" t="s">
        <v>184</v>
      </c>
      <c r="M67" s="8" t="s">
        <v>78</v>
      </c>
      <c r="N67" s="8" t="s">
        <v>16</v>
      </c>
      <c r="P67" s="14"/>
    </row>
    <row r="68" spans="3:26" x14ac:dyDescent="0.4">
      <c r="D68" s="3" t="s">
        <v>236</v>
      </c>
      <c r="E68" s="3" t="s">
        <v>239</v>
      </c>
      <c r="F68" s="3">
        <v>1</v>
      </c>
      <c r="G68" s="3">
        <v>1</v>
      </c>
      <c r="H68" s="3" t="s">
        <v>158</v>
      </c>
      <c r="I68" s="3"/>
      <c r="J68" s="3"/>
      <c r="K68" s="3"/>
      <c r="L68" s="3"/>
      <c r="M68" s="9"/>
      <c r="N68" s="3"/>
      <c r="P68" s="15" t="str">
        <f t="shared" ref="P68:P72" si="24">IF(E68="","",D68&amp;":"&amp;E68&amp;IF(F68=1,"(PK)","")&amp;IF(I68=1,"(FK)",""))</f>
        <v>採番項目:numbering_item(PK)</v>
      </c>
      <c r="R68" s="24" t="str">
        <f t="shared" ref="R68:R69" si="25">D68</f>
        <v>採番項目</v>
      </c>
      <c r="S68" s="24" t="str">
        <f>E68</f>
        <v>numbering_item</v>
      </c>
      <c r="T68" s="24">
        <f>L68</f>
        <v>0</v>
      </c>
      <c r="U68" s="24" t="str">
        <f>IF(G68=1,"NOT NULL","")</f>
        <v>NOT NULL</v>
      </c>
      <c r="V68" s="24">
        <f>IF(F68="","",F68)</f>
        <v>1</v>
      </c>
      <c r="W68" s="24"/>
      <c r="X68" s="24"/>
      <c r="Y68" s="24"/>
      <c r="Z68" s="24"/>
    </row>
    <row r="69" spans="3:26" x14ac:dyDescent="0.4">
      <c r="D69" s="3" t="s">
        <v>237</v>
      </c>
      <c r="E69" s="3" t="s">
        <v>238</v>
      </c>
      <c r="F69" s="3"/>
      <c r="G69" s="3">
        <v>1</v>
      </c>
      <c r="H69" s="3" t="s">
        <v>192</v>
      </c>
      <c r="I69" s="3"/>
      <c r="J69" s="3"/>
      <c r="K69" s="3"/>
      <c r="L69" s="3"/>
      <c r="M69" s="9"/>
      <c r="N69" s="3"/>
      <c r="P69" s="15" t="str">
        <f t="shared" si="24"/>
        <v>最終発行番号:last_insert_id</v>
      </c>
      <c r="R69" s="24" t="str">
        <f t="shared" si="25"/>
        <v>最終発行番号</v>
      </c>
      <c r="S69" s="24" t="str">
        <f>E69</f>
        <v>last_insert_id</v>
      </c>
      <c r="T69" s="24">
        <f>L69</f>
        <v>0</v>
      </c>
      <c r="U69" s="24" t="str">
        <f>IF(G69=1,"NOT NULL","")</f>
        <v>NOT NULL</v>
      </c>
      <c r="V69" s="24" t="str">
        <f>IF(F69="","",F69)</f>
        <v/>
      </c>
      <c r="W69" s="24"/>
      <c r="X69" s="24"/>
      <c r="Y69" s="24"/>
      <c r="Z69" s="24"/>
    </row>
    <row r="70" spans="3:26" x14ac:dyDescent="0.4">
      <c r="D70" s="3"/>
      <c r="E70" s="3"/>
      <c r="F70" s="3"/>
      <c r="G70" s="3"/>
      <c r="H70" s="3"/>
      <c r="I70" s="3"/>
      <c r="J70" s="3"/>
      <c r="K70" s="3"/>
      <c r="L70" s="3"/>
      <c r="M70" s="9"/>
      <c r="N70" s="3"/>
      <c r="P70" s="15" t="str">
        <f t="shared" si="24"/>
        <v/>
      </c>
    </row>
    <row r="71" spans="3:26" x14ac:dyDescent="0.4">
      <c r="D71" s="3"/>
      <c r="E71" s="3"/>
      <c r="F71" s="3"/>
      <c r="G71" s="3"/>
      <c r="H71" s="3"/>
      <c r="I71" s="3"/>
      <c r="J71" s="3"/>
      <c r="K71" s="3"/>
      <c r="L71" s="3"/>
      <c r="M71" s="9"/>
      <c r="N71" s="3"/>
      <c r="P71" s="15" t="str">
        <f t="shared" si="24"/>
        <v/>
      </c>
    </row>
    <row r="72" spans="3:26" x14ac:dyDescent="0.4">
      <c r="D72" s="3"/>
      <c r="E72" s="3"/>
      <c r="F72" s="3"/>
      <c r="G72" s="3"/>
      <c r="H72" s="3"/>
      <c r="I72" s="3"/>
      <c r="J72" s="3"/>
      <c r="K72" s="3"/>
      <c r="L72" s="3"/>
      <c r="M72" s="9"/>
      <c r="N72" s="3"/>
      <c r="P72" s="15" t="str">
        <f t="shared" si="24"/>
        <v/>
      </c>
    </row>
  </sheetData>
  <phoneticPr fontId="1"/>
  <conditionalFormatting sqref="P37:P41 P21:P25 P45:P49">
    <cfRule type="containsText" dxfId="12" priority="7" operator="containsText" text="PK">
      <formula>NOT(ISERROR(SEARCH("PK",P21)))</formula>
    </cfRule>
  </conditionalFormatting>
  <conditionalFormatting sqref="P53:P64">
    <cfRule type="containsText" dxfId="11" priority="3" operator="containsText" text="PK">
      <formula>NOT(ISERROR(SEARCH("PK",P53)))</formula>
    </cfRule>
  </conditionalFormatting>
  <conditionalFormatting sqref="P68:P72">
    <cfRule type="containsText" dxfId="10" priority="2" operator="containsText" text="PK">
      <formula>NOT(ISERROR(SEARCH("PK",P68)))</formula>
    </cfRule>
  </conditionalFormatting>
  <conditionalFormatting sqref="P29:P33">
    <cfRule type="containsText" dxfId="9" priority="1" operator="containsText" text="PK">
      <formula>NOT(ISERROR(SEARCH("PK",P29)))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2023-02-07T12:30:54Z</dcterms:modified>
</cp:coreProperties>
</file>