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2006EB1A-378F-4016-8626-894EB088A5EC}" xr6:coauthVersionLast="47" xr6:coauthVersionMax="47" xr10:uidLastSave="{00000000-0000-0000-0000-000000000000}"/>
  <bookViews>
    <workbookView xWindow="-103" yWindow="-103" windowWidth="23657" windowHeight="15240" tabRatio="878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5" l="1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O31" i="7" l="1"/>
  <c r="O29" i="7"/>
  <c r="O21" i="7"/>
  <c r="O33" i="7"/>
  <c r="O30" i="7"/>
  <c r="O23" i="7"/>
  <c r="O24" i="7"/>
  <c r="O22" i="7"/>
  <c r="O32" i="7"/>
  <c r="O28" i="7"/>
  <c r="O20" i="7"/>
  <c r="O16" i="7"/>
  <c r="O15" i="7"/>
  <c r="E26" i="7" l="1"/>
  <c r="E18" i="7"/>
  <c r="E13" i="7"/>
  <c r="D26" i="7"/>
  <c r="D18" i="7"/>
  <c r="O18" i="7" l="1"/>
  <c r="O26" i="7"/>
  <c r="D16" i="1"/>
  <c r="D15" i="1"/>
  <c r="D14" i="1"/>
  <c r="D13" i="1"/>
  <c r="D13" i="7"/>
  <c r="O13" i="7" s="1"/>
</calcChain>
</file>

<file path=xl/sharedStrings.xml><?xml version="1.0" encoding="utf-8"?>
<sst xmlns="http://schemas.openxmlformats.org/spreadsheetml/2006/main" count="252" uniqueCount="178">
  <si>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</si>
  <si>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</si>
  <si>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</si>
  <si>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</si>
  <si>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</si>
  <si>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</si>
  <si>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</si>
  <si>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</si>
  <si>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</si>
  <si>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</si>
  <si>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</si>
  <si>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</si>
  <si>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</si>
  <si>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</si>
  <si>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</si>
  <si>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</si>
  <si>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</si>
  <si>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</si>
  <si>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</si>
  <si>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</si>
  <si>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</si>
  <si>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</si>
  <si>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</si>
  <si>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</si>
  <si>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</si>
  <si>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</si>
  <si>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</si>
  <si>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</si>
  <si>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</si>
  <si>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</si>
  <si>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</si>
  <si>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</si>
  <si>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</si>
  <si>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</si>
  <si>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</si>
  <si>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</si>
  <si>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</si>
  <si>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</si>
  <si>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</si>
  <si>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</si>
  <si>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</si>
  <si>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</si>
  <si>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</si>
  <si>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</si>
  <si>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</si>
  <si>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</si>
  <si>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</si>
  <si>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</si>
  <si>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</si>
  <si>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</si>
  <si>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</si>
  <si>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</si>
  <si>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</si>
  <si>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</si>
  <si>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</si>
  <si>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</si>
  <si>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</si>
  <si>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</si>
  <si>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</si>
  <si>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</si>
  <si>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</si>
  <si>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</si>
  <si>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</si>
  <si>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</si>
  <si>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</si>
  <si>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</si>
  <si>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</si>
  <si>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</si>
  <si>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</si>
  <si>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</si>
  <si>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</si>
  <si>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</si>
  <si>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</si>
  <si>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</si>
  <si>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</si>
  <si>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</si>
  <si>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</si>
  <si>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</si>
  <si>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</si>
  <si>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</si>
  <si>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</si>
  <si>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</si>
  <si>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</si>
  <si>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</si>
  <si>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</si>
  <si>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</si>
  <si>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</si>
  <si>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</si>
  <si>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</si>
  <si>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</si>
  <si>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</si>
  <si>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</si>
  <si>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</si>
  <si>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</si>
  <si>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</si>
  <si>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</si>
  <si>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</si>
  <si>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</si>
  <si>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</si>
  <si>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</si>
  <si>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</si>
  <si>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</si>
  <si>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</si>
  <si>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</si>
  <si>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</si>
  <si>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</si>
  <si>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</si>
  <si>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</si>
  <si>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</si>
  <si>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</si>
  <si>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</si>
  <si>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</si>
  <si>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</si>
  <si>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</si>
  <si>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</si>
  <si>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</si>
  <si>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</si>
  <si>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</si>
  <si>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</si>
  <si>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</si>
  <si>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</si>
  <si>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</si>
  <si>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</si>
  <si>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</si>
  <si>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</si>
  <si>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</si>
  <si>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</si>
  <si>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</si>
  <si>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</si>
  <si>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</si>
  <si>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</si>
  <si>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</si>
  <si>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</si>
  <si>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</si>
  <si>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以下、ER図作成用</t>
    <rPh sb="0" eb="2">
      <t>イカ</t>
    </rPh>
    <rPh sb="5" eb="6">
      <t>ズ</t>
    </rPh>
    <rPh sb="6" eb="8">
      <t>サクセイ</t>
    </rPh>
    <rPh sb="8" eb="9">
      <t>ヨウ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</si>
  <si>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</si>
  <si>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</si>
  <si>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</si>
  <si>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</si>
  <si>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</si>
  <si>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</si>
  <si>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</si>
  <si>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</si>
  <si>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</si>
  <si>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</si>
  <si>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</si>
  <si>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</si>
  <si>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</si>
  <si>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</si>
  <si>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</si>
  <si>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</si>
  <si>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</si>
  <si>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</si>
  <si>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</si>
  <si>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</si>
  <si>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</si>
  <si>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</si>
  <si>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</si>
  <si>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</si>
  <si>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</si>
  <si>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</si>
  <si>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</si>
  <si>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</si>
  <si>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</si>
  <si>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</si>
  <si>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</si>
  <si>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</si>
  <si>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</si>
  <si>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</si>
  <si>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</si>
  <si>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</si>
  <si>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</si>
  <si>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r>
      <t>├</t>
    </r>
    <r>
      <rPr>
        <sz val="11"/>
        <color theme="1"/>
        <rFont val="ＭＳ Ｐゴシック"/>
        <family val="2"/>
        <charset val="128"/>
      </rPr>
      <t>ホーム画面</t>
    </r>
    <rPh sb="4" eb="6">
      <t>ガメン</t>
    </rPh>
    <phoneticPr fontId="1"/>
  </si>
  <si>
    <t>HomeView</t>
    <phoneticPr fontId="1"/>
  </si>
  <si>
    <r>
      <t>├</t>
    </r>
    <r>
      <rPr>
        <sz val="11"/>
        <color theme="1"/>
        <rFont val="ＭＳ Ｐゴシック"/>
        <family val="2"/>
        <charset val="128"/>
      </rPr>
      <t>サンプル1画面</t>
    </r>
    <rPh sb="6" eb="8">
      <t>ガメン</t>
    </rPh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</si>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</sst>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theme="1"/>
      <name val="Consolas"/>
      <family val="2"/>
    </font>
    <font>
      <sz val="11"/>
      <color theme="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0" fillId="0" borderId="1" xfId="0" applyFont="1" applyBorder="1" applyAlignment="1">
      <alignment horizontal="left" vertical="top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</cellXfs>
  <cellStyles count="2">
    <cellStyle name="ハイパーリンク" xfId="1" builtinId="8"/>
    <cellStyle name="標準" xfId="0" builtinId="0"/>
  </cellStyles>
  <dxfs count="19"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26:$O$33" spid="_x0000_s906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13:$O$16" spid="_x0000_s90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O$18:$O$24" spid="_x0000_s906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1" headerRowBorderDxfId="8" tableBorderDxfId="9" totalsRowBorderDxfId="7">
  <autoFilter ref="B5:G17" xr:uid="{022DCB47-007C-4AFD-B9BE-B881D12B5E8D}"/>
  <tableColumns count="6">
    <tableColumn id="1" xr3:uid="{B746BDD8-A2B0-4616-8D41-EE1B78D9BF2D}" name="No" dataDxfId="0">
      <calculatedColumnFormula>ROW(テーブル3[[#This Row],[No]])-5</calculatedColumnFormula>
    </tableColumn>
    <tableColumn id="2" xr3:uid="{BF0893FC-2791-4E4A-B8A1-A8CFA6AD64E6}" name="画面遷移" dataDxfId="6"/>
    <tableColumn id="3" xr3:uid="{4C4038E3-3CB3-44C2-9054-FAF2A37767E0}" name="View" dataDxfId="5"/>
    <tableColumn id="4" xr3:uid="{6A50A436-2CFD-4E58-A22D-0E81FEF74536}" name="ViewModel" dataDxfId="4"/>
    <tableColumn id="5" xr3:uid="{7BE69630-41BB-4E48-A6EE-B25EE632A32C}" name="ViewModelEntity" dataDxfId="3"/>
    <tableColumn id="6" xr3:uid="{F086094E-467C-4CFC-A4E2-5F970E900BF9}" name="説明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E10" totalsRowShown="0" headerRowDxfId="17" dataDxfId="15" headerRowBorderDxfId="16" tableBorderDxfId="14" totalsRowBorderDxfId="13">
  <autoFilter ref="C5:E10" xr:uid="{E587D9A6-2C5E-42B6-A806-F5C8A17DA70E}"/>
  <tableColumns count="3">
    <tableColumn id="1" xr3:uid="{5C79310E-B0D6-4040-B77B-EB0540DE93E6}" name="No" dataDxfId="12"/>
    <tableColumn id="2" xr3:uid="{D7F06675-9636-4539-9A34-FE248BE48DA0}" name="論理名" dataDxfId="11"/>
    <tableColumn id="3" xr3:uid="{967942C7-997D-45C9-B9E3-518EB32E96A6}" name="物理名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135</v>
      </c>
    </row>
    <row r="3" spans="1:3">
      <c r="B3">
        <v>1</v>
      </c>
      <c r="C3" t="s">
        <v>138</v>
      </c>
    </row>
    <row r="5" spans="1:3">
      <c r="B5">
        <v>2</v>
      </c>
      <c r="C5" t="s">
        <v>137</v>
      </c>
    </row>
    <row r="7" spans="1:3">
      <c r="B7">
        <v>3</v>
      </c>
      <c r="C7" t="s">
        <v>136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4" t="s">
        <v>157</v>
      </c>
    </row>
    <row r="3" spans="2:2">
      <c r="B3" s="20" t="s">
        <v>158</v>
      </c>
    </row>
    <row r="4" spans="2:2">
      <c r="B4" s="20" t="s">
        <v>159</v>
      </c>
    </row>
    <row r="5" spans="2:2">
      <c r="B5" s="25" t="s">
        <v>160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D30" sqref="D30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155</v>
      </c>
    </row>
    <row r="3" spans="1:7">
      <c r="G3" s="7" t="s">
        <v>154</v>
      </c>
    </row>
    <row r="4" spans="1:7">
      <c r="G4" s="7"/>
    </row>
    <row r="5" spans="1:7">
      <c r="C5" t="s">
        <v>132</v>
      </c>
      <c r="D5" s="16" t="s">
        <v>163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Template2.WPF</v>
      </c>
      <c r="E13" t="s">
        <v>128</v>
      </c>
    </row>
    <row r="14" spans="1:7">
      <c r="D14" t="str">
        <f>$D$5&amp;".Infrastructure"</f>
        <v>Template2.Infrastructure</v>
      </c>
      <c r="E14" t="s">
        <v>129</v>
      </c>
      <c r="F14" t="s">
        <v>7</v>
      </c>
    </row>
    <row r="15" spans="1:7">
      <c r="D15" t="str">
        <f>$D$5&amp;".Domain"</f>
        <v>Template2.Domain</v>
      </c>
      <c r="E15" t="s">
        <v>129</v>
      </c>
      <c r="F15" t="s">
        <v>7</v>
      </c>
    </row>
    <row r="16" spans="1:7">
      <c r="D16" t="str">
        <f>$D$5&amp;"Test.Tests"</f>
        <v>Template2Test.Tests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151</v>
      </c>
    </row>
    <row r="21" spans="3:5">
      <c r="E21" s="21" t="s">
        <v>150</v>
      </c>
    </row>
    <row r="22" spans="3:5">
      <c r="D22" t="s">
        <v>85</v>
      </c>
      <c r="E22" t="s">
        <v>86</v>
      </c>
    </row>
    <row r="23" spans="3:5">
      <c r="E23" s="21" t="s">
        <v>105</v>
      </c>
    </row>
    <row r="24" spans="3:5">
      <c r="E24" s="21" t="s">
        <v>124</v>
      </c>
    </row>
    <row r="25" spans="3:5">
      <c r="E25" s="21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B2" sqref="B2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2" t="s">
        <v>98</v>
      </c>
    </row>
    <row r="7" spans="1:6" ht="30.9">
      <c r="B7" t="s">
        <v>97</v>
      </c>
      <c r="C7" t="s">
        <v>119</v>
      </c>
      <c r="D7" s="11" t="s">
        <v>118</v>
      </c>
      <c r="E7" s="11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1" t="s">
        <v>123</v>
      </c>
    </row>
    <row r="9" spans="1:6" ht="30.9">
      <c r="B9" t="s">
        <v>97</v>
      </c>
      <c r="C9" t="s">
        <v>121</v>
      </c>
      <c r="D9" s="11" t="s">
        <v>152</v>
      </c>
      <c r="E9" t="s">
        <v>153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tabSelected="1" zoomScaleNormal="100" workbookViewId="0"/>
  </sheetViews>
  <sheetFormatPr defaultRowHeight="15.45"/>
  <cols>
    <col min="1" max="1" width="2.5625" customWidth="1"/>
    <col min="2" max="2" width="4.5625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175</v>
      </c>
    </row>
    <row r="3" spans="1:7">
      <c r="G3" s="7" t="s">
        <v>154</v>
      </c>
    </row>
    <row r="5" spans="1:7">
      <c r="B5" s="31" t="s">
        <v>67</v>
      </c>
      <c r="C5" s="32" t="s">
        <v>133</v>
      </c>
      <c r="D5" s="32" t="s">
        <v>61</v>
      </c>
      <c r="E5" s="32" t="s">
        <v>60</v>
      </c>
      <c r="F5" s="32" t="s">
        <v>115</v>
      </c>
      <c r="G5" s="33" t="s">
        <v>68</v>
      </c>
    </row>
    <row r="6" spans="1:7">
      <c r="B6" s="27">
        <f>ROW(テーブル3[[#This Row],[No]])-5</f>
        <v>1</v>
      </c>
      <c r="C6" s="15" t="s">
        <v>69</v>
      </c>
      <c r="D6" s="15" t="s">
        <v>69</v>
      </c>
      <c r="E6" s="22" t="s">
        <v>70</v>
      </c>
      <c r="F6" s="15"/>
      <c r="G6" s="28"/>
    </row>
    <row r="7" spans="1:7">
      <c r="B7" s="27">
        <f>ROW(テーブル3[[#This Row],[No]])-5</f>
        <v>2</v>
      </c>
      <c r="C7" s="26" t="s">
        <v>172</v>
      </c>
      <c r="D7" s="14" t="s">
        <v>173</v>
      </c>
      <c r="E7" s="23" t="str">
        <f>IF(テーブル3[[#This Row],[View]]="","",D7&amp;"Model")</f>
        <v>HomeViewModel</v>
      </c>
      <c r="F7" s="8"/>
      <c r="G7" s="29"/>
    </row>
    <row r="8" spans="1:7">
      <c r="B8" s="27">
        <f>ROW(テーブル3[[#This Row],[No]])-5</f>
        <v>3</v>
      </c>
      <c r="C8" s="26" t="s">
        <v>174</v>
      </c>
      <c r="D8" s="14" t="s">
        <v>177</v>
      </c>
      <c r="E8" s="23" t="str">
        <f>IF(テーブル3[[#This Row],[View]]="","",D8&amp;"Model")</f>
        <v>Sample001ViewModel</v>
      </c>
      <c r="F8" s="8"/>
      <c r="G8" s="29" t="s">
        <v>176</v>
      </c>
    </row>
    <row r="9" spans="1:7">
      <c r="B9" s="27">
        <f>ROW(テーブル3[[#This Row],[No]])-5</f>
        <v>4</v>
      </c>
      <c r="C9" s="14"/>
      <c r="D9" s="14"/>
      <c r="E9" s="23" t="str">
        <f>IF(テーブル3[[#This Row],[View]]="","",D9&amp;"Model")</f>
        <v/>
      </c>
      <c r="F9" s="8"/>
      <c r="G9" s="29"/>
    </row>
    <row r="10" spans="1:7">
      <c r="B10" s="27">
        <f>ROW(テーブル3[[#This Row],[No]])-5</f>
        <v>5</v>
      </c>
      <c r="C10" s="13"/>
      <c r="D10" s="14"/>
      <c r="E10" s="23" t="str">
        <f>IF(テーブル3[[#This Row],[View]]="","",D10&amp;"Model")</f>
        <v/>
      </c>
      <c r="F10" s="8"/>
      <c r="G10" s="29"/>
    </row>
    <row r="11" spans="1:7">
      <c r="B11" s="27">
        <f>ROW(テーブル3[[#This Row],[No]])-5</f>
        <v>6</v>
      </c>
      <c r="C11" s="13"/>
      <c r="D11" s="14"/>
      <c r="E11" s="23" t="str">
        <f>IF(テーブル3[[#This Row],[View]]="","",D11&amp;"Model")</f>
        <v/>
      </c>
      <c r="F11" s="8"/>
      <c r="G11" s="29"/>
    </row>
    <row r="12" spans="1:7">
      <c r="B12" s="27">
        <f>ROW(テーブル3[[#This Row],[No]])-5</f>
        <v>7</v>
      </c>
      <c r="C12" s="13"/>
      <c r="D12" s="14"/>
      <c r="E12" s="23" t="str">
        <f>IF(テーブル3[[#This Row],[View]]="","",D12&amp;"Model")</f>
        <v/>
      </c>
      <c r="F12" s="8"/>
      <c r="G12" s="30"/>
    </row>
    <row r="13" spans="1:7">
      <c r="B13" s="27">
        <f>ROW(テーブル3[[#This Row],[No]])-5</f>
        <v>8</v>
      </c>
      <c r="C13" s="13"/>
      <c r="D13" s="8"/>
      <c r="E13" s="23" t="str">
        <f>IF(テーブル3[[#This Row],[View]]="","",D13&amp;"Model")</f>
        <v/>
      </c>
      <c r="F13" s="8"/>
      <c r="G13" s="30"/>
    </row>
    <row r="14" spans="1:7">
      <c r="B14" s="27">
        <f>ROW(テーブル3[[#This Row],[No]])-5</f>
        <v>9</v>
      </c>
      <c r="C14" s="13"/>
      <c r="D14" s="8"/>
      <c r="E14" s="23" t="str">
        <f>IF(テーブル3[[#This Row],[View]]="","",D14&amp;"Model")</f>
        <v/>
      </c>
      <c r="F14" s="8"/>
      <c r="G14" s="30"/>
    </row>
    <row r="15" spans="1:7">
      <c r="B15" s="27">
        <f>ROW(テーブル3[[#This Row],[No]])-5</f>
        <v>10</v>
      </c>
      <c r="C15" s="13"/>
      <c r="D15" s="8"/>
      <c r="E15" s="23" t="str">
        <f>IF(テーブル3[[#This Row],[View]]="","",D15&amp;"Model")</f>
        <v/>
      </c>
      <c r="F15" s="8"/>
      <c r="G15" s="30"/>
    </row>
    <row r="16" spans="1:7">
      <c r="B16" s="27">
        <f>ROW(テーブル3[[#This Row],[No]])-5</f>
        <v>11</v>
      </c>
      <c r="C16" s="13"/>
      <c r="D16" s="8"/>
      <c r="E16" s="23" t="str">
        <f>IF(テーブル3[[#This Row],[View]]="","",D16&amp;"Model")</f>
        <v/>
      </c>
      <c r="F16" s="8"/>
      <c r="G16" s="30"/>
    </row>
    <row r="17" spans="2:7">
      <c r="B17" s="27">
        <f>ROW(テーブル3[[#This Row],[No]])-5</f>
        <v>12</v>
      </c>
      <c r="C17" s="34"/>
      <c r="D17" s="35"/>
      <c r="E17" s="23" t="str">
        <f>IF(テーブル3[[#This Row],[View]]="","",D17&amp;"Model")</f>
        <v/>
      </c>
      <c r="F17" s="35"/>
      <c r="G17" s="36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139</v>
      </c>
    </row>
    <row r="2" spans="1:6">
      <c r="F2" s="7" t="s">
        <v>140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144</v>
      </c>
      <c r="D6" t="s">
        <v>143</v>
      </c>
      <c r="F6" s="12"/>
    </row>
    <row r="7" spans="1:6">
      <c r="D7" s="11" t="s">
        <v>145</v>
      </c>
      <c r="E7" s="11" t="s">
        <v>146</v>
      </c>
    </row>
    <row r="8" spans="1:6">
      <c r="D8" s="11" t="s">
        <v>147</v>
      </c>
      <c r="E8" s="11"/>
      <c r="F8" t="s">
        <v>148</v>
      </c>
    </row>
    <row r="9" spans="1:6">
      <c r="D9" s="11"/>
      <c r="E9" s="11"/>
    </row>
    <row r="10" spans="1:6" ht="30.9">
      <c r="B10" t="s">
        <v>141</v>
      </c>
      <c r="D10" s="11" t="s">
        <v>149</v>
      </c>
      <c r="E10" s="11"/>
    </row>
    <row r="12" spans="1:6">
      <c r="B12" t="s">
        <v>142</v>
      </c>
      <c r="D12" t="s">
        <v>164</v>
      </c>
      <c r="E12" t="s">
        <v>165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O34"/>
  <sheetViews>
    <sheetView zoomScale="65" zoomScaleNormal="85" workbookViewId="0">
      <pane xSplit="5" topLeftCell="F1" activePane="topRight" state="frozen"/>
      <selection pane="topRight" activeCell="D15" sqref="D15:H16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3" width="35.8125" bestFit="1" customWidth="1"/>
    <col min="14" max="14" width="2.5625" customWidth="1"/>
    <col min="15" max="15" width="29.9375" bestFit="1" customWidth="1"/>
  </cols>
  <sheetData>
    <row r="1" spans="1:15" ht="19.3">
      <c r="A1" s="2" t="s">
        <v>66</v>
      </c>
    </row>
    <row r="2" spans="1:15">
      <c r="M2" s="7" t="s">
        <v>155</v>
      </c>
    </row>
    <row r="3" spans="1:15">
      <c r="M3" s="7" t="s">
        <v>156</v>
      </c>
    </row>
    <row r="4" spans="1:15">
      <c r="B4" s="1" t="s">
        <v>71</v>
      </c>
    </row>
    <row r="5" spans="1:15">
      <c r="C5" s="19" t="s">
        <v>67</v>
      </c>
      <c r="D5" s="20" t="s">
        <v>72</v>
      </c>
      <c r="E5" s="20" t="s">
        <v>73</v>
      </c>
    </row>
    <row r="6" spans="1:15">
      <c r="C6" s="3">
        <v>1</v>
      </c>
      <c r="D6" s="3" t="s">
        <v>166</v>
      </c>
      <c r="E6" s="3" t="s">
        <v>167</v>
      </c>
    </row>
    <row r="7" spans="1:15">
      <c r="C7" s="3">
        <v>2</v>
      </c>
      <c r="D7" s="3"/>
      <c r="E7" s="3"/>
    </row>
    <row r="8" spans="1:15">
      <c r="C8" s="3">
        <v>3</v>
      </c>
      <c r="D8" s="3"/>
      <c r="E8" s="3"/>
    </row>
    <row r="9" spans="1:15">
      <c r="C9" s="3">
        <v>4</v>
      </c>
      <c r="D9" s="3"/>
      <c r="E9" s="3"/>
    </row>
    <row r="10" spans="1:15">
      <c r="C10" s="3">
        <v>5</v>
      </c>
      <c r="D10" s="3"/>
      <c r="E10" s="3"/>
    </row>
    <row r="12" spans="1:15">
      <c r="B12" s="1" t="s">
        <v>81</v>
      </c>
      <c r="O12" t="s">
        <v>134</v>
      </c>
    </row>
    <row r="13" spans="1:15">
      <c r="C13">
        <v>1</v>
      </c>
      <c r="D13" t="str">
        <f>_xlfn.XLOOKUP(C13,テーブル一覧[No],テーブル一覧[論理名])</f>
        <v>サンプルマスタ</v>
      </c>
      <c r="E13" t="str">
        <f>_xlfn.XLOOKUP($C13,テーブル一覧[No],テーブル一覧[物理名])</f>
        <v>tmp_sample_mst</v>
      </c>
      <c r="O13" s="17" t="str">
        <f>"■"&amp;D13&amp;":"&amp;E13</f>
        <v>■サンプルマスタ:tmp_sample_mst</v>
      </c>
    </row>
    <row r="14" spans="1:15">
      <c r="D14" s="9" t="s">
        <v>72</v>
      </c>
      <c r="E14" s="9" t="s">
        <v>73</v>
      </c>
      <c r="F14" s="9" t="s">
        <v>80</v>
      </c>
      <c r="G14" s="9" t="s">
        <v>75</v>
      </c>
      <c r="H14" s="9" t="s">
        <v>162</v>
      </c>
      <c r="I14" s="9" t="s">
        <v>74</v>
      </c>
      <c r="J14" s="9" t="s">
        <v>76</v>
      </c>
      <c r="K14" s="9" t="s">
        <v>77</v>
      </c>
      <c r="L14" s="9" t="s">
        <v>78</v>
      </c>
      <c r="M14" s="9" t="s">
        <v>16</v>
      </c>
      <c r="O14" s="17"/>
    </row>
    <row r="15" spans="1:15">
      <c r="D15" s="3" t="s">
        <v>168</v>
      </c>
      <c r="E15" s="3" t="s">
        <v>170</v>
      </c>
      <c r="F15" s="3">
        <v>1</v>
      </c>
      <c r="G15" s="3">
        <v>1</v>
      </c>
      <c r="H15" s="3" t="s">
        <v>161</v>
      </c>
      <c r="I15" s="3"/>
      <c r="J15" s="3"/>
      <c r="K15" s="3"/>
      <c r="L15" s="10"/>
      <c r="M15" s="3"/>
      <c r="O15" s="18" t="str">
        <f>D15&amp;":"&amp;E15&amp;IF(F15=1,"(PK)","")&amp;IF(I15=1,"(FK)","")</f>
        <v>サンプルコード:sample_code(PK)</v>
      </c>
    </row>
    <row r="16" spans="1:15">
      <c r="D16" s="3" t="s">
        <v>169</v>
      </c>
      <c r="E16" s="3" t="s">
        <v>171</v>
      </c>
      <c r="F16" s="3"/>
      <c r="G16" s="3">
        <v>1</v>
      </c>
      <c r="H16" s="3" t="s">
        <v>161</v>
      </c>
      <c r="I16" s="3"/>
      <c r="J16" s="3"/>
      <c r="K16" s="3"/>
      <c r="L16" s="10"/>
      <c r="M16" s="3"/>
      <c r="O16" s="18" t="str">
        <f>D16&amp;":"&amp;E16&amp;IF(F16=1,"(PK)","")&amp;IF(I16=1,"(FK)","")</f>
        <v>サンプル名称:sample_name</v>
      </c>
    </row>
    <row r="17" spans="3:15">
      <c r="O17" s="17"/>
    </row>
    <row r="18" spans="3:15">
      <c r="C18">
        <v>2</v>
      </c>
      <c r="D18">
        <f>_xlfn.XLOOKUP(C18,テーブル一覧[No],テーブル一覧[論理名])</f>
        <v>0</v>
      </c>
      <c r="E18">
        <f>_xlfn.XLOOKUP($C18,テーブル一覧[No],テーブル一覧[物理名])</f>
        <v>0</v>
      </c>
      <c r="O18" s="17" t="str">
        <f>"■"&amp;D18&amp;":"&amp;E18</f>
        <v>■0:0</v>
      </c>
    </row>
    <row r="19" spans="3:15">
      <c r="D19" s="9" t="s">
        <v>72</v>
      </c>
      <c r="E19" s="9" t="s">
        <v>73</v>
      </c>
      <c r="F19" s="9" t="s">
        <v>80</v>
      </c>
      <c r="G19" s="9" t="s">
        <v>75</v>
      </c>
      <c r="H19" s="9" t="s">
        <v>162</v>
      </c>
      <c r="I19" s="9" t="s">
        <v>74</v>
      </c>
      <c r="J19" s="9" t="s">
        <v>76</v>
      </c>
      <c r="K19" s="9" t="s">
        <v>77</v>
      </c>
      <c r="L19" s="9" t="s">
        <v>78</v>
      </c>
      <c r="M19" s="9" t="s">
        <v>16</v>
      </c>
      <c r="O19" s="17"/>
    </row>
    <row r="20" spans="3:15">
      <c r="D20" s="3"/>
      <c r="E20" s="3"/>
      <c r="F20" s="3"/>
      <c r="G20" s="3"/>
      <c r="H20" s="3"/>
      <c r="I20" s="3"/>
      <c r="J20" s="3"/>
      <c r="K20" s="3"/>
      <c r="L20" s="10"/>
      <c r="M20" s="3"/>
      <c r="O20" s="18" t="str">
        <f>D20&amp;":"&amp;E20&amp;IF(F20=1,"(PK)","")&amp;IF(I20=1,"(FK)","")</f>
        <v>:</v>
      </c>
    </row>
    <row r="21" spans="3:15">
      <c r="D21" s="3"/>
      <c r="E21" s="3"/>
      <c r="F21" s="3"/>
      <c r="G21" s="3"/>
      <c r="H21" s="3"/>
      <c r="I21" s="3"/>
      <c r="J21" s="3"/>
      <c r="K21" s="3"/>
      <c r="L21" s="10"/>
      <c r="M21" s="3"/>
      <c r="O21" s="18" t="str">
        <f>D21&amp;":"&amp;E21&amp;IF(F21=1,"(PK)","")&amp;IF(I21=1,"(FK)","")</f>
        <v>:</v>
      </c>
    </row>
    <row r="22" spans="3:15">
      <c r="D22" s="3"/>
      <c r="E22" s="3"/>
      <c r="F22" s="3"/>
      <c r="G22" s="3"/>
      <c r="H22" s="3"/>
      <c r="I22" s="3"/>
      <c r="J22" s="3"/>
      <c r="K22" s="3"/>
      <c r="L22" s="10"/>
      <c r="M22" s="3"/>
      <c r="O22" s="18" t="str">
        <f>D22&amp;":"&amp;E22&amp;IF(F22=1,"(PK)","")&amp;IF(I22=1,"(FK)","")</f>
        <v>:</v>
      </c>
    </row>
    <row r="23" spans="3:15">
      <c r="D23" s="3"/>
      <c r="E23" s="3"/>
      <c r="F23" s="3"/>
      <c r="G23" s="3"/>
      <c r="H23" s="3"/>
      <c r="I23" s="3"/>
      <c r="J23" s="3"/>
      <c r="K23" s="3"/>
      <c r="L23" s="10"/>
      <c r="M23" s="3"/>
      <c r="O23" s="18" t="str">
        <f>D23&amp;":"&amp;E23&amp;IF(F23=1,"(PK)","")&amp;IF(I23=1,"(FK)","")</f>
        <v>:</v>
      </c>
    </row>
    <row r="24" spans="3:15">
      <c r="D24" s="3"/>
      <c r="E24" s="3"/>
      <c r="F24" s="3"/>
      <c r="G24" s="3"/>
      <c r="H24" s="3"/>
      <c r="I24" s="3"/>
      <c r="J24" s="3"/>
      <c r="K24" s="3"/>
      <c r="L24" s="10"/>
      <c r="M24" s="3"/>
      <c r="O24" s="18" t="str">
        <f>D24&amp;":"&amp;E24&amp;IF(F24=1,"(PK)","")&amp;IF(I24=1,"(FK)","")</f>
        <v>:</v>
      </c>
    </row>
    <row r="25" spans="3:15">
      <c r="O25" s="17"/>
    </row>
    <row r="26" spans="3:15">
      <c r="C26">
        <v>3</v>
      </c>
      <c r="D26">
        <f>_xlfn.XLOOKUP(C26,テーブル一覧[No],テーブル一覧[論理名])</f>
        <v>0</v>
      </c>
      <c r="E26">
        <f>_xlfn.XLOOKUP($C26,テーブル一覧[No],テーブル一覧[物理名])</f>
        <v>0</v>
      </c>
      <c r="O26" s="17" t="str">
        <f>"■"&amp;D26&amp;":"&amp;E26</f>
        <v>■0:0</v>
      </c>
    </row>
    <row r="27" spans="3:15">
      <c r="D27" s="9" t="s">
        <v>72</v>
      </c>
      <c r="E27" s="9" t="s">
        <v>73</v>
      </c>
      <c r="F27" s="9" t="s">
        <v>80</v>
      </c>
      <c r="G27" s="9" t="s">
        <v>75</v>
      </c>
      <c r="H27" s="9" t="s">
        <v>162</v>
      </c>
      <c r="I27" s="9" t="s">
        <v>74</v>
      </c>
      <c r="J27" s="9" t="s">
        <v>76</v>
      </c>
      <c r="K27" s="9" t="s">
        <v>77</v>
      </c>
      <c r="L27" s="9" t="s">
        <v>78</v>
      </c>
      <c r="M27" s="9" t="s">
        <v>16</v>
      </c>
      <c r="O27" s="17"/>
    </row>
    <row r="28" spans="3:15">
      <c r="D28" s="3"/>
      <c r="E28" s="3"/>
      <c r="F28" s="3"/>
      <c r="G28" s="3"/>
      <c r="H28" s="3"/>
      <c r="I28" s="3"/>
      <c r="J28" s="3"/>
      <c r="K28" s="3"/>
      <c r="L28" s="10"/>
      <c r="M28" s="3"/>
      <c r="O28" s="18" t="str">
        <f t="shared" ref="O28:O33" si="0">D28&amp;":"&amp;E28&amp;IF(F28=1,"(PK)","")&amp;IF(I28=1,"(FK)","")</f>
        <v>:</v>
      </c>
    </row>
    <row r="29" spans="3:15">
      <c r="D29" s="3"/>
      <c r="E29" s="3"/>
      <c r="F29" s="3"/>
      <c r="G29" s="3"/>
      <c r="H29" s="3"/>
      <c r="I29" s="3"/>
      <c r="J29" s="3"/>
      <c r="K29" s="3"/>
      <c r="L29" s="10"/>
      <c r="M29" s="3"/>
      <c r="O29" s="18" t="str">
        <f t="shared" si="0"/>
        <v>:</v>
      </c>
    </row>
    <row r="30" spans="3:15">
      <c r="D30" s="3"/>
      <c r="E30" s="3"/>
      <c r="F30" s="3"/>
      <c r="G30" s="3"/>
      <c r="H30" s="3"/>
      <c r="I30" s="3"/>
      <c r="J30" s="3"/>
      <c r="K30" s="3"/>
      <c r="L30" s="10"/>
      <c r="M30" s="3"/>
      <c r="O30" s="18" t="str">
        <f t="shared" si="0"/>
        <v>:</v>
      </c>
    </row>
    <row r="31" spans="3:15">
      <c r="D31" s="3"/>
      <c r="E31" s="3"/>
      <c r="F31" s="3"/>
      <c r="G31" s="3"/>
      <c r="H31" s="3"/>
      <c r="I31" s="3"/>
      <c r="J31" s="3"/>
      <c r="K31" s="3"/>
      <c r="L31" s="10"/>
      <c r="M31" s="3"/>
      <c r="O31" s="18" t="str">
        <f t="shared" si="0"/>
        <v>:</v>
      </c>
    </row>
    <row r="32" spans="3:15">
      <c r="D32" s="3"/>
      <c r="E32" s="3"/>
      <c r="F32" s="3"/>
      <c r="G32" s="3"/>
      <c r="H32" s="3"/>
      <c r="I32" s="3"/>
      <c r="J32" s="3"/>
      <c r="K32" s="3"/>
      <c r="L32" s="10"/>
      <c r="M32" s="3"/>
      <c r="O32" s="18" t="str">
        <f t="shared" si="0"/>
        <v>:</v>
      </c>
    </row>
    <row r="33" spans="4:15">
      <c r="D33" s="3"/>
      <c r="E33" s="3"/>
      <c r="F33" s="3"/>
      <c r="G33" s="3"/>
      <c r="H33" s="3"/>
      <c r="I33" s="3"/>
      <c r="J33" s="3"/>
      <c r="K33" s="3"/>
      <c r="L33" s="10"/>
      <c r="M33" s="3"/>
      <c r="O33" s="18" t="str">
        <f t="shared" si="0"/>
        <v>:</v>
      </c>
    </row>
    <row r="34" spans="4:15">
      <c r="O34" s="17"/>
    </row>
  </sheetData>
  <phoneticPr fontId="1"/>
  <conditionalFormatting sqref="O15:O16 O20:O24 O28:O33">
    <cfRule type="containsText" dxfId="18" priority="4" operator="containsText" text="PK">
      <formula>NOT(ISERROR(SEARCH("PK",O15)))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155</v>
      </c>
    </row>
    <row r="3" spans="1:52">
      <c r="AZ3" s="7" t="s">
        <v>156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2022-12-30T09:19:37Z</dcterms:modified>
</cp:coreProperties>
</file>