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651AAFA0-164E-422E-BF19-1ADCD22EBAB0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72" i="7"/>
  <c r="P71" i="7"/>
  <c r="P70" i="7"/>
  <c r="V69" i="7"/>
  <c r="U69" i="7"/>
  <c r="T69" i="7"/>
  <c r="S69" i="7"/>
  <c r="R69" i="7"/>
  <c r="P69" i="7"/>
  <c r="V68" i="7"/>
  <c r="U68" i="7"/>
  <c r="S68" i="7"/>
  <c r="R68" i="7"/>
  <c r="P68" i="7"/>
  <c r="T68" i="7"/>
  <c r="E66" i="7"/>
  <c r="D6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6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<sst xmlns="http://schemas.openxmlformats.org/spreadsheetml/2006/main" count="401" uniqueCount="265">
  <si>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</si>
  <si>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</si>
  <si>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</si>
  <si>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</si>
  <si>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</si>
  <si>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</si>
  <si>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</si>
  <si>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</si>
  <si>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</si>
  <si>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</si>
  <si>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</si>
  <si>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</si>
  <si>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</si>
  <si>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</si>
  <si>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</si>
  <si>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</si>
  <si>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</si>
  <si>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</si>
  <si>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</si>
  <si>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</si>
  <si>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</si>
  <si>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</si>
  <si>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</si>
  <si>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</si>
  <si>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</si>
  <si>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</si>
  <si>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</si>
  <si>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</si>
  <si>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</si>
  <si>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</si>
  <si>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</si>
  <si>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</si>
  <si>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</si>
  <si>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</si>
  <si>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</si>
  <si>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</si>
  <si>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</si>
  <si>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</si>
  <si>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</si>
  <si>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</si>
  <si>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</si>
  <si>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</si>
  <si>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</si>
  <si>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</si>
  <si>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</si>
  <si>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</si>
  <si>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</si>
  <si>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</si>
  <si>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</si>
  <si>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</si>
  <si>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</si>
  <si>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</si>
  <si>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</si>
  <si>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</si>
  <si>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</si>
  <si>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</si>
  <si>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</si>
  <si>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</si>
  <si>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</si>
  <si>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</si>
  <si>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</si>
  <si>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</si>
  <si>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</si>
  <si>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</si>
  <si>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</si>
  <si>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</si>
  <si>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</si>
  <si>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</si>
  <si>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</si>
  <si>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</si>
  <si>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</si>
  <si>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</si>
  <si>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</si>
  <si>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</si>
  <si>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</si>
  <si>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</si>
  <si>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</si>
  <si>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</si>
  <si>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</si>
  <si>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</si>
  <si>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</si>
  <si>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</si>
  <si>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</si>
  <si>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</si>
  <si>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</si>
  <si>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</si>
  <si>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</si>
  <si>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</si>
  <si>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</si>
  <si>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</si>
  <si>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</si>
  <si>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</si>
  <si>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</si>
  <si>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</si>
  <si>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</si>
  <si>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</si>
  <si>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</si>
  <si>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</si>
  <si>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</si>
  <si>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</si>
  <si>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</si>
  <si>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</si>
  <si>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</si>
  <si>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</si>
  <si>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</si>
  <si>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</si>
  <si>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</si>
  <si>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</si>
  <si>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</si>
  <si>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</si>
  <si>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</si>
  <si>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</si>
  <si>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</si>
  <si>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</si>
  <si>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</si>
  <si>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</si>
  <si>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</si>
  <si>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</si>
  <si>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</si>
  <si>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</si>
  <si>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</si>
  <si>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</si>
  <si>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</si>
  <si>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</si>
  <si>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</si>
  <si>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</si>
  <si>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</si>
  <si>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</si>
  <si>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</si>
  <si>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</si>
  <si>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</si>
  <si>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</si>
  <si>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</si>
  <si>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</si>
  <si>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</si>
  <si>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</si>
  <si>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</si>
  <si>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</si>
  <si>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</si>
  <si>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</si>
  <si>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</si>
  <si>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</si>
  <si>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</si>
  <si>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</si>
  <si>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</si>
  <si>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</si>
  <si>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</si>
  <si>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</si>
  <si>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</si>
  <si>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</si>
  <si>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</si>
  <si>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</si>
  <si>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</si>
  <si>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</si>
  <si>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</si>
  <si>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</si>
  <si>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</si>
  <si>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</si>
  <si>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</si>
  <si>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</si>
  <si>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</si>
  <si>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</si>
  <si>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</si>
  <si>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</si>
  <si>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</si>
  <si>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</si>
  <si>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</si>
  <si>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</si>
  <si>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</si>
  <si>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</si>
  <si>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</si>
  <si>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</si>
  <si>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</si>
  <si>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</si>
  <si>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</si>
  <si>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</si>
  <si>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</si>
  <si>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</si>
  <si>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</si>
  <si>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</si>
  <si>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</si>
  <si>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</si>
  <si>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</si>
  <si>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</si>
  <si>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</si>
  <si>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</si>
  <si>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</si>
  <si>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</si>
  <si>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</si>
  <si>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</si>
  <si>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</si>
  <si>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</si>
  <si>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</si>
  <si>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</si>
  <si>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</si>
  <si>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</si>
  <si>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</si>
  <si>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</si>
  <si>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</si>
  <si>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</si>
  <si>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</si>
  <si>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</si>
  <si>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</si>
  <si>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</si>
  <si>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</si>
  <si>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</si>
  <si>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</si>
  <si>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</si>
  <si>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</si>
  <si>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</si>
  <si>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</si>
  <si>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</si>
  <si>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</si>
  <si>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</si>
  <si>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</si>
  <si>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</si>
  <si>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</si>
  <si>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</si>
  <si>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</si>
  <si>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</si>
  <si>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</si>
  <si>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</si>
  <si>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</si>
  <si>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</si>
  <si>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</si>
  <si>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</si>
  <si>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</si>
  <si>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</si>
  <si>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</si>
  <si>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</si>
  <si>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</si>
  <si>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</si>
  <si>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</si>
  <si>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</si>
  <si>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</si>
  <si>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</si>
  <si>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</si>
  <si>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</si>
  <si>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</si>
  <si>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</si>
  <si>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</si>
  <si>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</si>
  <si>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</si>
  <si>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</si>
  <si>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</si>
  <si>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</si>
  <si>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</si>
  <si>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</si>
  <si>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</si>
  <si>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</si>
  <si>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</si>
  <si>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</si>
  <si>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</si>
  <si>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</si>
  <si>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</si>
  <si>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</si>
  <si>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6[</t>
    <phoneticPr fontId="1"/>
  </si>
  <si>
    <t>未使用</t>
    <rPh sb="0" eb="3">
      <t>ミシヨウ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</si>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</sst>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4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48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48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F15" totalsRowShown="0" headerRowDxfId="8" dataDxfId="6" headerRowBorderDxfId="7" tableBorderDxfId="5" totalsRowBorderDxfId="4">
  <autoFilter ref="C6:F15" xr:uid="{E587D9A6-2C5E-42B6-A806-F5C8A17DA70E}"/>
  <tableColumns count="4">
    <tableColumn id="1" xr3:uid="{5C79310E-B0D6-4040-B77B-EB0540DE93E6}" name="No" dataDxfId="3"/>
    <tableColumn id="2" xr3:uid="{D7F06675-9636-4539-9A34-FE248BE48DA0}" name="論理名" dataDxfId="2"/>
    <tableColumn id="3" xr3:uid="{967942C7-997D-45C9-B9E3-518EB32E96A6}" name="物理名" dataDxfId="1"/>
    <tableColumn id="4" xr3:uid="{3DDA8FA4-E8A2-48D4-B50A-F74192711AA9}" name="備考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133</v>
      </c>
    </row>
    <row r="3" spans="1:3" x14ac:dyDescent="0.4">
      <c r="B3">
        <v>1</v>
      </c>
      <c r="C3" t="s">
        <v>136</v>
      </c>
    </row>
    <row r="5" spans="1:3" x14ac:dyDescent="0.4">
      <c r="B5">
        <v>2</v>
      </c>
      <c r="C5" t="s">
        <v>135</v>
      </c>
    </row>
    <row r="7" spans="1:3" x14ac:dyDescent="0.4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1" t="s">
        <v>154</v>
      </c>
    </row>
    <row r="3" spans="2:2" x14ac:dyDescent="0.4">
      <c r="B3" s="17" t="s">
        <v>155</v>
      </c>
    </row>
    <row r="4" spans="2:2" x14ac:dyDescent="0.4">
      <c r="B4" s="17" t="s">
        <v>156</v>
      </c>
    </row>
    <row r="5" spans="2:2" x14ac:dyDescent="0.4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152</v>
      </c>
    </row>
    <row r="3" spans="1:7" x14ac:dyDescent="0.4">
      <c r="G3" s="7" t="s">
        <v>242</v>
      </c>
    </row>
    <row r="4" spans="1:7" x14ac:dyDescent="0.4">
      <c r="G4" s="7"/>
    </row>
    <row r="5" spans="1:7" x14ac:dyDescent="0.4">
      <c r="C5" t="s">
        <v>131</v>
      </c>
      <c r="D5" s="13" t="s">
        <v>160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116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125</v>
      </c>
      <c r="F11" t="s">
        <v>126</v>
      </c>
    </row>
    <row r="13" spans="1:7" x14ac:dyDescent="0.4">
      <c r="C13" t="s">
        <v>130</v>
      </c>
      <c r="D13" t="str">
        <f>$D$5&amp;".WPF"</f>
        <v>Template2.WPF</v>
      </c>
      <c r="E13" t="s">
        <v>127</v>
      </c>
    </row>
    <row r="14" spans="1:7" x14ac:dyDescent="0.4">
      <c r="D14" t="str">
        <f>$D$5&amp;".Infrastructure"</f>
        <v>Template2.Infrastructure</v>
      </c>
      <c r="E14" t="s">
        <v>128</v>
      </c>
      <c r="F14" t="s">
        <v>7</v>
      </c>
    </row>
    <row r="15" spans="1:7" x14ac:dyDescent="0.4">
      <c r="D15" t="str">
        <f>$D$5&amp;".Domain"</f>
        <v>Template2.Domain</v>
      </c>
      <c r="E15" t="s">
        <v>128</v>
      </c>
      <c r="F15" t="s">
        <v>7</v>
      </c>
    </row>
    <row r="16" spans="1:7" x14ac:dyDescent="0.4">
      <c r="D16" t="str">
        <f>$D$5&amp;"Test.Tests"</f>
        <v>Template2Test.Tests</v>
      </c>
      <c r="E16" t="s">
        <v>129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149</v>
      </c>
    </row>
    <row r="21" spans="3:5" x14ac:dyDescent="0.4">
      <c r="E21" t="s">
        <v>148</v>
      </c>
    </row>
    <row r="22" spans="3:5" x14ac:dyDescent="0.4">
      <c r="D22" t="s">
        <v>85</v>
      </c>
      <c r="E22" t="s">
        <v>86</v>
      </c>
    </row>
    <row r="23" spans="3:5" x14ac:dyDescent="0.4">
      <c r="E23" t="s">
        <v>104</v>
      </c>
    </row>
    <row r="24" spans="3:5" x14ac:dyDescent="0.4">
      <c r="E24" s="18" t="s">
        <v>123</v>
      </c>
    </row>
    <row r="25" spans="3:5" x14ac:dyDescent="0.4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246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245</v>
      </c>
      <c r="F25" s="3"/>
      <c r="G25" s="3"/>
      <c r="H25" s="3" t="s">
        <v>247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 x14ac:dyDescent="0.4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107</v>
      </c>
    </row>
    <row r="2" spans="1:6" x14ac:dyDescent="0.4">
      <c r="F2" s="7" t="s">
        <v>115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 x14ac:dyDescent="0.4">
      <c r="B6" t="s">
        <v>109</v>
      </c>
      <c r="C6" t="s">
        <v>108</v>
      </c>
      <c r="D6" t="s">
        <v>105</v>
      </c>
      <c r="F6" s="11" t="s">
        <v>97</v>
      </c>
    </row>
    <row r="7" spans="1:6" ht="30.9" x14ac:dyDescent="0.4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 x14ac:dyDescent="0.4">
      <c r="B8" t="s">
        <v>96</v>
      </c>
      <c r="C8" t="s">
        <v>120</v>
      </c>
      <c r="D8" t="s">
        <v>121</v>
      </c>
      <c r="E8" s="10" t="s">
        <v>122</v>
      </c>
    </row>
    <row r="9" spans="1:6" ht="30.9" x14ac:dyDescent="0.4">
      <c r="B9" t="s">
        <v>96</v>
      </c>
      <c r="C9" t="s">
        <v>120</v>
      </c>
      <c r="D9" s="10" t="s">
        <v>150</v>
      </c>
      <c r="E9" t="s">
        <v>151</v>
      </c>
    </row>
    <row r="10" spans="1:6" x14ac:dyDescent="0.4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tabSelected="1" zoomScale="85" zoomScaleNormal="85" workbookViewId="0">
      <selection activeCell="G15" sqref="G15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170</v>
      </c>
    </row>
    <row r="3" spans="1:7" x14ac:dyDescent="0.4">
      <c r="G3" s="27" t="s">
        <v>208</v>
      </c>
    </row>
    <row r="5" spans="1:7" x14ac:dyDescent="0.4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172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173</v>
      </c>
      <c r="D8" s="33" t="s">
        <v>171</v>
      </c>
      <c r="E8" s="20" t="str">
        <f>IF(テーブル3[[#This Row],[View]]="","",D8&amp;"Model")</f>
        <v>Sample001ViewModel</v>
      </c>
      <c r="F8" s="34"/>
      <c r="G8" s="35" t="s">
        <v>263</v>
      </c>
    </row>
    <row r="9" spans="1:7" x14ac:dyDescent="0.4">
      <c r="B9" s="31">
        <f>ROW(テーブル3[[#This Row],[No]])-5</f>
        <v>4</v>
      </c>
      <c r="C9" s="32" t="s">
        <v>204</v>
      </c>
      <c r="D9" s="33" t="s">
        <v>206</v>
      </c>
      <c r="E9" s="20" t="str">
        <f>IF(テーブル3[[#This Row],[View]]="","",D9&amp;"Model")</f>
        <v>Sample002ViewModel</v>
      </c>
      <c r="F9" s="34"/>
      <c r="G9" s="35" t="s">
        <v>209</v>
      </c>
    </row>
    <row r="10" spans="1:7" x14ac:dyDescent="0.4">
      <c r="B10" s="31">
        <f>ROW(テーブル3[[#This Row],[No]])-5</f>
        <v>5</v>
      </c>
      <c r="C10" s="32" t="s">
        <v>205</v>
      </c>
      <c r="D10" s="33" t="s">
        <v>207</v>
      </c>
      <c r="E10" s="20" t="str">
        <f>IF(テーブル3[[#This Row],[View]]="","",D10&amp;"Model")</f>
        <v>Sample003ViewModel</v>
      </c>
      <c r="F10" s="34"/>
      <c r="G10" s="35" t="s">
        <v>210</v>
      </c>
    </row>
    <row r="11" spans="1:7" x14ac:dyDescent="0.4">
      <c r="B11" s="31">
        <f>ROW(テーブル3[[#This Row],[No]])-5</f>
        <v>6</v>
      </c>
      <c r="C11" s="32" t="s">
        <v>248</v>
      </c>
      <c r="D11" s="33" t="s">
        <v>249</v>
      </c>
      <c r="E11" s="20" t="str">
        <f>IF(テーブル3[[#This Row],[View]]="","",D11&amp;"Model")</f>
        <v>Sample004PageListViewModel</v>
      </c>
      <c r="F11" s="34"/>
      <c r="G11" s="35" t="s">
        <v>211</v>
      </c>
    </row>
    <row r="12" spans="1:7" x14ac:dyDescent="0.4">
      <c r="B12" s="31">
        <f>ROW(テーブル3[[#This Row],[No]])-5</f>
        <v>7</v>
      </c>
      <c r="C12" s="32" t="s">
        <v>212</v>
      </c>
      <c r="D12" s="33" t="s">
        <v>213</v>
      </c>
      <c r="E12" s="20" t="str">
        <f>IF(テーブル3[[#This Row],[View]]="","",D12&amp;"Model")</f>
        <v>Sample004PageEditingViewModel</v>
      </c>
      <c r="F12" s="34"/>
      <c r="G12" s="35" t="s">
        <v>243</v>
      </c>
    </row>
    <row r="13" spans="1:7" x14ac:dyDescent="0.4">
      <c r="B13" s="31">
        <f>ROW(テーブル3[[#This Row],[No]])-5</f>
        <v>8</v>
      </c>
      <c r="C13" s="32" t="s">
        <v>215</v>
      </c>
      <c r="D13" s="33" t="s">
        <v>214</v>
      </c>
      <c r="E13" s="20" t="str">
        <f>IF(テーブル3[[#This Row],[View]]="","",D13&amp;"Model")</f>
        <v>Sample004PagePreviewViewModel</v>
      </c>
      <c r="F13" s="34"/>
      <c r="G13" s="35" t="s">
        <v>244</v>
      </c>
    </row>
    <row r="14" spans="1:7" x14ac:dyDescent="0.4">
      <c r="B14" s="31">
        <f>ROW(テーブル3[[#This Row],[No]])-5</f>
        <v>9</v>
      </c>
      <c r="C14" s="32" t="s">
        <v>261</v>
      </c>
      <c r="D14" s="33" t="s">
        <v>262</v>
      </c>
      <c r="E14" s="20" t="str">
        <f>IF(テーブル3[[#This Row],[View]]="","",D14&amp;"Model")</f>
        <v>Sample005ViewModel</v>
      </c>
      <c r="F14" s="34"/>
      <c r="G14" s="36" t="s">
        <v>264</v>
      </c>
    </row>
    <row r="15" spans="1:7" x14ac:dyDescent="0.4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 x14ac:dyDescent="0.4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  <row r="18" spans="2:7" x14ac:dyDescent="0.4">
      <c r="B18" s="31">
        <f>ROW(テーブル3[[#This Row],[No]])-5</f>
        <v>13</v>
      </c>
      <c r="C18" s="32"/>
      <c r="D18" s="34"/>
      <c r="E18" s="20"/>
      <c r="F18" s="34"/>
      <c r="G18" s="36"/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137</v>
      </c>
    </row>
    <row r="2" spans="1:6" x14ac:dyDescent="0.4">
      <c r="F2" s="7" t="s">
        <v>138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x14ac:dyDescent="0.4">
      <c r="B6" t="s">
        <v>142</v>
      </c>
      <c r="D6" t="s">
        <v>141</v>
      </c>
      <c r="F6" s="11"/>
    </row>
    <row r="7" spans="1:6" x14ac:dyDescent="0.4">
      <c r="D7" s="10" t="s">
        <v>143</v>
      </c>
      <c r="E7" s="10" t="s">
        <v>144</v>
      </c>
    </row>
    <row r="8" spans="1:6" x14ac:dyDescent="0.4">
      <c r="D8" s="10" t="s">
        <v>145</v>
      </c>
      <c r="E8" s="10"/>
      <c r="F8" t="s">
        <v>146</v>
      </c>
    </row>
    <row r="9" spans="1:6" x14ac:dyDescent="0.4">
      <c r="D9" s="10"/>
      <c r="E9" s="10"/>
    </row>
    <row r="10" spans="1:6" ht="30.9" x14ac:dyDescent="0.4">
      <c r="B10" t="s">
        <v>139</v>
      </c>
      <c r="D10" s="10" t="s">
        <v>147</v>
      </c>
      <c r="E10" s="10"/>
    </row>
    <row r="12" spans="1:6" x14ac:dyDescent="0.4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72"/>
  <sheetViews>
    <sheetView zoomScale="65" zoomScaleNormal="85" workbookViewId="0">
      <pane xSplit="5" topLeftCell="F1" activePane="topRight" state="frozen"/>
      <selection pane="topRight" activeCell="D39" sqref="D39:H39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152</v>
      </c>
    </row>
    <row r="3" spans="1:14" x14ac:dyDescent="0.4">
      <c r="B3" t="s">
        <v>194</v>
      </c>
      <c r="C3" t="s">
        <v>195</v>
      </c>
      <c r="N3" s="7" t="s">
        <v>241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F6" s="22" t="s">
        <v>258</v>
      </c>
    </row>
    <row r="7" spans="1:14" x14ac:dyDescent="0.4">
      <c r="C7" s="3">
        <v>1</v>
      </c>
      <c r="D7" s="3" t="s">
        <v>163</v>
      </c>
      <c r="E7" s="3" t="s">
        <v>164</v>
      </c>
      <c r="F7" s="22"/>
    </row>
    <row r="8" spans="1:14" x14ac:dyDescent="0.4">
      <c r="C8" s="3">
        <v>2</v>
      </c>
      <c r="D8" s="3" t="s">
        <v>253</v>
      </c>
      <c r="E8" s="3" t="s">
        <v>252</v>
      </c>
      <c r="F8" s="3"/>
    </row>
    <row r="9" spans="1:14" x14ac:dyDescent="0.4">
      <c r="C9" s="3">
        <v>3</v>
      </c>
      <c r="D9" s="3" t="s">
        <v>197</v>
      </c>
      <c r="E9" s="3" t="s">
        <v>198</v>
      </c>
      <c r="F9" s="3"/>
    </row>
    <row r="10" spans="1:14" x14ac:dyDescent="0.4">
      <c r="C10" s="3">
        <v>4</v>
      </c>
      <c r="D10" s="3" t="s">
        <v>193</v>
      </c>
      <c r="E10" s="3" t="s">
        <v>196</v>
      </c>
      <c r="F10" s="3"/>
    </row>
    <row r="11" spans="1:14" x14ac:dyDescent="0.4">
      <c r="C11" s="3">
        <v>5</v>
      </c>
      <c r="D11" s="3" t="s">
        <v>216</v>
      </c>
      <c r="E11" s="3" t="s">
        <v>217</v>
      </c>
      <c r="F11" s="3"/>
    </row>
    <row r="12" spans="1:14" x14ac:dyDescent="0.4">
      <c r="C12" s="3">
        <v>6</v>
      </c>
      <c r="D12" s="3" t="s">
        <v>235</v>
      </c>
      <c r="E12" s="3" t="s">
        <v>236</v>
      </c>
      <c r="F12" s="3" t="s">
        <v>257</v>
      </c>
    </row>
    <row r="13" spans="1:14" x14ac:dyDescent="0.4">
      <c r="C13" s="3">
        <v>7</v>
      </c>
      <c r="D13" s="3"/>
      <c r="E13" s="3"/>
      <c r="F13" s="3"/>
    </row>
    <row r="14" spans="1:14" x14ac:dyDescent="0.4">
      <c r="C14" s="3">
        <v>8</v>
      </c>
      <c r="D14" s="3"/>
      <c r="E14" s="3"/>
      <c r="F14" s="3"/>
    </row>
    <row r="15" spans="1:14" x14ac:dyDescent="0.4">
      <c r="C15" s="3">
        <v>9</v>
      </c>
      <c r="D15" s="3"/>
      <c r="E15" s="3"/>
      <c r="F15" s="21"/>
    </row>
    <row r="18" spans="2:26" x14ac:dyDescent="0.4">
      <c r="B18" s="1" t="s">
        <v>81</v>
      </c>
      <c r="P18" t="s">
        <v>174</v>
      </c>
      <c r="R18" t="s">
        <v>234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175</v>
      </c>
      <c r="U19" t="s">
        <v>176</v>
      </c>
      <c r="V19" t="s">
        <v>177</v>
      </c>
      <c r="W19" t="s">
        <v>179</v>
      </c>
      <c r="X19" t="s">
        <v>178</v>
      </c>
      <c r="Y19" t="s">
        <v>180</v>
      </c>
      <c r="Z19" t="s">
        <v>181</v>
      </c>
    </row>
    <row r="20" spans="2:26" x14ac:dyDescent="0.4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184</v>
      </c>
      <c r="M20" s="8" t="s">
        <v>78</v>
      </c>
      <c r="N20" s="8" t="s">
        <v>16</v>
      </c>
      <c r="P20" s="14"/>
    </row>
    <row r="21" spans="2:26" x14ac:dyDescent="0.4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182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183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184</v>
      </c>
      <c r="M28" s="8" t="s">
        <v>78</v>
      </c>
      <c r="N28" s="8" t="s">
        <v>16</v>
      </c>
      <c r="P28" s="14"/>
    </row>
    <row r="29" spans="2:26" x14ac:dyDescent="0.4">
      <c r="D29" s="3" t="s">
        <v>254</v>
      </c>
      <c r="E29" s="3" t="s">
        <v>259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182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255</v>
      </c>
      <c r="E30" s="3" t="s">
        <v>260</v>
      </c>
      <c r="F30" s="3"/>
      <c r="G30" s="3">
        <v>1</v>
      </c>
      <c r="H30" s="3" t="s">
        <v>158</v>
      </c>
      <c r="I30" s="3"/>
      <c r="J30" s="3"/>
      <c r="K30" s="3"/>
      <c r="L30" s="3" t="s">
        <v>183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184</v>
      </c>
      <c r="M36" s="8" t="s">
        <v>78</v>
      </c>
      <c r="N36" s="8" t="s">
        <v>16</v>
      </c>
      <c r="P36" s="14"/>
    </row>
    <row r="37" spans="3:26" x14ac:dyDescent="0.4">
      <c r="D37" s="3" t="s">
        <v>200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">
        <v>182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201</v>
      </c>
      <c r="E38" s="3" t="s">
        <v>199</v>
      </c>
      <c r="F38" s="3"/>
      <c r="G38" s="3">
        <v>1</v>
      </c>
      <c r="H38" s="3" t="s">
        <v>158</v>
      </c>
      <c r="I38" s="3"/>
      <c r="J38" s="3"/>
      <c r="K38" s="3"/>
      <c r="L38" s="3" t="s">
        <v>183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254</v>
      </c>
      <c r="E39" s="3" t="s">
        <v>259</v>
      </c>
      <c r="F39" s="3"/>
      <c r="G39" s="3"/>
      <c r="H39" s="3" t="s">
        <v>158</v>
      </c>
      <c r="I39" s="3"/>
      <c r="J39" s="3"/>
      <c r="K39" s="3"/>
      <c r="L39" s="3" t="s">
        <v>182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184</v>
      </c>
      <c r="M44" s="8" t="s">
        <v>78</v>
      </c>
      <c r="N44" s="8" t="s">
        <v>16</v>
      </c>
      <c r="P44" s="14"/>
    </row>
    <row r="45" spans="3:26" x14ac:dyDescent="0.4">
      <c r="D45" s="3" t="s">
        <v>185</v>
      </c>
      <c r="E45" s="3" t="s">
        <v>162</v>
      </c>
      <c r="F45" s="3">
        <v>1</v>
      </c>
      <c r="G45" s="3">
        <v>1</v>
      </c>
      <c r="H45" s="3" t="s">
        <v>158</v>
      </c>
      <c r="I45" s="3"/>
      <c r="J45" s="3"/>
      <c r="K45" s="3"/>
      <c r="L45" s="3" t="str">
        <f>L37</f>
        <v>VARCHAR2(20)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186</v>
      </c>
      <c r="E46" s="3" t="s">
        <v>187</v>
      </c>
      <c r="F46" s="3">
        <v>2</v>
      </c>
      <c r="G46" s="3">
        <v>1</v>
      </c>
      <c r="H46" s="3" t="s">
        <v>192</v>
      </c>
      <c r="I46" s="3"/>
      <c r="J46" s="3"/>
      <c r="K46" s="3"/>
      <c r="L46" s="3" t="s">
        <v>202</v>
      </c>
      <c r="M46" s="9"/>
      <c r="N46" s="3" t="s">
        <v>188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189</v>
      </c>
      <c r="E47" s="3" t="s">
        <v>190</v>
      </c>
      <c r="F47" s="3"/>
      <c r="G47" s="3"/>
      <c r="H47" s="3" t="s">
        <v>191</v>
      </c>
      <c r="I47" s="3"/>
      <c r="J47" s="3"/>
      <c r="K47" s="3"/>
      <c r="L47" s="3" t="s">
        <v>203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80</v>
      </c>
      <c r="G52" s="8" t="s">
        <v>75</v>
      </c>
      <c r="H52" s="8" t="s">
        <v>159</v>
      </c>
      <c r="I52" s="8" t="s">
        <v>74</v>
      </c>
      <c r="J52" s="8" t="s">
        <v>76</v>
      </c>
      <c r="K52" s="8" t="s">
        <v>77</v>
      </c>
      <c r="L52" s="25" t="s">
        <v>184</v>
      </c>
      <c r="M52" s="8" t="s">
        <v>78</v>
      </c>
      <c r="N52" s="8" t="s">
        <v>16</v>
      </c>
      <c r="P52" s="14"/>
    </row>
    <row r="53" spans="3:26" x14ac:dyDescent="0.4">
      <c r="D53" s="3" t="s">
        <v>218</v>
      </c>
      <c r="E53" s="3" t="s">
        <v>219</v>
      </c>
      <c r="F53" s="3">
        <v>1</v>
      </c>
      <c r="G53" s="3">
        <v>1</v>
      </c>
      <c r="H53" s="3" t="s">
        <v>192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220</v>
      </c>
      <c r="E54" s="3" t="s">
        <v>221</v>
      </c>
      <c r="F54" s="3"/>
      <c r="G54" s="3">
        <v>1</v>
      </c>
      <c r="H54" s="3" t="s">
        <v>158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222</v>
      </c>
      <c r="E55" s="3" t="s">
        <v>223</v>
      </c>
      <c r="F55" s="3"/>
      <c r="G55" s="3"/>
      <c r="H55" s="3" t="s">
        <v>158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250</v>
      </c>
      <c r="E56" s="3" t="s">
        <v>251</v>
      </c>
      <c r="F56" s="3"/>
      <c r="G56" s="3"/>
      <c r="H56" s="3" t="s">
        <v>158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224</v>
      </c>
      <c r="E57" s="3" t="s">
        <v>225</v>
      </c>
      <c r="F57" s="3"/>
      <c r="G57" s="3"/>
      <c r="H57" s="3" t="s">
        <v>192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226</v>
      </c>
      <c r="E58" s="3" t="s">
        <v>227</v>
      </c>
      <c r="F58" s="3"/>
      <c r="G58" s="3">
        <v>1</v>
      </c>
      <c r="H58" s="3" t="s">
        <v>191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228</v>
      </c>
      <c r="E59" s="3" t="s">
        <v>229</v>
      </c>
      <c r="F59" s="3"/>
      <c r="G59" s="3"/>
      <c r="H59" s="3" t="s">
        <v>158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230</v>
      </c>
      <c r="E60" s="3" t="s">
        <v>231</v>
      </c>
      <c r="F60" s="3"/>
      <c r="G60" s="3"/>
      <c r="H60" s="3" t="s">
        <v>158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232</v>
      </c>
      <c r="E61" s="3" t="s">
        <v>233</v>
      </c>
      <c r="F61" s="3"/>
      <c r="G61" s="3"/>
      <c r="H61" s="3" t="s">
        <v>158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 t="s">
        <v>256</v>
      </c>
      <c r="D66" t="e">
        <f>_xlfn.XLOOKUP(C66,テーブル一覧[No],テーブル一覧[論理名])</f>
        <v>#N/A</v>
      </c>
      <c r="E66" t="e">
        <f>_xlfn.XLOOKUP($C66,テーブル一覧[No],テーブル一覧[物理名])</f>
        <v>#N/A</v>
      </c>
      <c r="P66" s="14" t="e">
        <f>"■"&amp;D66&amp;":"&amp;E66</f>
        <v>#N/A</v>
      </c>
    </row>
    <row r="67" spans="3:26" x14ac:dyDescent="0.4">
      <c r="D67" s="8" t="s">
        <v>72</v>
      </c>
      <c r="E67" s="8" t="s">
        <v>73</v>
      </c>
      <c r="F67" s="8" t="s">
        <v>80</v>
      </c>
      <c r="G67" s="8" t="s">
        <v>75</v>
      </c>
      <c r="H67" s="8" t="s">
        <v>159</v>
      </c>
      <c r="I67" s="8" t="s">
        <v>74</v>
      </c>
      <c r="J67" s="8" t="s">
        <v>76</v>
      </c>
      <c r="K67" s="8" t="s">
        <v>77</v>
      </c>
      <c r="L67" s="25" t="s">
        <v>184</v>
      </c>
      <c r="M67" s="8" t="s">
        <v>78</v>
      </c>
      <c r="N67" s="8" t="s">
        <v>16</v>
      </c>
      <c r="P67" s="14"/>
    </row>
    <row r="68" spans="3:26" x14ac:dyDescent="0.4">
      <c r="D68" s="3" t="s">
        <v>237</v>
      </c>
      <c r="E68" s="3" t="s">
        <v>240</v>
      </c>
      <c r="F68" s="3">
        <v>1</v>
      </c>
      <c r="G68" s="3">
        <v>1</v>
      </c>
      <c r="H68" s="3" t="s">
        <v>158</v>
      </c>
      <c r="I68" s="3"/>
      <c r="J68" s="3"/>
      <c r="K68" s="3"/>
      <c r="L68" s="3"/>
      <c r="M68" s="9"/>
      <c r="N68" s="3"/>
      <c r="P68" s="15" t="str">
        <f t="shared" ref="P68:P72" si="24">IF(E68="","",D68&amp;":"&amp;E68&amp;IF(F68=1,"(PK)","")&amp;IF(I68=1,"(FK)",""))</f>
        <v>採番項目:numbering_item(PK)</v>
      </c>
      <c r="R68" s="24" t="str">
        <f t="shared" ref="R68:R69" si="25">D68</f>
        <v>採番項目</v>
      </c>
      <c r="S68" s="24" t="str">
        <f>E68</f>
        <v>numbering_item</v>
      </c>
      <c r="T68" s="24">
        <f>L68</f>
        <v>0</v>
      </c>
      <c r="U68" s="24" t="str">
        <f>IF(G68=1,"NOT NULL","")</f>
        <v>NOT NULL</v>
      </c>
      <c r="V68" s="24">
        <f>IF(F68="","",F68)</f>
        <v>1</v>
      </c>
      <c r="W68" s="24"/>
      <c r="X68" s="24"/>
      <c r="Y68" s="24"/>
      <c r="Z68" s="24"/>
    </row>
    <row r="69" spans="3:26" x14ac:dyDescent="0.4">
      <c r="D69" s="3" t="s">
        <v>238</v>
      </c>
      <c r="E69" s="3" t="s">
        <v>239</v>
      </c>
      <c r="F69" s="3"/>
      <c r="G69" s="3">
        <v>1</v>
      </c>
      <c r="H69" s="3" t="s">
        <v>192</v>
      </c>
      <c r="I69" s="3"/>
      <c r="J69" s="3"/>
      <c r="K69" s="3"/>
      <c r="L69" s="3"/>
      <c r="M69" s="9"/>
      <c r="N69" s="3"/>
      <c r="P69" s="15" t="str">
        <f t="shared" si="24"/>
        <v>最終発行番号:last_insert_id</v>
      </c>
      <c r="R69" s="24" t="str">
        <f t="shared" si="25"/>
        <v>最終発行番号</v>
      </c>
      <c r="S69" s="24" t="str">
        <f>E69</f>
        <v>last_insert_id</v>
      </c>
      <c r="T69" s="24">
        <f>L69</f>
        <v>0</v>
      </c>
      <c r="U69" s="24" t="str">
        <f>IF(G69=1,"NOT NULL","")</f>
        <v>NOT NULL</v>
      </c>
      <c r="V69" s="24" t="str">
        <f>IF(F69="","",F69)</f>
        <v/>
      </c>
      <c r="W69" s="24"/>
      <c r="X69" s="24"/>
      <c r="Y69" s="24"/>
      <c r="Z69" s="24"/>
    </row>
    <row r="70" spans="3:26" x14ac:dyDescent="0.4">
      <c r="D70" s="3"/>
      <c r="E70" s="3"/>
      <c r="F70" s="3"/>
      <c r="G70" s="3"/>
      <c r="H70" s="3"/>
      <c r="I70" s="3"/>
      <c r="J70" s="3"/>
      <c r="K70" s="3"/>
      <c r="L70" s="3"/>
      <c r="M70" s="9"/>
      <c r="N70" s="3"/>
      <c r="P70" s="15" t="str">
        <f t="shared" si="24"/>
        <v/>
      </c>
    </row>
    <row r="71" spans="3:26" x14ac:dyDescent="0.4">
      <c r="D71" s="3"/>
      <c r="E71" s="3"/>
      <c r="F71" s="3"/>
      <c r="G71" s="3"/>
      <c r="H71" s="3"/>
      <c r="I71" s="3"/>
      <c r="J71" s="3"/>
      <c r="K71" s="3"/>
      <c r="L71" s="3"/>
      <c r="M71" s="9"/>
      <c r="N71" s="3"/>
      <c r="P71" s="15" t="str">
        <f t="shared" si="24"/>
        <v/>
      </c>
    </row>
    <row r="72" spans="3:26" x14ac:dyDescent="0.4">
      <c r="D72" s="3"/>
      <c r="E72" s="3"/>
      <c r="F72" s="3"/>
      <c r="G72" s="3"/>
      <c r="H72" s="3"/>
      <c r="I72" s="3"/>
      <c r="J72" s="3"/>
      <c r="K72" s="3"/>
      <c r="L72" s="3"/>
      <c r="M72" s="9"/>
      <c r="N72" s="3"/>
      <c r="P72" s="15" t="str">
        <f t="shared" si="24"/>
        <v/>
      </c>
    </row>
  </sheetData>
  <phoneticPr fontId="1"/>
  <conditionalFormatting sqref="P37:P41 P21:P25 P45:P49">
    <cfRule type="containsText" dxfId="12" priority="7" operator="containsText" text="PK">
      <formula>NOT(ISERROR(SEARCH("PK",P21)))</formula>
    </cfRule>
  </conditionalFormatting>
  <conditionalFormatting sqref="P53:P64">
    <cfRule type="containsText" dxfId="11" priority="3" operator="containsText" text="PK">
      <formula>NOT(ISERROR(SEARCH("PK",P53)))</formula>
    </cfRule>
  </conditionalFormatting>
  <conditionalFormatting sqref="P68:P72">
    <cfRule type="containsText" dxfId="10" priority="2" operator="containsText" text="PK">
      <formula>NOT(ISERROR(SEARCH("PK",P68)))</formula>
    </cfRule>
  </conditionalFormatting>
  <conditionalFormatting sqref="P29:P33">
    <cfRule type="containsText" dxfId="9" priority="1" operator="containsText" text="PK">
      <formula>NOT(ISERROR(SEARCH("PK",P29)))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152</v>
      </c>
    </row>
    <row r="3" spans="1:52" x14ac:dyDescent="0.4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2023-02-05T10:44:49Z</dcterms:modified>
</cp:coreProperties>
</file>