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yrton\Documents\GitHub\atnee\kpis\"/>
    </mc:Choice>
  </mc:AlternateContent>
  <xr:revisionPtr revIDLastSave="0" documentId="13_ncr:1_{AD920232-9788-4A16-A448-40A02F5658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Rodoviário" sheetId="2" r:id="rId2"/>
    <sheet name="Urba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4" i="3"/>
  <c r="K37" i="3"/>
  <c r="I37" i="3"/>
  <c r="J37" i="3" s="1"/>
  <c r="F37" i="3"/>
  <c r="E37" i="3"/>
  <c r="K36" i="3"/>
  <c r="I36" i="3"/>
  <c r="J36" i="3" s="1"/>
  <c r="F36" i="3"/>
  <c r="E36" i="3"/>
  <c r="K35" i="3"/>
  <c r="I35" i="3"/>
  <c r="J35" i="3" s="1"/>
  <c r="F35" i="3"/>
  <c r="E35" i="3"/>
  <c r="K34" i="3"/>
  <c r="I34" i="3"/>
  <c r="J34" i="3" s="1"/>
  <c r="F34" i="3"/>
  <c r="E34" i="3"/>
  <c r="K33" i="3"/>
  <c r="I33" i="3"/>
  <c r="J33" i="3" s="1"/>
  <c r="F33" i="3"/>
  <c r="E33" i="3"/>
  <c r="K32" i="3"/>
  <c r="I32" i="3"/>
  <c r="J32" i="3" s="1"/>
  <c r="F32" i="3"/>
  <c r="E32" i="3"/>
  <c r="K31" i="3"/>
  <c r="I31" i="3"/>
  <c r="J31" i="3" s="1"/>
  <c r="F31" i="3"/>
  <c r="E31" i="3"/>
  <c r="K30" i="3"/>
  <c r="I30" i="3"/>
  <c r="J30" i="3" s="1"/>
  <c r="F30" i="3"/>
  <c r="E30" i="3"/>
  <c r="K29" i="3"/>
  <c r="I29" i="3"/>
  <c r="J29" i="3" s="1"/>
  <c r="F29" i="3"/>
  <c r="E29" i="3"/>
  <c r="K28" i="3"/>
  <c r="I28" i="3"/>
  <c r="J28" i="3" s="1"/>
  <c r="F28" i="3"/>
  <c r="E28" i="3"/>
  <c r="K27" i="3"/>
  <c r="I27" i="3"/>
  <c r="J27" i="3" s="1"/>
  <c r="F27" i="3"/>
  <c r="E27" i="3"/>
  <c r="K26" i="3"/>
  <c r="I26" i="3"/>
  <c r="J26" i="3" s="1"/>
  <c r="F26" i="3"/>
  <c r="E26" i="3"/>
  <c r="K25" i="3"/>
  <c r="I25" i="3"/>
  <c r="J25" i="3" s="1"/>
  <c r="F25" i="3"/>
  <c r="E25" i="3"/>
  <c r="K24" i="3"/>
  <c r="I24" i="3"/>
  <c r="J24" i="3" s="1"/>
  <c r="F24" i="3"/>
  <c r="E24" i="3"/>
  <c r="K23" i="3"/>
  <c r="I23" i="3"/>
  <c r="J23" i="3" s="1"/>
  <c r="F23" i="3"/>
  <c r="E23" i="3"/>
  <c r="K22" i="3"/>
  <c r="I22" i="3"/>
  <c r="J22" i="3" s="1"/>
  <c r="F22" i="3"/>
  <c r="E22" i="3"/>
  <c r="K21" i="3"/>
  <c r="I21" i="3"/>
  <c r="J21" i="3" s="1"/>
  <c r="L21" i="3" s="1"/>
  <c r="F21" i="3"/>
  <c r="E21" i="3"/>
  <c r="K20" i="3"/>
  <c r="I20" i="3"/>
  <c r="J20" i="3" s="1"/>
  <c r="F20" i="3"/>
  <c r="E20" i="3"/>
  <c r="K19" i="3"/>
  <c r="I19" i="3"/>
  <c r="J19" i="3" s="1"/>
  <c r="F19" i="3"/>
  <c r="E19" i="3"/>
  <c r="K18" i="3"/>
  <c r="I18" i="3"/>
  <c r="J18" i="3" s="1"/>
  <c r="F18" i="3"/>
  <c r="E18" i="3"/>
  <c r="K17" i="3"/>
  <c r="I17" i="3"/>
  <c r="J17" i="3" s="1"/>
  <c r="F17" i="3"/>
  <c r="E17" i="3"/>
  <c r="K16" i="3"/>
  <c r="I16" i="3"/>
  <c r="J16" i="3" s="1"/>
  <c r="F16" i="3"/>
  <c r="E16" i="3"/>
  <c r="K15" i="3"/>
  <c r="I15" i="3"/>
  <c r="J15" i="3" s="1"/>
  <c r="L15" i="3" s="1"/>
  <c r="F15" i="3"/>
  <c r="E15" i="3"/>
  <c r="K14" i="3"/>
  <c r="I14" i="3"/>
  <c r="J14" i="3" s="1"/>
  <c r="L14" i="3" s="1"/>
  <c r="F14" i="3"/>
  <c r="E14" i="3"/>
  <c r="K13" i="3"/>
  <c r="I13" i="3"/>
  <c r="J13" i="3" s="1"/>
  <c r="L13" i="3" s="1"/>
  <c r="F13" i="3"/>
  <c r="E13" i="3"/>
  <c r="K12" i="3"/>
  <c r="I12" i="3"/>
  <c r="J12" i="3" s="1"/>
  <c r="F12" i="3"/>
  <c r="E12" i="3"/>
  <c r="K11" i="3"/>
  <c r="I11" i="3"/>
  <c r="J11" i="3" s="1"/>
  <c r="F11" i="3"/>
  <c r="E11" i="3"/>
  <c r="K10" i="3"/>
  <c r="I10" i="3"/>
  <c r="J10" i="3" s="1"/>
  <c r="L10" i="3" s="1"/>
  <c r="F10" i="3"/>
  <c r="E10" i="3"/>
  <c r="K9" i="3"/>
  <c r="I9" i="3"/>
  <c r="J9" i="3" s="1"/>
  <c r="F9" i="3"/>
  <c r="E9" i="3"/>
  <c r="G9" i="3" s="1"/>
  <c r="K8" i="3"/>
  <c r="I8" i="3"/>
  <c r="J8" i="3" s="1"/>
  <c r="L8" i="3" s="1"/>
  <c r="F8" i="3"/>
  <c r="E8" i="3"/>
  <c r="K7" i="3"/>
  <c r="I7" i="3"/>
  <c r="J7" i="3" s="1"/>
  <c r="L7" i="3" s="1"/>
  <c r="F7" i="3"/>
  <c r="E7" i="3"/>
  <c r="K6" i="3"/>
  <c r="I6" i="3"/>
  <c r="J6" i="3" s="1"/>
  <c r="F6" i="3"/>
  <c r="E6" i="3"/>
  <c r="K5" i="3"/>
  <c r="I5" i="3"/>
  <c r="J5" i="3" s="1"/>
  <c r="F5" i="3"/>
  <c r="E5" i="3"/>
  <c r="K4" i="3"/>
  <c r="I4" i="3"/>
  <c r="J4" i="3" s="1"/>
  <c r="L4" i="3" s="1"/>
  <c r="F4" i="3"/>
  <c r="E4" i="3"/>
  <c r="K3" i="3"/>
  <c r="I3" i="3"/>
  <c r="J3" i="3" s="1"/>
  <c r="L3" i="3" s="1"/>
  <c r="F3" i="3"/>
  <c r="E3" i="3"/>
  <c r="H3" i="3" s="1"/>
  <c r="K2" i="3"/>
  <c r="I2" i="3"/>
  <c r="J2" i="3" s="1"/>
  <c r="F2" i="3"/>
  <c r="E2" i="3"/>
  <c r="H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E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I3" i="2"/>
  <c r="J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I10" i="2"/>
  <c r="J10" i="2" s="1"/>
  <c r="I11" i="2"/>
  <c r="J11" i="2" s="1"/>
  <c r="I12" i="2"/>
  <c r="J12" i="2" s="1"/>
  <c r="I13" i="2"/>
  <c r="J13" i="2" s="1"/>
  <c r="L13" i="2" s="1"/>
  <c r="I14" i="2"/>
  <c r="J14" i="2" s="1"/>
  <c r="L14" i="2" s="1"/>
  <c r="I15" i="2"/>
  <c r="J15" i="2" s="1"/>
  <c r="I16" i="2"/>
  <c r="J16" i="2" s="1"/>
  <c r="L16" i="2" s="1"/>
  <c r="I17" i="2"/>
  <c r="J17" i="2" s="1"/>
  <c r="L17" i="2" s="1"/>
  <c r="I18" i="2"/>
  <c r="J18" i="2" s="1"/>
  <c r="L18" i="2" s="1"/>
  <c r="I19" i="2"/>
  <c r="J19" i="2" s="1"/>
  <c r="L19" i="2" s="1"/>
  <c r="I20" i="2"/>
  <c r="J20" i="2" s="1"/>
  <c r="L20" i="2" s="1"/>
  <c r="I21" i="2"/>
  <c r="J21" i="2" s="1"/>
  <c r="L21" i="2" s="1"/>
  <c r="I22" i="2"/>
  <c r="J22" i="2" s="1"/>
  <c r="I23" i="2"/>
  <c r="J23" i="2" s="1"/>
  <c r="I24" i="2"/>
  <c r="J24" i="2" s="1"/>
  <c r="I25" i="2"/>
  <c r="J25" i="2" s="1"/>
  <c r="L25" i="2" s="1"/>
  <c r="I26" i="2"/>
  <c r="J26" i="2" s="1"/>
  <c r="I27" i="2"/>
  <c r="J27" i="2" s="1"/>
  <c r="I28" i="2"/>
  <c r="J28" i="2" s="1"/>
  <c r="I29" i="2"/>
  <c r="J29" i="2" s="1"/>
  <c r="L29" i="2" s="1"/>
  <c r="I30" i="2"/>
  <c r="J30" i="2" s="1"/>
  <c r="L30" i="2" s="1"/>
  <c r="I31" i="2"/>
  <c r="J31" i="2" s="1"/>
  <c r="L31" i="2" s="1"/>
  <c r="I32" i="2"/>
  <c r="J32" i="2" s="1"/>
  <c r="L32" i="2" s="1"/>
  <c r="I33" i="2"/>
  <c r="J33" i="2" s="1"/>
  <c r="L33" i="2" s="1"/>
  <c r="I34" i="2"/>
  <c r="J34" i="2" s="1"/>
  <c r="L34" i="2" s="1"/>
  <c r="I35" i="2"/>
  <c r="J35" i="2" s="1"/>
  <c r="I36" i="2"/>
  <c r="J36" i="2" s="1"/>
  <c r="I37" i="2"/>
  <c r="J37" i="2" s="1"/>
  <c r="L37" i="2" s="1"/>
  <c r="I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G14" i="2" s="1"/>
  <c r="F15" i="2"/>
  <c r="F16" i="2"/>
  <c r="F17" i="2"/>
  <c r="F18" i="2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F34" i="2"/>
  <c r="F35" i="2"/>
  <c r="F36" i="2"/>
  <c r="F37" i="2"/>
  <c r="G15" i="3" l="1"/>
  <c r="L19" i="3"/>
  <c r="L22" i="3"/>
  <c r="L25" i="3"/>
  <c r="L28" i="3"/>
  <c r="L31" i="3"/>
  <c r="L34" i="3"/>
  <c r="L22" i="2"/>
  <c r="L10" i="2"/>
  <c r="L9" i="2"/>
  <c r="L36" i="2"/>
  <c r="L24" i="2"/>
  <c r="L23" i="2"/>
  <c r="L11" i="2"/>
  <c r="L35" i="2"/>
  <c r="L17" i="3"/>
  <c r="L20" i="3"/>
  <c r="L32" i="3"/>
  <c r="L35" i="3"/>
  <c r="G33" i="3"/>
  <c r="L33" i="3"/>
  <c r="L28" i="2"/>
  <c r="L27" i="2"/>
  <c r="L15" i="2"/>
  <c r="L3" i="2"/>
  <c r="L2" i="2"/>
  <c r="L26" i="2"/>
  <c r="L12" i="2"/>
  <c r="G13" i="2"/>
  <c r="G37" i="2"/>
  <c r="G36" i="2"/>
  <c r="G24" i="2"/>
  <c r="G27" i="3"/>
  <c r="L27" i="3"/>
  <c r="L2" i="3"/>
  <c r="L5" i="3"/>
  <c r="L16" i="3"/>
  <c r="L23" i="3"/>
  <c r="L9" i="3"/>
  <c r="L26" i="3"/>
  <c r="G36" i="3"/>
  <c r="L18" i="3"/>
  <c r="L36" i="3"/>
  <c r="G21" i="3"/>
  <c r="G3" i="3"/>
  <c r="G6" i="3"/>
  <c r="L11" i="3"/>
  <c r="G24" i="3"/>
  <c r="L29" i="3"/>
  <c r="L6" i="3"/>
  <c r="L24" i="3"/>
  <c r="L37" i="3"/>
  <c r="G12" i="3"/>
  <c r="G30" i="3"/>
  <c r="G18" i="3"/>
  <c r="L12" i="3"/>
  <c r="L30" i="3"/>
  <c r="G4" i="3"/>
  <c r="G7" i="3"/>
  <c r="G10" i="3"/>
  <c r="G13" i="3"/>
  <c r="G16" i="3"/>
  <c r="G19" i="3"/>
  <c r="G22" i="3"/>
  <c r="G25" i="3"/>
  <c r="G28" i="3"/>
  <c r="G31" i="3"/>
  <c r="G34" i="3"/>
  <c r="G37" i="3"/>
  <c r="G2" i="3"/>
  <c r="G5" i="3"/>
  <c r="G8" i="3"/>
  <c r="G11" i="3"/>
  <c r="G14" i="3"/>
  <c r="G17" i="3"/>
  <c r="G20" i="3"/>
  <c r="G23" i="3"/>
  <c r="G26" i="3"/>
  <c r="G29" i="3"/>
  <c r="G32" i="3"/>
  <c r="G35" i="3"/>
  <c r="G20" i="2"/>
  <c r="G32" i="2"/>
  <c r="G16" i="2"/>
  <c r="G12" i="2"/>
  <c r="G3" i="2"/>
  <c r="G35" i="2"/>
  <c r="G21" i="2"/>
  <c r="G11" i="2"/>
  <c r="G8" i="2"/>
  <c r="G9" i="2"/>
  <c r="G23" i="2"/>
  <c r="G33" i="2"/>
  <c r="G17" i="2"/>
  <c r="G28" i="2"/>
  <c r="G4" i="2"/>
  <c r="G27" i="2"/>
  <c r="G15" i="2"/>
  <c r="G7" i="2"/>
  <c r="G30" i="2"/>
  <c r="G6" i="2"/>
  <c r="G31" i="2"/>
  <c r="G5" i="2"/>
  <c r="G34" i="2"/>
  <c r="G22" i="2"/>
  <c r="G10" i="2"/>
  <c r="G19" i="2"/>
  <c r="G18" i="2"/>
  <c r="G29" i="2"/>
  <c r="G2" i="2"/>
  <c r="G25" i="2"/>
</calcChain>
</file>

<file path=xl/sharedStrings.xml><?xml version="1.0" encoding="utf-8"?>
<sst xmlns="http://schemas.openxmlformats.org/spreadsheetml/2006/main" count="48" uniqueCount="31">
  <si>
    <t>-</t>
  </si>
  <si>
    <t>Controlador de Carga  - Ceamazon</t>
  </si>
  <si>
    <t>Fronius - Ceamazon</t>
  </si>
  <si>
    <t>SMA - Ceamazon</t>
  </si>
  <si>
    <t>WEG - Mirante do Rio</t>
  </si>
  <si>
    <t>Abaetetuba</t>
  </si>
  <si>
    <t>ICB</t>
  </si>
  <si>
    <t>PPGQ</t>
  </si>
  <si>
    <t>Mirate - Prefeitura</t>
  </si>
  <si>
    <t>PPGL</t>
  </si>
  <si>
    <t>PRODERNA</t>
  </si>
  <si>
    <t>Fator de Emissão de Gases do Efeito Estufa (tCO2/MWh)</t>
  </si>
  <si>
    <t>Tarifa Fora Ponta (R$/kWh)</t>
  </si>
  <si>
    <t>Tempo</t>
  </si>
  <si>
    <t>Mês</t>
  </si>
  <si>
    <t>km</t>
  </si>
  <si>
    <t>kWh</t>
  </si>
  <si>
    <t>Dias</t>
  </si>
  <si>
    <t>Preço Diesel s10 (R$/L)</t>
  </si>
  <si>
    <t>Coefiente de GEE</t>
  </si>
  <si>
    <t>Litros (Combustão)</t>
  </si>
  <si>
    <t>Litros de Diesel</t>
  </si>
  <si>
    <t>Emissão de GEE (Elétrico) (kg CO2)</t>
  </si>
  <si>
    <t>Coeficiente de Emissão Combustão</t>
  </si>
  <si>
    <t>Emissão de GEE (Diesel) (kgCO2)</t>
  </si>
  <si>
    <t>Redução da Emissão</t>
  </si>
  <si>
    <t>Percentual de Redução</t>
  </si>
  <si>
    <t>Gasto em Diesel</t>
  </si>
  <si>
    <t>Tarifa Fora Ponta</t>
  </si>
  <si>
    <t>Gasto em Energia Elétrica</t>
  </si>
  <si>
    <t>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</si>
</sst>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  <numFmt numFmtId="166" formatCode="0.000"/>
    <numFmt numFmtId="167" formatCode="0.0000"/>
    <numFmt numFmtId="168" formatCode="0.000%"/>
    <numFmt numFmtId="169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5" fontId="3" fillId="2" borderId="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wrapText="1"/>
    </xf>
    <xf numFmtId="43" fontId="0" fillId="0" borderId="0" xfId="1" applyFont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5" fontId="3" fillId="4" borderId="0" xfId="1" applyNumberFormat="1" applyFont="1" applyFill="1" applyBorder="1" applyAlignment="1">
      <alignment horizontal="center" vertical="center" wrapText="1"/>
    </xf>
    <xf numFmtId="43" fontId="0" fillId="0" borderId="0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0" fillId="0" borderId="0" xfId="1" applyFont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4" fillId="0" borderId="0" xfId="0" applyFont="1"/>
    <xf numFmtId="0" fontId="6" fillId="0" borderId="0" xfId="2" applyNumberFormat="1" applyFont="1" applyBorder="1" applyAlignment="1">
      <alignment vertical="center"/>
    </xf>
    <xf numFmtId="0" fontId="6" fillId="0" borderId="0" xfId="2" applyNumberFormat="1" applyFont="1" applyFill="1" applyBorder="1" applyAlignment="1">
      <alignment vertical="center"/>
    </xf>
    <xf numFmtId="44" fontId="6" fillId="0" borderId="0" xfId="3" applyFont="1" applyFill="1" applyBorder="1" applyAlignment="1"/>
    <xf numFmtId="44" fontId="0" fillId="0" borderId="0" xfId="3" applyFont="1" applyFill="1" applyBorder="1" applyAlignment="1">
      <alignment horizontal="center" vertical="center"/>
    </xf>
    <xf numFmtId="44" fontId="0" fillId="0" borderId="0" xfId="3" applyFont="1" applyFill="1" applyBorder="1" applyAlignment="1">
      <alignment vertical="center"/>
    </xf>
    <xf numFmtId="44" fontId="1" fillId="0" borderId="0" xfId="3" applyFont="1" applyFill="1" applyBorder="1" applyAlignment="1">
      <alignment vertical="center"/>
    </xf>
    <xf numFmtId="44" fontId="1" fillId="0" borderId="0" xfId="3" applyFont="1" applyFill="1" applyBorder="1"/>
    <xf numFmtId="0" fontId="0" fillId="0" borderId="0" xfId="0" applyAlignment="1">
      <alignment horizontal="center" vertical="center" wrapText="1"/>
    </xf>
    <xf numFmtId="166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5" fontId="0" fillId="0" borderId="1" xfId="1" applyNumberFormat="1" applyFont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8" fillId="5" borderId="1" xfId="1" applyNumberFormat="1" applyFont="1" applyFill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" fontId="0" fillId="0" borderId="0" xfId="0" applyNumberFormat="1" applyAlignment="1">
      <alignment horizontal="center"/>
    </xf>
    <xf numFmtId="43" fontId="0" fillId="0" borderId="0" xfId="1" applyFont="1"/>
    <xf numFmtId="0" fontId="9" fillId="0" borderId="1" xfId="0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165" fontId="9" fillId="0" borderId="1" xfId="1" applyNumberFormat="1" applyFont="1" applyFill="1" applyBorder="1" applyAlignment="1">
      <alignment horizontal="center"/>
    </xf>
    <xf numFmtId="165" fontId="9" fillId="0" borderId="1" xfId="1" applyNumberFormat="1" applyFont="1" applyFill="1" applyBorder="1" applyAlignment="1">
      <alignment horizontal="center" vertical="center"/>
    </xf>
    <xf numFmtId="44" fontId="0" fillId="0" borderId="0" xfId="3" applyFont="1"/>
    <xf numFmtId="0" fontId="9" fillId="0" borderId="2" xfId="0" applyFont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8" fontId="0" fillId="0" borderId="0" xfId="4" applyNumberFormat="1" applyFont="1" applyAlignment="1">
      <alignment horizontal="left" indent="1"/>
    </xf>
    <xf numFmtId="169" fontId="0" fillId="0" borderId="0" xfId="4" applyNumberFormat="1" applyFont="1" applyAlignment="1">
      <alignment horizontal="left" indent="1"/>
    </xf>
    <xf numFmtId="165" fontId="5" fillId="0" borderId="1" xfId="1" applyNumberFormat="1" applyFont="1" applyBorder="1"/>
    <xf numFmtId="0" fontId="8" fillId="5" borderId="0" xfId="0" applyFont="1" applyFill="1"/>
    <xf numFmtId="0" fontId="0" fillId="0" borderId="1" xfId="0" applyBorder="1"/>
    <xf numFmtId="0" fontId="0" fillId="0" borderId="0" xfId="4" applyNumberFormat="1" applyFont="1" applyAlignment="1">
      <alignment horizontal="left" indent="1"/>
    </xf>
    <xf numFmtId="0" fontId="1" fillId="0" borderId="0" xfId="4" applyNumberFormat="1" applyFont="1" applyAlignment="1">
      <alignment horizontal="left" indent="1"/>
    </xf>
    <xf numFmtId="167" fontId="6" fillId="0" borderId="0" xfId="0" applyNumberFormat="1" applyFont="1" applyBorder="1" applyAlignment="1">
      <alignment horizontal="right"/>
    </xf>
    <xf numFmtId="44" fontId="6" fillId="5" borderId="0" xfId="3" applyFont="1" applyFill="1" applyBorder="1" applyAlignment="1"/>
    <xf numFmtId="0" fontId="0" fillId="5" borderId="0" xfId="0" applyFill="1"/>
    <xf numFmtId="0" fontId="0" fillId="6" borderId="0" xfId="0" applyFill="1"/>
  </cellXfs>
  <cellStyles count="5">
    <cellStyle name="Moeda" xfId="3" builtinId="4"/>
    <cellStyle name="Normal" xfId="0" builtinId="0"/>
    <cellStyle name="Porcentagem" xfId="4" builtinId="5"/>
    <cellStyle name="Vírgula" xfId="1" builtinId="3"/>
    <cellStyle name="Vírgula 4" xfId="2" xr:uid="{7CBFA859-85D8-46D5-A762-F87CB82252FC}"/>
  </cellStyles>
  <dxfs count="2">
    <dxf>
      <font>
        <b/>
        <i val="0"/>
        <color theme="4" tint="-0.24994659260841701"/>
      </font>
    </dxf>
    <dxf>
      <font>
        <b/>
        <i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32" workbookViewId="0">
      <selection activeCell="B54" sqref="B54:M54"/>
    </sheetView>
  </sheetViews>
  <sheetFormatPr defaultColWidth="13.5703125" defaultRowHeight="15" x14ac:dyDescent="0.25"/>
  <cols>
    <col min="1" max="1" width="7" bestFit="1" customWidth="1"/>
    <col min="2" max="2" width="13.28515625" bestFit="1" customWidth="1"/>
    <col min="3" max="4" width="9.5703125" bestFit="1" customWidth="1"/>
    <col min="5" max="5" width="12.85546875" bestFit="1" customWidth="1"/>
    <col min="6" max="6" width="11.42578125" bestFit="1" customWidth="1"/>
    <col min="7" max="8" width="9.5703125" bestFit="1" customWidth="1"/>
    <col min="9" max="9" width="17.7109375" bestFit="1" customWidth="1"/>
    <col min="10" max="10" width="9.5703125" bestFit="1" customWidth="1"/>
    <col min="11" max="11" width="10.85546875" bestFit="1" customWidth="1"/>
    <col min="12" max="12" width="16" bestFit="1" customWidth="1"/>
    <col min="13" max="13" width="27.140625" bestFit="1" customWidth="1"/>
  </cols>
  <sheetData>
    <row r="1" spans="1:13" ht="38.25" x14ac:dyDescent="0.25">
      <c r="A1" s="3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4" t="s">
        <v>12</v>
      </c>
      <c r="M1" s="24" t="s">
        <v>11</v>
      </c>
    </row>
    <row r="2" spans="1:13" x14ac:dyDescent="0.25">
      <c r="A2" s="6">
        <v>44197</v>
      </c>
      <c r="B2" s="1" t="s">
        <v>0</v>
      </c>
      <c r="C2" s="1">
        <v>1980.34</v>
      </c>
      <c r="D2" s="1">
        <v>6284.9949999999999</v>
      </c>
      <c r="E2" s="1">
        <v>3838.75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20">
        <v>0.28670000000000001</v>
      </c>
      <c r="M2" s="25">
        <v>0.60009999999999997</v>
      </c>
    </row>
    <row r="3" spans="1:13" x14ac:dyDescent="0.25">
      <c r="A3" s="8">
        <v>44228</v>
      </c>
      <c r="B3" s="9">
        <v>39.49</v>
      </c>
      <c r="C3" s="9">
        <v>1616.76</v>
      </c>
      <c r="D3" s="9">
        <v>5246.2079999999996</v>
      </c>
      <c r="E3" s="9">
        <v>6211.44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20">
        <v>0.28670000000000001</v>
      </c>
      <c r="M3" s="25">
        <v>0.60229999999999995</v>
      </c>
    </row>
    <row r="4" spans="1:13" x14ac:dyDescent="0.25">
      <c r="A4" s="6">
        <v>44256</v>
      </c>
      <c r="B4" s="1">
        <v>385.17</v>
      </c>
      <c r="C4" s="1">
        <v>1804.71</v>
      </c>
      <c r="D4" s="1">
        <v>5987.8810000000003</v>
      </c>
      <c r="E4" s="1">
        <v>7235.11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0">
        <v>0.28670000000000001</v>
      </c>
      <c r="M4" s="25">
        <v>0.56569999999999998</v>
      </c>
    </row>
    <row r="5" spans="1:13" x14ac:dyDescent="0.25">
      <c r="A5" s="8">
        <v>44287</v>
      </c>
      <c r="B5" s="9">
        <v>470.18</v>
      </c>
      <c r="C5" s="9">
        <v>2210.71</v>
      </c>
      <c r="D5" s="9">
        <v>6919.7169999999996</v>
      </c>
      <c r="E5" s="9">
        <v>7632.02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0">
        <v>0.28670000000000001</v>
      </c>
      <c r="M5" s="25">
        <v>0.55220000000000002</v>
      </c>
    </row>
    <row r="6" spans="1:13" x14ac:dyDescent="0.25">
      <c r="A6" s="6">
        <v>44317</v>
      </c>
      <c r="B6" s="1">
        <v>705.2</v>
      </c>
      <c r="C6" s="1">
        <v>2322.23</v>
      </c>
      <c r="D6" s="1">
        <v>6924.3969999999999</v>
      </c>
      <c r="E6" s="1">
        <v>7527.98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20">
        <v>0.28670000000000001</v>
      </c>
      <c r="M6" s="25">
        <v>0.59089999999999998</v>
      </c>
    </row>
    <row r="7" spans="1:13" x14ac:dyDescent="0.25">
      <c r="A7" s="8">
        <v>44348</v>
      </c>
      <c r="B7" s="9">
        <v>696.58</v>
      </c>
      <c r="C7" s="9">
        <v>2269.2600000000002</v>
      </c>
      <c r="D7" s="9">
        <v>6868.3209999999999</v>
      </c>
      <c r="E7" s="9">
        <v>7442.59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20">
        <v>0.28670000000000001</v>
      </c>
      <c r="M7" s="25">
        <v>0.59399999999999997</v>
      </c>
    </row>
    <row r="8" spans="1:13" x14ac:dyDescent="0.25">
      <c r="A8" s="8">
        <v>44378</v>
      </c>
      <c r="B8" s="1">
        <v>768.13</v>
      </c>
      <c r="C8" s="1">
        <v>2250.11</v>
      </c>
      <c r="D8" s="1">
        <v>7597.58</v>
      </c>
      <c r="E8" s="1">
        <v>8225.1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20">
        <v>0.28670000000000001</v>
      </c>
      <c r="M8" s="25">
        <v>0.58240000000000003</v>
      </c>
    </row>
    <row r="9" spans="1:13" x14ac:dyDescent="0.25">
      <c r="A9" s="8">
        <v>44409</v>
      </c>
      <c r="B9" s="9">
        <v>788.15</v>
      </c>
      <c r="C9" s="9">
        <v>2651.24</v>
      </c>
      <c r="D9" s="9">
        <v>7993.63</v>
      </c>
      <c r="E9" s="9">
        <v>8640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20">
        <v>0.29041</v>
      </c>
      <c r="M9" s="25">
        <v>0.62139999999999995</v>
      </c>
    </row>
    <row r="10" spans="1:13" x14ac:dyDescent="0.25">
      <c r="A10" s="8">
        <v>44440</v>
      </c>
      <c r="B10" s="1">
        <v>698.68</v>
      </c>
      <c r="C10" s="1">
        <v>2284.65</v>
      </c>
      <c r="D10" s="1">
        <v>6820.08</v>
      </c>
      <c r="E10" s="1">
        <v>8090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0">
        <v>0.40797</v>
      </c>
      <c r="M10" s="25">
        <v>0.6351</v>
      </c>
    </row>
    <row r="11" spans="1:13" x14ac:dyDescent="0.25">
      <c r="A11" s="8">
        <v>44470</v>
      </c>
      <c r="B11" s="9">
        <v>735.43</v>
      </c>
      <c r="C11" s="9">
        <v>2381.37</v>
      </c>
      <c r="D11" s="9">
        <v>7394.0709999999999</v>
      </c>
      <c r="E11" s="9">
        <v>8701.2999999999993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0">
        <v>0.40164699999999998</v>
      </c>
      <c r="M11" s="25">
        <v>0.62360000000000004</v>
      </c>
    </row>
    <row r="12" spans="1:13" x14ac:dyDescent="0.25">
      <c r="A12" s="8">
        <v>44501</v>
      </c>
      <c r="B12" s="1">
        <v>674</v>
      </c>
      <c r="C12" s="1">
        <v>2188.2600000000002</v>
      </c>
      <c r="D12" s="1">
        <v>6845.9620000000004</v>
      </c>
      <c r="E12" s="1">
        <v>8271.7000000000007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0">
        <v>0.40164699999999998</v>
      </c>
      <c r="M12" s="25">
        <v>0.63314114895621998</v>
      </c>
    </row>
    <row r="13" spans="1:13" x14ac:dyDescent="0.25">
      <c r="A13" s="8">
        <v>44531</v>
      </c>
      <c r="B13" s="9">
        <v>609</v>
      </c>
      <c r="C13" s="9">
        <v>1984.44</v>
      </c>
      <c r="D13" s="9">
        <v>6173.94</v>
      </c>
      <c r="E13" s="9">
        <v>7562.8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0">
        <v>0.41248499999999999</v>
      </c>
      <c r="M13" s="25">
        <v>0.58148182068191923</v>
      </c>
    </row>
    <row r="14" spans="1:13" x14ac:dyDescent="0.25">
      <c r="A14" s="10">
        <v>44562</v>
      </c>
      <c r="B14" s="11">
        <v>598.9</v>
      </c>
      <c r="C14" s="11">
        <v>1910.33</v>
      </c>
      <c r="D14" s="11">
        <v>5947.8239999999996</v>
      </c>
      <c r="E14" s="11">
        <v>6975.5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1">
        <v>0.40167399999999998</v>
      </c>
      <c r="M14" s="25">
        <v>0.52259999999999995</v>
      </c>
    </row>
    <row r="15" spans="1:13" x14ac:dyDescent="0.25">
      <c r="A15" s="8">
        <v>44593</v>
      </c>
      <c r="B15" s="9">
        <v>575.42999999999995</v>
      </c>
      <c r="C15" s="9">
        <v>1886.56</v>
      </c>
      <c r="D15" s="9">
        <v>5855.424</v>
      </c>
      <c r="E15" s="9">
        <v>6833.3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1">
        <v>0.41300100000000001</v>
      </c>
      <c r="M15" s="25">
        <v>0.48827512019386177</v>
      </c>
    </row>
    <row r="16" spans="1:13" x14ac:dyDescent="0.25">
      <c r="A16" s="10">
        <v>44621</v>
      </c>
      <c r="B16" s="1">
        <v>575.42999999999995</v>
      </c>
      <c r="C16" s="1">
        <v>2041.24</v>
      </c>
      <c r="D16" s="1">
        <v>6257.1790000000001</v>
      </c>
      <c r="E16" s="1">
        <v>7101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1">
        <v>0.40091500000000002</v>
      </c>
      <c r="M16" s="25">
        <v>0.40603180465316896</v>
      </c>
    </row>
    <row r="17" spans="1:13" x14ac:dyDescent="0.25">
      <c r="A17" s="10">
        <v>44652</v>
      </c>
      <c r="B17" s="1">
        <v>578.25</v>
      </c>
      <c r="C17" s="1">
        <v>1928.29</v>
      </c>
      <c r="D17" s="1">
        <v>5907.7259999999997</v>
      </c>
      <c r="E17" s="1">
        <v>6357.6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1">
        <v>0.40845599999999999</v>
      </c>
      <c r="M17" s="25">
        <v>0.2158814513539041</v>
      </c>
    </row>
    <row r="18" spans="1:13" x14ac:dyDescent="0.25">
      <c r="A18" s="10">
        <v>44682</v>
      </c>
      <c r="B18" s="1">
        <v>667.9</v>
      </c>
      <c r="C18" s="1">
        <v>2211.96</v>
      </c>
      <c r="D18" s="1">
        <v>6745.5789999999997</v>
      </c>
      <c r="E18" s="1">
        <v>7016.7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21">
        <v>0.41448099999999999</v>
      </c>
      <c r="M18" s="25">
        <v>0.28025227876415804</v>
      </c>
    </row>
    <row r="19" spans="1:13" x14ac:dyDescent="0.25">
      <c r="A19" s="10">
        <v>44713</v>
      </c>
      <c r="B19" s="1">
        <v>667.9</v>
      </c>
      <c r="C19" s="1">
        <v>2504.29</v>
      </c>
      <c r="D19" s="1">
        <v>7635.28</v>
      </c>
      <c r="E19" s="1">
        <v>7757.6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21">
        <v>0.40959400000000001</v>
      </c>
      <c r="M19" s="25">
        <v>0.44044084737889189</v>
      </c>
    </row>
    <row r="20" spans="1:13" x14ac:dyDescent="0.25">
      <c r="A20" s="10">
        <v>44743</v>
      </c>
      <c r="B20" s="1">
        <v>778.11</v>
      </c>
      <c r="C20" s="1">
        <v>2568</v>
      </c>
      <c r="D20" s="1">
        <v>7851.1139999999996</v>
      </c>
      <c r="E20" s="1">
        <v>8049.7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21">
        <v>0.37591999999999998</v>
      </c>
      <c r="M20" s="25">
        <v>0.41860000000000003</v>
      </c>
    </row>
    <row r="21" spans="1:13" x14ac:dyDescent="0.25">
      <c r="A21" s="10">
        <v>44774</v>
      </c>
      <c r="B21" s="1">
        <v>793.15</v>
      </c>
      <c r="C21" s="1">
        <v>2611.17</v>
      </c>
      <c r="D21" s="1">
        <v>8023.45</v>
      </c>
      <c r="E21" s="1">
        <v>7412.9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21">
        <v>0.41275099999999998</v>
      </c>
      <c r="M21" s="25">
        <v>0.45660097413508877</v>
      </c>
    </row>
    <row r="22" spans="1:13" x14ac:dyDescent="0.25">
      <c r="A22" s="10">
        <v>44805</v>
      </c>
      <c r="B22" s="1">
        <v>734.67</v>
      </c>
      <c r="C22" s="1">
        <v>2555.19</v>
      </c>
      <c r="D22" s="1">
        <v>7897.5230000000001</v>
      </c>
      <c r="E22" s="1">
        <v>8845.6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21">
        <v>0.415877</v>
      </c>
      <c r="M22" s="25">
        <v>0.48943645197948149</v>
      </c>
    </row>
    <row r="23" spans="1:13" x14ac:dyDescent="0.25">
      <c r="A23" s="10">
        <v>44835</v>
      </c>
      <c r="B23" s="1">
        <v>704.58</v>
      </c>
      <c r="C23" s="1">
        <v>2208.2600000000002</v>
      </c>
      <c r="D23" s="1">
        <v>6875.826</v>
      </c>
      <c r="E23" s="1">
        <v>8381.6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21">
        <v>0.41359400000000002</v>
      </c>
      <c r="M23" s="25">
        <v>0.46695229409807787</v>
      </c>
    </row>
    <row r="24" spans="1:13" x14ac:dyDescent="0.25">
      <c r="A24" s="10">
        <v>44866</v>
      </c>
      <c r="B24" s="1">
        <v>627.47</v>
      </c>
      <c r="C24" s="1">
        <v>1966.42</v>
      </c>
      <c r="D24" s="1">
        <v>6281.0860000000002</v>
      </c>
      <c r="E24" s="1">
        <v>7834.3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21">
        <v>0.41112199999999999</v>
      </c>
      <c r="M24" s="25">
        <v>0.4033684599836293</v>
      </c>
    </row>
    <row r="25" spans="1:13" x14ac:dyDescent="0.25">
      <c r="A25" s="10">
        <v>44896</v>
      </c>
      <c r="B25" s="1">
        <v>628.58000000000004</v>
      </c>
      <c r="C25" s="1">
        <v>1964.36</v>
      </c>
      <c r="D25" s="1">
        <v>6289.19</v>
      </c>
      <c r="E25" s="1">
        <v>7734.8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21">
        <v>0.41761399999999999</v>
      </c>
      <c r="M25" s="25">
        <v>0.29368484258302568</v>
      </c>
    </row>
    <row r="26" spans="1:13" x14ac:dyDescent="0.25">
      <c r="A26" s="10">
        <v>44927</v>
      </c>
      <c r="B26" s="1">
        <v>621.11</v>
      </c>
      <c r="C26" s="1">
        <v>1935.27</v>
      </c>
      <c r="D26" s="1">
        <v>6187.402</v>
      </c>
      <c r="E26" s="1">
        <v>7641.8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22">
        <v>0.41628599999999999</v>
      </c>
      <c r="M26" s="26">
        <v>0.29173607327091799</v>
      </c>
    </row>
    <row r="27" spans="1:13" x14ac:dyDescent="0.25">
      <c r="A27" s="10">
        <v>44958</v>
      </c>
      <c r="B27" s="1">
        <v>504.34</v>
      </c>
      <c r="C27" s="1">
        <v>1581.34</v>
      </c>
      <c r="D27" s="1">
        <v>5055.9440000000004</v>
      </c>
      <c r="E27" s="1">
        <v>5994.8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22">
        <v>0.42533799999999999</v>
      </c>
      <c r="M27" s="26">
        <v>0.23773774338085832</v>
      </c>
    </row>
    <row r="28" spans="1:13" x14ac:dyDescent="0.25">
      <c r="A28" s="10">
        <v>44986</v>
      </c>
      <c r="B28" s="1">
        <v>510.75</v>
      </c>
      <c r="C28" s="1">
        <v>1587.81</v>
      </c>
      <c r="D28" s="1">
        <v>5080.799</v>
      </c>
      <c r="E28" s="1">
        <v>6088</v>
      </c>
      <c r="F28" s="12">
        <v>0</v>
      </c>
      <c r="G28" s="12">
        <v>0</v>
      </c>
      <c r="H28" s="12">
        <v>0</v>
      </c>
      <c r="I28" s="12">
        <v>1642.6</v>
      </c>
      <c r="J28" s="12">
        <v>0</v>
      </c>
      <c r="K28" s="12">
        <v>0</v>
      </c>
      <c r="L28" s="22">
        <v>0.42764099999999999</v>
      </c>
      <c r="M28" s="26">
        <v>0.29572972528967673</v>
      </c>
    </row>
    <row r="29" spans="1:13" x14ac:dyDescent="0.25">
      <c r="A29" s="10">
        <v>45017</v>
      </c>
      <c r="B29" s="1">
        <v>542.35</v>
      </c>
      <c r="C29" s="1">
        <v>1566.72</v>
      </c>
      <c r="D29" s="1">
        <v>5531.48</v>
      </c>
      <c r="E29" s="1">
        <v>6380.2</v>
      </c>
      <c r="F29" s="12">
        <v>0</v>
      </c>
      <c r="G29" s="12">
        <v>1705</v>
      </c>
      <c r="H29" s="12">
        <v>0</v>
      </c>
      <c r="I29" s="12">
        <v>5031.3</v>
      </c>
      <c r="J29" s="12">
        <v>0</v>
      </c>
      <c r="K29" s="12">
        <v>0</v>
      </c>
      <c r="L29" s="22">
        <v>0.41775099999999998</v>
      </c>
      <c r="M29" s="26">
        <v>0.34026753662874298</v>
      </c>
    </row>
    <row r="30" spans="1:13" x14ac:dyDescent="0.25">
      <c r="A30" s="10">
        <v>45047</v>
      </c>
      <c r="B30" s="1">
        <v>298.61</v>
      </c>
      <c r="C30" s="1">
        <v>576.9</v>
      </c>
      <c r="D30" s="1">
        <v>1889.16</v>
      </c>
      <c r="E30" s="1">
        <v>6863.5</v>
      </c>
      <c r="F30" s="12">
        <v>1446.6</v>
      </c>
      <c r="G30" s="12">
        <v>5393.3</v>
      </c>
      <c r="H30" s="12">
        <v>12.4</v>
      </c>
      <c r="I30" s="12">
        <v>4511.1000000000004</v>
      </c>
      <c r="J30" s="12">
        <v>2134.3000000000002</v>
      </c>
      <c r="K30" s="12">
        <v>2866</v>
      </c>
      <c r="L30" s="22">
        <v>0.42060199999999998</v>
      </c>
      <c r="M30" s="26">
        <v>0.29510783081485498</v>
      </c>
    </row>
    <row r="31" spans="1:13" x14ac:dyDescent="0.25">
      <c r="A31" s="10">
        <v>45078</v>
      </c>
      <c r="B31" s="1">
        <v>0</v>
      </c>
      <c r="C31" s="1">
        <v>0</v>
      </c>
      <c r="D31" s="1">
        <v>0</v>
      </c>
      <c r="E31" s="1">
        <v>7103.4</v>
      </c>
      <c r="F31" s="12">
        <v>6292.2</v>
      </c>
      <c r="G31" s="12">
        <v>6318.3</v>
      </c>
      <c r="H31" s="12">
        <v>254.6</v>
      </c>
      <c r="I31" s="12">
        <v>6429.1</v>
      </c>
      <c r="J31" s="12">
        <v>6695</v>
      </c>
      <c r="K31" s="12">
        <v>6268.5</v>
      </c>
      <c r="L31" s="22">
        <v>0.426981</v>
      </c>
      <c r="M31" s="26">
        <v>0.52305828977016755</v>
      </c>
    </row>
    <row r="32" spans="1:13" x14ac:dyDescent="0.25">
      <c r="A32" s="10">
        <v>45108</v>
      </c>
      <c r="B32" s="1">
        <v>0</v>
      </c>
      <c r="C32" s="1">
        <v>0</v>
      </c>
      <c r="D32" s="1">
        <v>0</v>
      </c>
      <c r="E32" s="1">
        <v>7681.4</v>
      </c>
      <c r="F32" s="12">
        <v>6192.5</v>
      </c>
      <c r="G32" s="12">
        <v>6829.3</v>
      </c>
      <c r="H32" s="12">
        <v>3915.3</v>
      </c>
      <c r="I32" s="12">
        <v>6605.2</v>
      </c>
      <c r="J32" s="12">
        <v>7061.9</v>
      </c>
      <c r="K32" s="12">
        <v>6674.9</v>
      </c>
      <c r="L32" s="22">
        <v>0.43435200000000002</v>
      </c>
      <c r="M32" s="26">
        <v>0.49385432536784446</v>
      </c>
    </row>
    <row r="33" spans="1:13" x14ac:dyDescent="0.25">
      <c r="A33" s="10">
        <v>45139</v>
      </c>
      <c r="B33" s="1">
        <v>0</v>
      </c>
      <c r="C33" s="1">
        <v>0</v>
      </c>
      <c r="D33" s="1">
        <v>0</v>
      </c>
      <c r="E33" s="1">
        <v>7833</v>
      </c>
      <c r="F33" s="7">
        <v>6352.4</v>
      </c>
      <c r="G33" s="7">
        <v>7375.3</v>
      </c>
      <c r="H33" s="7">
        <v>6280.2</v>
      </c>
      <c r="I33" s="7">
        <v>7162.8</v>
      </c>
      <c r="J33" s="7">
        <v>7271.9</v>
      </c>
      <c r="K33" s="13">
        <v>6991.3</v>
      </c>
      <c r="L33" s="22">
        <v>0.49353999999999998</v>
      </c>
      <c r="M33" s="26">
        <v>0.41897452515808475</v>
      </c>
    </row>
    <row r="34" spans="1:13" x14ac:dyDescent="0.25">
      <c r="A34" s="10">
        <v>45170</v>
      </c>
      <c r="B34" s="1">
        <v>0</v>
      </c>
      <c r="C34" s="1">
        <v>0</v>
      </c>
      <c r="D34" s="1">
        <v>0</v>
      </c>
      <c r="E34" s="1">
        <v>7598</v>
      </c>
      <c r="F34" s="12">
        <v>5634.8</v>
      </c>
      <c r="G34" s="12">
        <v>7007.3</v>
      </c>
      <c r="H34" s="12">
        <v>6148.9</v>
      </c>
      <c r="I34" s="12">
        <v>6903.9</v>
      </c>
      <c r="J34" s="12">
        <v>7093.7</v>
      </c>
      <c r="K34" s="12">
        <v>7050.8</v>
      </c>
      <c r="L34" s="22">
        <v>0.55518699999999999</v>
      </c>
      <c r="M34" s="26">
        <v>0.34334475892947458</v>
      </c>
    </row>
    <row r="35" spans="1:13" x14ac:dyDescent="0.25">
      <c r="A35" s="10">
        <v>45200</v>
      </c>
      <c r="B35" s="1">
        <v>0</v>
      </c>
      <c r="C35" s="1">
        <v>0</v>
      </c>
      <c r="D35" s="1">
        <v>0</v>
      </c>
      <c r="E35" s="1">
        <v>7833.1</v>
      </c>
      <c r="F35" s="12">
        <v>6197.6</v>
      </c>
      <c r="G35" s="12">
        <v>7417.9</v>
      </c>
      <c r="H35" s="12">
        <v>6344.2</v>
      </c>
      <c r="I35" s="12">
        <v>7230.6</v>
      </c>
      <c r="J35" s="12">
        <v>7355.9</v>
      </c>
      <c r="K35" s="12">
        <v>7444.6</v>
      </c>
      <c r="L35" s="22">
        <v>0.53955500000000001</v>
      </c>
      <c r="M35" s="26">
        <v>0.3872959873986988</v>
      </c>
    </row>
    <row r="36" spans="1:13" x14ac:dyDescent="0.25">
      <c r="A36" s="10">
        <v>45231</v>
      </c>
      <c r="B36" s="1">
        <v>0</v>
      </c>
      <c r="C36" s="1">
        <v>0</v>
      </c>
      <c r="D36" s="1">
        <v>0</v>
      </c>
      <c r="E36" s="1">
        <v>6929.8</v>
      </c>
      <c r="F36" s="12">
        <v>5190</v>
      </c>
      <c r="G36" s="12">
        <v>6554.3</v>
      </c>
      <c r="H36" s="12">
        <v>5711.3</v>
      </c>
      <c r="I36" s="12">
        <v>6361.5</v>
      </c>
      <c r="J36" s="12">
        <v>6407.2</v>
      </c>
      <c r="K36" s="12">
        <v>6657.5</v>
      </c>
      <c r="L36" s="22">
        <v>0.54036700000000004</v>
      </c>
      <c r="M36" s="26">
        <v>0.43057474651116218</v>
      </c>
    </row>
    <row r="37" spans="1:13" x14ac:dyDescent="0.25">
      <c r="A37" s="10">
        <v>45261</v>
      </c>
      <c r="B37" s="1">
        <v>0</v>
      </c>
      <c r="C37" s="1">
        <v>0</v>
      </c>
      <c r="D37" s="1">
        <v>0</v>
      </c>
      <c r="E37" s="1">
        <v>6030.2</v>
      </c>
      <c r="F37" s="12">
        <v>4906.1000000000004</v>
      </c>
      <c r="G37" s="12">
        <v>6055.4</v>
      </c>
      <c r="H37" s="12">
        <v>5077.1000000000004</v>
      </c>
      <c r="I37" s="12">
        <v>5919.2</v>
      </c>
      <c r="J37" s="12">
        <v>5907.2</v>
      </c>
      <c r="K37" s="12">
        <v>5895.4</v>
      </c>
      <c r="L37" s="23">
        <v>0.54342199999999996</v>
      </c>
      <c r="M37" s="26">
        <v>0.43599426251476381</v>
      </c>
    </row>
    <row r="38" spans="1:13" x14ac:dyDescent="0.25">
      <c r="A38" s="10">
        <v>45292</v>
      </c>
      <c r="B38" s="1">
        <v>0</v>
      </c>
      <c r="C38" s="1">
        <v>0</v>
      </c>
      <c r="D38" s="1">
        <v>0</v>
      </c>
      <c r="E38" s="2">
        <v>5679.2</v>
      </c>
      <c r="F38" s="14">
        <v>5057.7</v>
      </c>
      <c r="G38" s="14">
        <v>5985.3</v>
      </c>
      <c r="H38" s="14">
        <v>5010.3999999999996</v>
      </c>
      <c r="I38" s="14">
        <v>5724.4</v>
      </c>
      <c r="J38" s="14">
        <v>5838.1</v>
      </c>
      <c r="K38" s="14">
        <v>5810.6</v>
      </c>
      <c r="L38" s="22">
        <v>0.54781599999999997</v>
      </c>
      <c r="M38" s="53">
        <v>0.41635942812446686</v>
      </c>
    </row>
    <row r="39" spans="1:13" x14ac:dyDescent="0.25">
      <c r="A39" s="10">
        <v>45323</v>
      </c>
      <c r="B39" s="1">
        <v>0</v>
      </c>
      <c r="C39" s="1">
        <v>0</v>
      </c>
      <c r="D39" s="1">
        <v>0</v>
      </c>
      <c r="E39" s="2">
        <v>5680.2</v>
      </c>
      <c r="F39" s="14">
        <v>4048.9</v>
      </c>
      <c r="G39" s="14">
        <v>4859.7</v>
      </c>
      <c r="H39" s="14">
        <v>4235.3999999999996</v>
      </c>
      <c r="I39" s="14">
        <v>0</v>
      </c>
      <c r="J39" s="14">
        <v>4915.5</v>
      </c>
      <c r="K39" s="14">
        <v>4966.1000000000004</v>
      </c>
      <c r="L39" s="22">
        <v>0.55078700000000003</v>
      </c>
      <c r="M39" s="53">
        <v>0.37498332200554002</v>
      </c>
    </row>
    <row r="40" spans="1:13" x14ac:dyDescent="0.25">
      <c r="A40" s="10">
        <v>45352</v>
      </c>
      <c r="B40" s="1">
        <v>0</v>
      </c>
      <c r="C40" s="1">
        <v>0</v>
      </c>
      <c r="D40" s="1">
        <v>0</v>
      </c>
      <c r="E40" s="2">
        <v>4707</v>
      </c>
      <c r="F40" s="14">
        <v>4099</v>
      </c>
      <c r="G40" s="14">
        <v>5234.7</v>
      </c>
      <c r="H40" s="14">
        <v>4649.3</v>
      </c>
      <c r="I40" s="14">
        <v>0</v>
      </c>
      <c r="J40" s="14">
        <v>5402.4</v>
      </c>
      <c r="K40" s="14">
        <v>5374.4</v>
      </c>
      <c r="L40" s="23">
        <v>0.546991</v>
      </c>
      <c r="M40" s="53">
        <v>0.27790975910056098</v>
      </c>
    </row>
    <row r="41" spans="1:13" x14ac:dyDescent="0.25">
      <c r="A41" s="10">
        <v>45383</v>
      </c>
      <c r="B41" s="1">
        <v>0</v>
      </c>
      <c r="C41" s="1">
        <v>0</v>
      </c>
      <c r="D41" s="1">
        <v>0</v>
      </c>
      <c r="E41" s="2">
        <v>3750.9</v>
      </c>
      <c r="F41" s="14">
        <v>4092.9</v>
      </c>
      <c r="G41" s="14">
        <v>5574.9</v>
      </c>
      <c r="H41" s="14">
        <v>4789.8999999999996</v>
      </c>
      <c r="I41" s="14">
        <v>0</v>
      </c>
      <c r="J41" s="14">
        <v>5586</v>
      </c>
      <c r="K41" s="14">
        <v>5225.6000000000004</v>
      </c>
      <c r="L41" s="23">
        <v>0.53952599999999995</v>
      </c>
      <c r="M41" s="53">
        <v>0.194634416756858</v>
      </c>
    </row>
    <row r="42" spans="1:13" x14ac:dyDescent="0.25">
      <c r="A42" s="10">
        <v>45413</v>
      </c>
      <c r="B42" s="1">
        <v>0</v>
      </c>
      <c r="C42" s="1">
        <v>0</v>
      </c>
      <c r="D42" s="1">
        <v>0</v>
      </c>
      <c r="E42" s="2">
        <v>119.7</v>
      </c>
      <c r="F42" s="14">
        <v>4279.1000000000004</v>
      </c>
      <c r="G42" s="14">
        <v>5790.4</v>
      </c>
      <c r="H42" s="14">
        <v>4936.8999999999996</v>
      </c>
      <c r="I42" s="14">
        <v>0</v>
      </c>
      <c r="J42" s="14">
        <v>5724.1</v>
      </c>
      <c r="K42" s="14">
        <v>5789.1</v>
      </c>
      <c r="L42" s="23">
        <v>0.54575600000000002</v>
      </c>
      <c r="M42" s="53">
        <v>0.28342692993865498</v>
      </c>
    </row>
    <row r="43" spans="1:13" x14ac:dyDescent="0.25">
      <c r="A43" s="10">
        <v>45444</v>
      </c>
      <c r="B43" s="1">
        <v>93.2</v>
      </c>
      <c r="C43" s="1">
        <v>1564.43</v>
      </c>
      <c r="D43" s="1">
        <v>4322.8599999999997</v>
      </c>
      <c r="E43" s="2">
        <v>4984.8</v>
      </c>
      <c r="F43" s="14">
        <v>4505.5</v>
      </c>
      <c r="G43" s="14">
        <v>0</v>
      </c>
      <c r="H43" s="14">
        <v>0</v>
      </c>
      <c r="I43" s="14">
        <v>1717.3</v>
      </c>
      <c r="J43" s="14">
        <v>3294.5</v>
      </c>
      <c r="K43" s="15">
        <v>5894.4</v>
      </c>
      <c r="L43" s="23">
        <v>0.556674</v>
      </c>
      <c r="M43" s="53">
        <v>0.36478268557543064</v>
      </c>
    </row>
    <row r="44" spans="1:13" x14ac:dyDescent="0.25">
      <c r="A44" s="10">
        <v>45474</v>
      </c>
      <c r="B44" s="1">
        <v>30.55</v>
      </c>
      <c r="C44" s="1">
        <v>2259.08</v>
      </c>
      <c r="D44" s="1">
        <v>6755.92</v>
      </c>
      <c r="E44" s="2">
        <v>8506.7999999999993</v>
      </c>
      <c r="F44" s="14">
        <v>4545.8999999999996</v>
      </c>
      <c r="G44" s="14">
        <v>4878.6000000000004</v>
      </c>
      <c r="H44" s="14">
        <v>0</v>
      </c>
      <c r="I44" s="14">
        <v>0</v>
      </c>
      <c r="J44" s="14">
        <v>4363.3</v>
      </c>
      <c r="K44" s="15">
        <v>6493.5</v>
      </c>
      <c r="L44" s="23">
        <v>0.56105400000000005</v>
      </c>
      <c r="M44" s="53">
        <v>0.55029254581602527</v>
      </c>
    </row>
    <row r="45" spans="1:13" x14ac:dyDescent="0.25">
      <c r="A45" s="10">
        <v>45505</v>
      </c>
      <c r="B45" s="1">
        <v>150.78</v>
      </c>
      <c r="C45" s="1">
        <v>2718.84</v>
      </c>
      <c r="D45" s="1">
        <v>8155.89</v>
      </c>
      <c r="E45" s="2">
        <v>8533.6</v>
      </c>
      <c r="F45" s="14">
        <v>4552.3</v>
      </c>
      <c r="G45" s="14">
        <v>6644</v>
      </c>
      <c r="H45" s="14">
        <v>4788</v>
      </c>
      <c r="I45" s="14">
        <v>3769.2</v>
      </c>
      <c r="J45" s="14">
        <v>4513</v>
      </c>
      <c r="K45" s="15">
        <v>6639.2</v>
      </c>
      <c r="L45" s="23">
        <v>0.52071100000000003</v>
      </c>
      <c r="M45" s="53">
        <v>0.60146943007921028</v>
      </c>
    </row>
    <row r="46" spans="1:13" x14ac:dyDescent="0.25">
      <c r="A46" s="10">
        <v>45536</v>
      </c>
      <c r="B46" s="1">
        <v>640.42000000000189</v>
      </c>
      <c r="C46" s="1">
        <v>2172</v>
      </c>
      <c r="D46" s="1">
        <v>6601.9499999999825</v>
      </c>
      <c r="E46" s="2">
        <v>8708.6</v>
      </c>
      <c r="F46" s="14">
        <v>4687.2</v>
      </c>
      <c r="G46" s="14">
        <v>6994.4</v>
      </c>
      <c r="H46" s="14">
        <v>6040.3</v>
      </c>
      <c r="I46" s="14">
        <v>7036.1</v>
      </c>
      <c r="J46" s="14">
        <v>6980.5</v>
      </c>
      <c r="K46" s="15">
        <v>6964</v>
      </c>
      <c r="L46" s="23">
        <v>0.50722400000000001</v>
      </c>
      <c r="M46" s="53">
        <v>0.60540367356437397</v>
      </c>
    </row>
    <row r="47" spans="1:13" x14ac:dyDescent="0.25">
      <c r="A47" s="10">
        <v>45566</v>
      </c>
      <c r="B47" s="16">
        <v>372.31000000000131</v>
      </c>
      <c r="C47" s="16">
        <v>1214.6000000000058</v>
      </c>
      <c r="D47" s="1">
        <v>3832.2399999999907</v>
      </c>
      <c r="E47" s="2">
        <v>8639.6</v>
      </c>
      <c r="F47" s="14">
        <v>4460.3999999999996</v>
      </c>
      <c r="G47" s="14">
        <v>7054.3</v>
      </c>
      <c r="H47" s="14">
        <v>5958.6</v>
      </c>
      <c r="I47" s="14">
        <v>6961.9</v>
      </c>
      <c r="J47" s="14">
        <v>6895.1</v>
      </c>
      <c r="K47" s="15">
        <v>6899.1</v>
      </c>
      <c r="L47" s="19">
        <v>0.51760300000000004</v>
      </c>
      <c r="M47" s="53">
        <v>0.64768070653495458</v>
      </c>
    </row>
    <row r="48" spans="1:13" x14ac:dyDescent="0.25">
      <c r="A48" s="10">
        <v>45597</v>
      </c>
      <c r="B48" s="1">
        <v>599.27999999999884</v>
      </c>
      <c r="C48" s="16">
        <v>1957</v>
      </c>
      <c r="D48" s="16">
        <v>6130.7099999999919</v>
      </c>
      <c r="E48" s="2">
        <v>8504.6</v>
      </c>
      <c r="F48" s="17">
        <v>3857.3</v>
      </c>
      <c r="G48" s="17">
        <v>1856.4</v>
      </c>
      <c r="H48" s="17">
        <v>5913.3</v>
      </c>
      <c r="I48" s="17">
        <v>192.3</v>
      </c>
      <c r="J48" s="17">
        <v>6870.2</v>
      </c>
      <c r="K48" s="18">
        <v>6851.8</v>
      </c>
      <c r="L48" s="19">
        <v>0.51696500000000001</v>
      </c>
      <c r="M48" s="53">
        <v>0.5523540164322871</v>
      </c>
    </row>
    <row r="49" spans="1:13" x14ac:dyDescent="0.25">
      <c r="A49" s="10">
        <v>45627</v>
      </c>
      <c r="B49" s="1">
        <v>570.82000000000335</v>
      </c>
      <c r="C49" s="16">
        <v>1868.6000000000058</v>
      </c>
      <c r="D49" s="1">
        <v>5661.7799999999988</v>
      </c>
      <c r="E49" s="2">
        <v>3777</v>
      </c>
      <c r="F49" s="18">
        <v>3234.8</v>
      </c>
      <c r="G49" s="18">
        <v>0</v>
      </c>
      <c r="H49" s="18">
        <v>4842.1000000000004</v>
      </c>
      <c r="I49" s="18">
        <v>0</v>
      </c>
      <c r="J49" s="18">
        <v>5593.6</v>
      </c>
      <c r="K49" s="18">
        <v>5534.7</v>
      </c>
      <c r="L49" s="19">
        <v>0.52000400000000002</v>
      </c>
      <c r="M49" s="53">
        <v>0.49778509841850888</v>
      </c>
    </row>
    <row r="50" spans="1:13" x14ac:dyDescent="0.25">
      <c r="A50" s="10">
        <v>45658</v>
      </c>
      <c r="B50" s="55"/>
      <c r="C50" s="55"/>
      <c r="D50" s="55"/>
      <c r="E50" s="55"/>
      <c r="F50" s="15">
        <v>1999.6</v>
      </c>
      <c r="G50" s="15">
        <v>0</v>
      </c>
      <c r="H50" s="15">
        <v>4646.1000000000004</v>
      </c>
      <c r="I50" s="15">
        <v>4306.1000000000004</v>
      </c>
      <c r="J50" s="15">
        <v>5399.9</v>
      </c>
      <c r="K50" s="15">
        <v>5279.6</v>
      </c>
      <c r="L50" s="19">
        <v>0.50707400000000002</v>
      </c>
      <c r="M50" s="53">
        <v>0.49778509841850888</v>
      </c>
    </row>
    <row r="51" spans="1:13" x14ac:dyDescent="0.25">
      <c r="A51" s="10">
        <v>45689</v>
      </c>
      <c r="B51" s="55"/>
      <c r="C51" s="55"/>
      <c r="D51" s="55"/>
      <c r="E51" s="55"/>
      <c r="F51" s="55"/>
      <c r="G51" s="15">
        <v>0</v>
      </c>
      <c r="H51" s="15">
        <v>4328.2</v>
      </c>
      <c r="I51" s="15">
        <v>4031.8</v>
      </c>
      <c r="J51" s="15">
        <v>5035.8</v>
      </c>
      <c r="K51" s="15">
        <v>4936.8</v>
      </c>
      <c r="L51" s="19">
        <v>0.503965</v>
      </c>
      <c r="M51" s="53">
        <v>0.49778509841850888</v>
      </c>
    </row>
    <row r="52" spans="1:13" x14ac:dyDescent="0.25">
      <c r="A52" s="10">
        <v>45717</v>
      </c>
      <c r="B52" s="55"/>
      <c r="C52" s="55"/>
      <c r="D52" s="55"/>
      <c r="E52" s="55"/>
      <c r="F52" s="55"/>
      <c r="G52" s="15">
        <v>0</v>
      </c>
      <c r="H52" s="15">
        <v>4550.6000000000004</v>
      </c>
      <c r="I52" s="15">
        <v>0</v>
      </c>
      <c r="J52" s="15">
        <v>5273.5</v>
      </c>
      <c r="K52" s="15">
        <v>5121.6000000000004</v>
      </c>
      <c r="L52" s="54">
        <v>0.503965</v>
      </c>
      <c r="M52" s="53">
        <v>0.49778509841850888</v>
      </c>
    </row>
    <row r="53" spans="1:13" x14ac:dyDescent="0.25">
      <c r="A53" s="10">
        <v>45748</v>
      </c>
      <c r="B53" s="55"/>
      <c r="C53" s="55"/>
      <c r="D53" s="55"/>
      <c r="E53" s="55"/>
      <c r="F53" s="55"/>
      <c r="G53" s="15">
        <v>385</v>
      </c>
      <c r="H53" s="15">
        <v>5408.1</v>
      </c>
      <c r="I53" s="15">
        <v>0</v>
      </c>
      <c r="J53" s="15">
        <v>5220.2</v>
      </c>
      <c r="K53" s="15">
        <v>4953.3999999999996</v>
      </c>
      <c r="L53" s="54">
        <v>0.503965</v>
      </c>
      <c r="M53" s="53">
        <v>0.49778509841850888</v>
      </c>
    </row>
    <row r="54" spans="1:13" x14ac:dyDescent="0.25">
      <c r="A54" s="10">
        <v>45778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conditionalFormatting sqref="B2:B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M53">
    <cfRule type="expression" dxfId="0" priority="1">
      <formula>ISNUMBER(Z$12)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82A9-1A92-44C2-9406-62A85459B06F}">
  <dimension ref="A1:Q41"/>
  <sheetViews>
    <sheetView topLeftCell="B1" zoomScale="85" zoomScaleNormal="85" workbookViewId="0">
      <selection activeCell="H37" sqref="H37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8" t="s">
        <v>14</v>
      </c>
      <c r="B1" s="38" t="s">
        <v>15</v>
      </c>
      <c r="C1" s="38" t="s">
        <v>16</v>
      </c>
      <c r="D1" s="38" t="s">
        <v>17</v>
      </c>
      <c r="E1" s="43" t="s">
        <v>24</v>
      </c>
      <c r="F1" s="43" t="s">
        <v>22</v>
      </c>
      <c r="G1" s="43" t="s">
        <v>25</v>
      </c>
      <c r="H1" s="45" t="s">
        <v>26</v>
      </c>
      <c r="I1" s="43" t="s">
        <v>20</v>
      </c>
      <c r="J1" s="45" t="s">
        <v>27</v>
      </c>
      <c r="K1" s="45" t="s">
        <v>29</v>
      </c>
      <c r="L1" s="45" t="s">
        <v>30</v>
      </c>
      <c r="M1" s="45" t="s">
        <v>28</v>
      </c>
      <c r="N1" t="s">
        <v>23</v>
      </c>
      <c r="O1" s="43" t="s">
        <v>19</v>
      </c>
      <c r="P1" s="43" t="s">
        <v>21</v>
      </c>
      <c r="Q1" s="42" t="s">
        <v>18</v>
      </c>
    </row>
    <row r="2" spans="1:17" x14ac:dyDescent="0.25">
      <c r="A2" s="39">
        <v>44562</v>
      </c>
      <c r="B2" s="40">
        <v>2652.18</v>
      </c>
      <c r="C2" s="40">
        <v>2886.84</v>
      </c>
      <c r="D2" s="40">
        <v>18</v>
      </c>
      <c r="E2">
        <f t="shared" ref="E2:E37" si="0">(B2/P2)*N2</f>
        <v>2843.1369599999998</v>
      </c>
      <c r="F2">
        <f t="shared" ref="F2:F37" si="1">B2*O2</f>
        <v>194.13957600000001</v>
      </c>
      <c r="G2">
        <f>(E2-F2)/1000</f>
        <v>2.6489973839999998</v>
      </c>
      <c r="H2" s="52">
        <f>((E2-F2)/E2)*100</f>
        <v>93.171641791044777</v>
      </c>
      <c r="I2" s="29">
        <f t="shared" ref="I2:I37" si="2">B2/P2</f>
        <v>1060.8719999999998</v>
      </c>
      <c r="J2" s="47">
        <f>I2*Q2</f>
        <v>5824.1872799999992</v>
      </c>
      <c r="K2" s="47">
        <f>C2*M2</f>
        <v>1159.56857016</v>
      </c>
      <c r="L2" s="47">
        <f>J2-K2</f>
        <v>4664.6187098399987</v>
      </c>
      <c r="M2" s="21">
        <v>0.40167399999999998</v>
      </c>
      <c r="N2">
        <v>2.68</v>
      </c>
      <c r="O2" s="27">
        <v>7.3200000000000001E-2</v>
      </c>
      <c r="P2" s="44">
        <v>2.5</v>
      </c>
      <c r="Q2" s="42">
        <v>5.49</v>
      </c>
    </row>
    <row r="3" spans="1:17" x14ac:dyDescent="0.25">
      <c r="A3" s="39">
        <v>44593</v>
      </c>
      <c r="B3" s="40">
        <v>601.24</v>
      </c>
      <c r="C3" s="40">
        <v>628.55999999999995</v>
      </c>
      <c r="D3" s="40">
        <v>4</v>
      </c>
      <c r="E3">
        <f t="shared" si="0"/>
        <v>644.52928000000009</v>
      </c>
      <c r="F3">
        <f t="shared" si="1"/>
        <v>30.214739543725244</v>
      </c>
      <c r="G3">
        <f t="shared" ref="G3:G37" si="3">(E3-F3)/1000</f>
        <v>0.61431454045627476</v>
      </c>
      <c r="H3" s="52">
        <f t="shared" ref="H3:H37" si="4">((E3-F3)/E3)*100</f>
        <v>95.31212305145776</v>
      </c>
      <c r="I3" s="29">
        <f t="shared" si="2"/>
        <v>240.49600000000001</v>
      </c>
      <c r="J3" s="47">
        <f t="shared" ref="J3:J37" si="5">I3*Q3</f>
        <v>1346.7775999999999</v>
      </c>
      <c r="K3" s="47">
        <f t="shared" ref="K3:K37" si="6">C3*M3</f>
        <v>259.59590856</v>
      </c>
      <c r="L3" s="47">
        <f t="shared" ref="L3:L37" si="7">J3-K3</f>
        <v>1087.1816914399999</v>
      </c>
      <c r="M3" s="21">
        <v>0.41300100000000001</v>
      </c>
      <c r="N3">
        <v>2.68</v>
      </c>
      <c r="O3" s="27">
        <v>5.0254040888372771E-2</v>
      </c>
      <c r="P3" s="44">
        <v>2.5</v>
      </c>
      <c r="Q3" s="42">
        <v>5.6</v>
      </c>
    </row>
    <row r="4" spans="1:17" x14ac:dyDescent="0.25">
      <c r="A4" s="39">
        <v>44621</v>
      </c>
      <c r="B4" s="40">
        <v>3128.78</v>
      </c>
      <c r="C4" s="40">
        <v>3657.96</v>
      </c>
      <c r="D4" s="40">
        <v>21</v>
      </c>
      <c r="E4">
        <f t="shared" si="0"/>
        <v>3354.0521600000006</v>
      </c>
      <c r="F4">
        <f t="shared" si="1"/>
        <v>127.07585412700854</v>
      </c>
      <c r="G4">
        <f t="shared" si="3"/>
        <v>3.2269763058729923</v>
      </c>
      <c r="H4" s="52">
        <f t="shared" si="4"/>
        <v>96.211273764835894</v>
      </c>
      <c r="I4" s="29">
        <f t="shared" si="2"/>
        <v>1251.5120000000002</v>
      </c>
      <c r="J4" s="47">
        <f t="shared" si="5"/>
        <v>7846.9802400000008</v>
      </c>
      <c r="K4" s="47">
        <f t="shared" si="6"/>
        <v>1466.5310334000001</v>
      </c>
      <c r="L4" s="47">
        <f t="shared" si="7"/>
        <v>6380.4492066000003</v>
      </c>
      <c r="M4" s="21">
        <v>0.40091500000000002</v>
      </c>
      <c r="N4">
        <v>2.68</v>
      </c>
      <c r="O4" s="27">
        <v>4.0615145240959265E-2</v>
      </c>
      <c r="P4" s="44">
        <v>2.5</v>
      </c>
      <c r="Q4" s="42">
        <v>6.27</v>
      </c>
    </row>
    <row r="5" spans="1:17" x14ac:dyDescent="0.25">
      <c r="A5" s="39">
        <v>44652</v>
      </c>
      <c r="B5" s="40">
        <v>2418</v>
      </c>
      <c r="C5" s="40">
        <v>3116.88</v>
      </c>
      <c r="D5" s="40">
        <v>16</v>
      </c>
      <c r="E5">
        <f t="shared" si="0"/>
        <v>2592.0960000000005</v>
      </c>
      <c r="F5">
        <f t="shared" si="1"/>
        <v>52.20013493737396</v>
      </c>
      <c r="G5">
        <f t="shared" si="3"/>
        <v>2.5398958650626264</v>
      </c>
      <c r="H5" s="52">
        <f t="shared" si="4"/>
        <v>97.986180491101635</v>
      </c>
      <c r="I5" s="29">
        <f t="shared" si="2"/>
        <v>967.2</v>
      </c>
      <c r="J5" s="47">
        <f t="shared" si="5"/>
        <v>6393.1920000000009</v>
      </c>
      <c r="K5" s="47">
        <f t="shared" si="6"/>
        <v>1273.1083372799999</v>
      </c>
      <c r="L5" s="47">
        <f t="shared" si="7"/>
        <v>5120.0836627200006</v>
      </c>
      <c r="M5" s="21">
        <v>0.40845599999999999</v>
      </c>
      <c r="N5">
        <v>2.68</v>
      </c>
      <c r="O5" s="27">
        <v>2.1588145135390389E-2</v>
      </c>
      <c r="P5" s="44">
        <v>2.5</v>
      </c>
      <c r="Q5" s="42">
        <v>6.61</v>
      </c>
    </row>
    <row r="6" spans="1:17" x14ac:dyDescent="0.25">
      <c r="A6" s="39">
        <v>44682</v>
      </c>
      <c r="B6" s="40">
        <v>3318.2</v>
      </c>
      <c r="C6" s="40">
        <v>4147.2</v>
      </c>
      <c r="D6" s="40">
        <v>22</v>
      </c>
      <c r="E6">
        <f t="shared" si="0"/>
        <v>3557.1104</v>
      </c>
      <c r="F6">
        <f t="shared" si="1"/>
        <v>92.993311139522831</v>
      </c>
      <c r="G6">
        <f t="shared" si="3"/>
        <v>3.4641170888604771</v>
      </c>
      <c r="H6" s="52">
        <f t="shared" si="4"/>
        <v>97.385706354811958</v>
      </c>
      <c r="I6" s="29">
        <f t="shared" si="2"/>
        <v>1327.28</v>
      </c>
      <c r="J6" s="47">
        <f t="shared" si="5"/>
        <v>9105.140800000001</v>
      </c>
      <c r="K6" s="47">
        <f t="shared" si="6"/>
        <v>1718.9356031999998</v>
      </c>
      <c r="L6" s="47">
        <f t="shared" si="7"/>
        <v>7386.2051968000014</v>
      </c>
      <c r="M6" s="21">
        <v>0.41448099999999999</v>
      </c>
      <c r="N6">
        <v>2.68</v>
      </c>
      <c r="O6" s="27">
        <v>2.8025227876415777E-2</v>
      </c>
      <c r="P6" s="44">
        <v>2.5</v>
      </c>
      <c r="Q6" s="42">
        <v>6.86</v>
      </c>
    </row>
    <row r="7" spans="1:17" x14ac:dyDescent="0.25">
      <c r="A7" s="39">
        <v>44713</v>
      </c>
      <c r="B7" s="40">
        <v>3167.37</v>
      </c>
      <c r="C7" s="40">
        <v>3962.52</v>
      </c>
      <c r="D7" s="40">
        <v>21</v>
      </c>
      <c r="E7">
        <f t="shared" si="0"/>
        <v>3395.4206399999998</v>
      </c>
      <c r="F7">
        <f t="shared" si="1"/>
        <v>139.55623849164192</v>
      </c>
      <c r="G7">
        <f t="shared" si="3"/>
        <v>3.255864401508358</v>
      </c>
      <c r="H7" s="52">
        <f t="shared" si="4"/>
        <v>95.889868935601399</v>
      </c>
      <c r="I7" s="29">
        <f t="shared" si="2"/>
        <v>1266.9479999999999</v>
      </c>
      <c r="J7" s="47">
        <f t="shared" si="5"/>
        <v>9122.025599999999</v>
      </c>
      <c r="K7" s="47">
        <f t="shared" si="6"/>
        <v>1623.02441688</v>
      </c>
      <c r="L7" s="47">
        <f t="shared" si="7"/>
        <v>7499.001183119999</v>
      </c>
      <c r="M7" s="21">
        <v>0.40959400000000001</v>
      </c>
      <c r="N7">
        <v>2.68</v>
      </c>
      <c r="O7" s="27">
        <v>4.4060605010353047E-2</v>
      </c>
      <c r="P7" s="44">
        <v>2.5</v>
      </c>
      <c r="Q7" s="42">
        <v>7.2</v>
      </c>
    </row>
    <row r="8" spans="1:17" x14ac:dyDescent="0.25">
      <c r="A8" s="39">
        <v>44743</v>
      </c>
      <c r="B8" s="40">
        <v>2977.96</v>
      </c>
      <c r="C8" s="40">
        <v>3508.92</v>
      </c>
      <c r="D8" s="40">
        <v>20</v>
      </c>
      <c r="E8">
        <f t="shared" si="0"/>
        <v>3192.3731200000002</v>
      </c>
      <c r="F8">
        <f t="shared" si="1"/>
        <v>124.67446157965476</v>
      </c>
      <c r="G8">
        <f t="shared" si="3"/>
        <v>3.0676986584203454</v>
      </c>
      <c r="H8" s="52">
        <f t="shared" si="4"/>
        <v>96.094614980981461</v>
      </c>
      <c r="I8" s="29">
        <f t="shared" si="2"/>
        <v>1191.184</v>
      </c>
      <c r="J8" s="47">
        <f t="shared" si="5"/>
        <v>8850.49712</v>
      </c>
      <c r="K8" s="47">
        <f t="shared" si="6"/>
        <v>1319.0732063999999</v>
      </c>
      <c r="L8" s="47">
        <f t="shared" si="7"/>
        <v>7531.4239135999997</v>
      </c>
      <c r="M8" s="21">
        <v>0.37591999999999998</v>
      </c>
      <c r="N8">
        <v>2.68</v>
      </c>
      <c r="O8" s="27">
        <v>4.1865727403878748E-2</v>
      </c>
      <c r="P8" s="44">
        <v>2.5</v>
      </c>
      <c r="Q8" s="42">
        <v>7.43</v>
      </c>
    </row>
    <row r="9" spans="1:17" x14ac:dyDescent="0.25">
      <c r="A9" s="39">
        <v>44774</v>
      </c>
      <c r="B9" s="40">
        <v>2991.78</v>
      </c>
      <c r="C9" s="40">
        <v>3926.88</v>
      </c>
      <c r="D9" s="40">
        <v>20</v>
      </c>
      <c r="E9">
        <f t="shared" si="0"/>
        <v>3207.1881600000002</v>
      </c>
      <c r="F9">
        <f t="shared" si="1"/>
        <v>136.76646388475945</v>
      </c>
      <c r="G9">
        <f t="shared" si="3"/>
        <v>3.0704216961152406</v>
      </c>
      <c r="H9" s="52">
        <f t="shared" si="4"/>
        <v>95.735627064526213</v>
      </c>
      <c r="I9" s="29">
        <f t="shared" si="2"/>
        <v>1196.712</v>
      </c>
      <c r="J9" s="47">
        <f t="shared" si="5"/>
        <v>8484.6880799999999</v>
      </c>
      <c r="K9" s="47">
        <f t="shared" si="6"/>
        <v>1620.8236468800001</v>
      </c>
      <c r="L9" s="47">
        <f t="shared" si="7"/>
        <v>6863.8644331199994</v>
      </c>
      <c r="M9" s="21">
        <v>0.41275099999999998</v>
      </c>
      <c r="N9">
        <v>2.68</v>
      </c>
      <c r="O9" s="27">
        <v>4.5714077868278892E-2</v>
      </c>
      <c r="P9" s="44">
        <v>2.5</v>
      </c>
      <c r="Q9" s="42">
        <v>7.09</v>
      </c>
    </row>
    <row r="10" spans="1:17" x14ac:dyDescent="0.25">
      <c r="A10" s="39">
        <v>44805</v>
      </c>
      <c r="B10" s="40">
        <v>3177.56</v>
      </c>
      <c r="C10" s="40">
        <v>4228.2</v>
      </c>
      <c r="D10" s="40">
        <v>21</v>
      </c>
      <c r="E10">
        <f t="shared" si="0"/>
        <v>3406.3443199999997</v>
      </c>
      <c r="F10">
        <f t="shared" si="1"/>
        <v>155.97561569625259</v>
      </c>
      <c r="G10">
        <f t="shared" si="3"/>
        <v>3.2503687043037472</v>
      </c>
      <c r="H10" s="52">
        <f t="shared" si="4"/>
        <v>95.421026148752546</v>
      </c>
      <c r="I10" s="29">
        <f t="shared" si="2"/>
        <v>1271.0239999999999</v>
      </c>
      <c r="J10" s="47">
        <f t="shared" si="5"/>
        <v>8693.8041599999997</v>
      </c>
      <c r="K10" s="47">
        <f t="shared" si="6"/>
        <v>1758.4111313999999</v>
      </c>
      <c r="L10" s="47">
        <f t="shared" si="7"/>
        <v>6935.3930285999995</v>
      </c>
      <c r="M10" s="21">
        <v>0.415877</v>
      </c>
      <c r="N10">
        <v>2.68</v>
      </c>
      <c r="O10" s="27">
        <v>4.9086599685372614E-2</v>
      </c>
      <c r="P10" s="44">
        <v>2.5</v>
      </c>
      <c r="Q10" s="42">
        <v>6.84</v>
      </c>
    </row>
    <row r="11" spans="1:17" x14ac:dyDescent="0.25">
      <c r="A11" s="39">
        <v>44835</v>
      </c>
      <c r="B11" s="40">
        <v>2560.7199999999998</v>
      </c>
      <c r="C11" s="40">
        <v>3593.16</v>
      </c>
      <c r="D11" s="40">
        <v>17</v>
      </c>
      <c r="E11">
        <f t="shared" si="0"/>
        <v>2745.09184</v>
      </c>
      <c r="F11">
        <f t="shared" si="1"/>
        <v>120.67423813055775</v>
      </c>
      <c r="G11">
        <f t="shared" si="3"/>
        <v>2.6244176018694425</v>
      </c>
      <c r="H11" s="52">
        <f t="shared" si="4"/>
        <v>95.603999969248477</v>
      </c>
      <c r="I11" s="29">
        <f t="shared" si="2"/>
        <v>1024.288</v>
      </c>
      <c r="J11" s="47">
        <f t="shared" si="5"/>
        <v>6627.14336</v>
      </c>
      <c r="K11" s="47">
        <f t="shared" si="6"/>
        <v>1486.1094170399999</v>
      </c>
      <c r="L11" s="47">
        <f t="shared" si="7"/>
        <v>5141.0339429599999</v>
      </c>
      <c r="M11" s="21">
        <v>0.41359400000000002</v>
      </c>
      <c r="N11">
        <v>2.68</v>
      </c>
      <c r="O11" s="27">
        <v>4.7125120329656413E-2</v>
      </c>
      <c r="P11" s="44">
        <v>2.5</v>
      </c>
      <c r="Q11" s="42">
        <v>6.47</v>
      </c>
    </row>
    <row r="12" spans="1:17" x14ac:dyDescent="0.25">
      <c r="A12" s="39">
        <v>44866</v>
      </c>
      <c r="B12" s="40">
        <v>2304.3200000000002</v>
      </c>
      <c r="C12" s="40">
        <v>2928.96</v>
      </c>
      <c r="D12" s="40">
        <v>15</v>
      </c>
      <c r="E12">
        <f t="shared" si="0"/>
        <v>2470.2310400000001</v>
      </c>
      <c r="F12">
        <f t="shared" si="1"/>
        <v>92.733691531719629</v>
      </c>
      <c r="G12">
        <f t="shared" si="3"/>
        <v>2.3774973484682804</v>
      </c>
      <c r="H12" s="52">
        <f t="shared" si="4"/>
        <v>96.245950681126587</v>
      </c>
      <c r="I12" s="29">
        <f t="shared" si="2"/>
        <v>921.72800000000007</v>
      </c>
      <c r="J12" s="47">
        <f t="shared" si="5"/>
        <v>5991.232</v>
      </c>
      <c r="K12" s="47">
        <f t="shared" si="6"/>
        <v>1204.1598931199999</v>
      </c>
      <c r="L12" s="47">
        <f t="shared" si="7"/>
        <v>4787.0721068800003</v>
      </c>
      <c r="M12" s="21">
        <v>0.41112199999999999</v>
      </c>
      <c r="N12">
        <v>2.68</v>
      </c>
      <c r="O12" s="27">
        <v>4.0243408698322984E-2</v>
      </c>
      <c r="P12" s="44">
        <v>2.5</v>
      </c>
      <c r="Q12" s="42">
        <v>6.5</v>
      </c>
    </row>
    <row r="13" spans="1:17" x14ac:dyDescent="0.25">
      <c r="A13" s="39">
        <v>44896</v>
      </c>
      <c r="B13" s="40">
        <v>0</v>
      </c>
      <c r="C13" s="40">
        <v>0</v>
      </c>
      <c r="D13" s="40">
        <v>0</v>
      </c>
      <c r="E13">
        <f t="shared" si="0"/>
        <v>0</v>
      </c>
      <c r="F13">
        <f t="shared" si="1"/>
        <v>0</v>
      </c>
      <c r="G13">
        <f t="shared" si="3"/>
        <v>0</v>
      </c>
      <c r="H13" s="52" t="e">
        <f t="shared" si="4"/>
        <v>#DIV/0!</v>
      </c>
      <c r="I13" s="29">
        <f t="shared" si="2"/>
        <v>0</v>
      </c>
      <c r="J13" s="47">
        <f t="shared" si="5"/>
        <v>0</v>
      </c>
      <c r="K13" s="47">
        <f t="shared" si="6"/>
        <v>0</v>
      </c>
      <c r="L13" s="47">
        <f t="shared" si="7"/>
        <v>0</v>
      </c>
      <c r="M13" s="21">
        <v>0.41761399999999999</v>
      </c>
      <c r="N13">
        <v>2.68</v>
      </c>
      <c r="O13" s="27">
        <v>2.9368484258302584E-2</v>
      </c>
      <c r="P13" s="44">
        <v>2.5</v>
      </c>
      <c r="Q13" s="42">
        <v>6.35</v>
      </c>
    </row>
    <row r="14" spans="1:17" x14ac:dyDescent="0.25">
      <c r="A14" s="39">
        <v>44927</v>
      </c>
      <c r="B14" s="40">
        <v>0</v>
      </c>
      <c r="C14" s="40">
        <v>0</v>
      </c>
      <c r="D14" s="40">
        <v>0</v>
      </c>
      <c r="E14">
        <f t="shared" si="0"/>
        <v>0</v>
      </c>
      <c r="F14">
        <f t="shared" si="1"/>
        <v>0</v>
      </c>
      <c r="G14">
        <f t="shared" si="3"/>
        <v>0</v>
      </c>
      <c r="H14" s="52" t="e">
        <f t="shared" si="4"/>
        <v>#DIV/0!</v>
      </c>
      <c r="I14" s="29">
        <f t="shared" si="2"/>
        <v>0</v>
      </c>
      <c r="J14" s="47">
        <f t="shared" si="5"/>
        <v>0</v>
      </c>
      <c r="K14" s="47">
        <f t="shared" si="6"/>
        <v>0</v>
      </c>
      <c r="L14" s="47">
        <f t="shared" si="7"/>
        <v>0</v>
      </c>
      <c r="M14" s="22">
        <v>0.41628599999999999</v>
      </c>
      <c r="N14">
        <v>2.68</v>
      </c>
      <c r="O14" s="27">
        <v>2.9173607327091757E-2</v>
      </c>
      <c r="P14" s="44">
        <v>2.5</v>
      </c>
      <c r="Q14" s="42">
        <v>6.3</v>
      </c>
    </row>
    <row r="15" spans="1:17" x14ac:dyDescent="0.25">
      <c r="A15" s="39">
        <v>44958</v>
      </c>
      <c r="B15" s="40">
        <v>1013.4349999999977</v>
      </c>
      <c r="C15" s="40">
        <v>774.36</v>
      </c>
      <c r="D15" s="40">
        <v>5</v>
      </c>
      <c r="E15">
        <f t="shared" si="0"/>
        <v>1086.4023199999976</v>
      </c>
      <c r="F15">
        <f t="shared" si="1"/>
        <v>24.093174996317973</v>
      </c>
      <c r="G15">
        <f t="shared" si="3"/>
        <v>1.0623091450036797</v>
      </c>
      <c r="H15" s="52">
        <f t="shared" si="4"/>
        <v>97.782297169954688</v>
      </c>
      <c r="I15" s="29">
        <f t="shared" si="2"/>
        <v>405.37399999999906</v>
      </c>
      <c r="J15" s="47">
        <f t="shared" si="5"/>
        <v>2456.5664399999941</v>
      </c>
      <c r="K15" s="47">
        <f t="shared" si="6"/>
        <v>329.36473368000003</v>
      </c>
      <c r="L15" s="47">
        <f t="shared" si="7"/>
        <v>2127.2017063199942</v>
      </c>
      <c r="M15" s="22">
        <v>0.42533799999999999</v>
      </c>
      <c r="N15">
        <v>2.68</v>
      </c>
      <c r="O15" s="27">
        <v>2.3773774338085845E-2</v>
      </c>
      <c r="P15" s="44">
        <v>2.5</v>
      </c>
      <c r="Q15" s="42">
        <v>6.06</v>
      </c>
    </row>
    <row r="16" spans="1:17" x14ac:dyDescent="0.25">
      <c r="A16" s="39">
        <v>44986</v>
      </c>
      <c r="B16" s="40">
        <v>272</v>
      </c>
      <c r="C16" s="40">
        <v>463.32</v>
      </c>
      <c r="D16" s="40">
        <v>3</v>
      </c>
      <c r="E16">
        <f t="shared" si="0"/>
        <v>291.584</v>
      </c>
      <c r="F16">
        <f t="shared" si="1"/>
        <v>8.0438485278792147</v>
      </c>
      <c r="G16">
        <f t="shared" si="3"/>
        <v>0.2835401514721208</v>
      </c>
      <c r="H16" s="52">
        <f t="shared" si="4"/>
        <v>97.24132718946197</v>
      </c>
      <c r="I16" s="29">
        <f t="shared" si="2"/>
        <v>108.8</v>
      </c>
      <c r="J16" s="47">
        <f t="shared" si="5"/>
        <v>638.65599999999995</v>
      </c>
      <c r="K16" s="47">
        <f t="shared" si="6"/>
        <v>198.13462812</v>
      </c>
      <c r="L16" s="47">
        <f t="shared" si="7"/>
        <v>440.52137187999995</v>
      </c>
      <c r="M16" s="22">
        <v>0.42764099999999999</v>
      </c>
      <c r="N16">
        <v>2.68</v>
      </c>
      <c r="O16" s="27">
        <v>2.9572972528967699E-2</v>
      </c>
      <c r="P16" s="44">
        <v>2.5</v>
      </c>
      <c r="Q16" s="42">
        <v>5.87</v>
      </c>
    </row>
    <row r="17" spans="1:17" x14ac:dyDescent="0.25">
      <c r="A17" s="39">
        <v>45017</v>
      </c>
      <c r="B17" s="40">
        <v>0</v>
      </c>
      <c r="C17" s="40">
        <v>0</v>
      </c>
      <c r="D17" s="40">
        <v>0</v>
      </c>
      <c r="E17">
        <f t="shared" si="0"/>
        <v>0</v>
      </c>
      <c r="F17">
        <f t="shared" si="1"/>
        <v>0</v>
      </c>
      <c r="G17">
        <f t="shared" si="3"/>
        <v>0</v>
      </c>
      <c r="H17" s="52" t="e">
        <f t="shared" si="4"/>
        <v>#DIV/0!</v>
      </c>
      <c r="I17" s="29">
        <f t="shared" si="2"/>
        <v>0</v>
      </c>
      <c r="J17" s="47">
        <f t="shared" si="5"/>
        <v>0</v>
      </c>
      <c r="K17" s="47">
        <f t="shared" si="6"/>
        <v>0</v>
      </c>
      <c r="L17" s="47">
        <f t="shared" si="7"/>
        <v>0</v>
      </c>
      <c r="M17" s="22">
        <v>0.41775099999999998</v>
      </c>
      <c r="N17">
        <v>2.68</v>
      </c>
      <c r="O17" s="27">
        <v>3.40267536628742E-2</v>
      </c>
      <c r="P17" s="44">
        <v>2.5</v>
      </c>
      <c r="Q17" s="42">
        <v>5.74</v>
      </c>
    </row>
    <row r="18" spans="1:17" x14ac:dyDescent="0.25">
      <c r="A18" s="39">
        <v>45047</v>
      </c>
      <c r="B18" s="40">
        <v>147</v>
      </c>
      <c r="C18" s="40">
        <v>142.56</v>
      </c>
      <c r="D18" s="40">
        <v>1</v>
      </c>
      <c r="E18">
        <f t="shared" si="0"/>
        <v>157.584</v>
      </c>
      <c r="F18">
        <f t="shared" si="1"/>
        <v>4.3380851129783684</v>
      </c>
      <c r="G18">
        <f t="shared" si="3"/>
        <v>0.15324591488702163</v>
      </c>
      <c r="H18" s="52">
        <f t="shared" si="4"/>
        <v>97.24712844389127</v>
      </c>
      <c r="I18" s="29">
        <f t="shared" si="2"/>
        <v>58.8</v>
      </c>
      <c r="J18" s="47">
        <f t="shared" si="5"/>
        <v>316.34399999999999</v>
      </c>
      <c r="K18" s="47">
        <f t="shared" si="6"/>
        <v>59.961021119999998</v>
      </c>
      <c r="L18" s="47">
        <f t="shared" si="7"/>
        <v>256.38297888</v>
      </c>
      <c r="M18" s="22">
        <v>0.42060199999999998</v>
      </c>
      <c r="N18">
        <v>2.68</v>
      </c>
      <c r="O18" s="27">
        <v>2.9510783081485501E-2</v>
      </c>
      <c r="P18" s="44">
        <v>2.5</v>
      </c>
      <c r="Q18" s="42">
        <v>5.38</v>
      </c>
    </row>
    <row r="19" spans="1:17" x14ac:dyDescent="0.25">
      <c r="A19" s="39">
        <v>45078</v>
      </c>
      <c r="B19" s="40">
        <v>0</v>
      </c>
      <c r="C19" s="40">
        <v>0</v>
      </c>
      <c r="D19" s="40">
        <v>0</v>
      </c>
      <c r="E19">
        <f t="shared" si="0"/>
        <v>0</v>
      </c>
      <c r="F19">
        <f t="shared" si="1"/>
        <v>0</v>
      </c>
      <c r="G19">
        <f t="shared" si="3"/>
        <v>0</v>
      </c>
      <c r="H19" s="52" t="e">
        <f t="shared" si="4"/>
        <v>#DIV/0!</v>
      </c>
      <c r="I19" s="29">
        <f t="shared" si="2"/>
        <v>0</v>
      </c>
      <c r="J19" s="47">
        <f t="shared" si="5"/>
        <v>0</v>
      </c>
      <c r="K19" s="47">
        <f t="shared" si="6"/>
        <v>0</v>
      </c>
      <c r="L19" s="47">
        <f t="shared" si="7"/>
        <v>0</v>
      </c>
      <c r="M19" s="22">
        <v>0.426981</v>
      </c>
      <c r="N19">
        <v>2.68</v>
      </c>
      <c r="O19" s="27">
        <v>5.2787803573402799E-2</v>
      </c>
      <c r="P19" s="44">
        <v>2.5</v>
      </c>
      <c r="Q19" s="42">
        <v>5.05</v>
      </c>
    </row>
    <row r="20" spans="1:17" x14ac:dyDescent="0.25">
      <c r="A20" s="39">
        <v>45108</v>
      </c>
      <c r="B20" s="40">
        <v>0</v>
      </c>
      <c r="C20" s="40">
        <v>0</v>
      </c>
      <c r="D20" s="40">
        <v>0</v>
      </c>
      <c r="E20">
        <f t="shared" si="0"/>
        <v>0</v>
      </c>
      <c r="F20">
        <f t="shared" si="1"/>
        <v>0</v>
      </c>
      <c r="G20">
        <f t="shared" si="3"/>
        <v>0</v>
      </c>
      <c r="H20" s="52" t="e">
        <f t="shared" si="4"/>
        <v>#DIV/0!</v>
      </c>
      <c r="I20" s="29">
        <f t="shared" si="2"/>
        <v>0</v>
      </c>
      <c r="J20" s="47">
        <f t="shared" si="5"/>
        <v>0</v>
      </c>
      <c r="K20" s="47">
        <f t="shared" si="6"/>
        <v>0</v>
      </c>
      <c r="L20" s="47">
        <f t="shared" si="7"/>
        <v>0</v>
      </c>
      <c r="M20" s="22">
        <v>0.43435200000000002</v>
      </c>
      <c r="N20">
        <v>2.68</v>
      </c>
      <c r="O20" s="27">
        <v>4.9510010162503372E-2</v>
      </c>
      <c r="P20" s="44">
        <v>2.5</v>
      </c>
      <c r="Q20" s="42">
        <v>5</v>
      </c>
    </row>
    <row r="21" spans="1:17" x14ac:dyDescent="0.25">
      <c r="A21" s="39">
        <v>45139</v>
      </c>
      <c r="B21" s="40">
        <v>162</v>
      </c>
      <c r="C21" s="40">
        <v>142.55999999999995</v>
      </c>
      <c r="D21" s="40">
        <v>4</v>
      </c>
      <c r="E21">
        <f t="shared" si="0"/>
        <v>173.66400000000002</v>
      </c>
      <c r="F21">
        <f t="shared" si="1"/>
        <v>6.7879404668909711</v>
      </c>
      <c r="G21">
        <f t="shared" si="3"/>
        <v>0.16687605953310905</v>
      </c>
      <c r="H21" s="52">
        <f t="shared" si="4"/>
        <v>96.091337026159152</v>
      </c>
      <c r="I21" s="29">
        <f t="shared" si="2"/>
        <v>64.8</v>
      </c>
      <c r="J21" s="47">
        <f t="shared" si="5"/>
        <v>358.34399999999999</v>
      </c>
      <c r="K21" s="47">
        <f t="shared" si="6"/>
        <v>70.359062399999971</v>
      </c>
      <c r="L21" s="47">
        <f t="shared" si="7"/>
        <v>287.98493760000002</v>
      </c>
      <c r="M21" s="22">
        <v>0.49353999999999998</v>
      </c>
      <c r="N21">
        <v>2.68</v>
      </c>
      <c r="O21" s="27">
        <v>4.1900867079573897E-2</v>
      </c>
      <c r="P21" s="44">
        <v>2.5</v>
      </c>
      <c r="Q21" s="42">
        <v>5.53</v>
      </c>
    </row>
    <row r="22" spans="1:17" x14ac:dyDescent="0.25">
      <c r="A22" s="39">
        <v>45170</v>
      </c>
      <c r="B22" s="40">
        <v>0</v>
      </c>
      <c r="C22" s="40">
        <v>0</v>
      </c>
      <c r="D22" s="40">
        <v>0</v>
      </c>
      <c r="E22">
        <f t="shared" si="0"/>
        <v>0</v>
      </c>
      <c r="F22">
        <f t="shared" si="1"/>
        <v>0</v>
      </c>
      <c r="G22">
        <f t="shared" si="3"/>
        <v>0</v>
      </c>
      <c r="H22" s="52" t="e">
        <f t="shared" si="4"/>
        <v>#DIV/0!</v>
      </c>
      <c r="I22" s="29">
        <f t="shared" si="2"/>
        <v>0</v>
      </c>
      <c r="J22" s="47">
        <f t="shared" si="5"/>
        <v>0</v>
      </c>
      <c r="K22" s="47">
        <f t="shared" si="6"/>
        <v>0</v>
      </c>
      <c r="L22" s="47">
        <f t="shared" si="7"/>
        <v>0</v>
      </c>
      <c r="M22" s="22">
        <v>0.55518699999999999</v>
      </c>
      <c r="N22">
        <v>2.68</v>
      </c>
      <c r="O22" s="27">
        <v>3.4334475892947448E-2</v>
      </c>
      <c r="P22" s="44">
        <v>2.5</v>
      </c>
      <c r="Q22" s="42">
        <v>6.07</v>
      </c>
    </row>
    <row r="23" spans="1:17" x14ac:dyDescent="0.25">
      <c r="A23" s="39">
        <v>45200</v>
      </c>
      <c r="B23" s="40">
        <v>0</v>
      </c>
      <c r="C23" s="40">
        <v>0</v>
      </c>
      <c r="D23" s="40">
        <v>0</v>
      </c>
      <c r="E23">
        <f t="shared" si="0"/>
        <v>0</v>
      </c>
      <c r="F23">
        <f t="shared" si="1"/>
        <v>0</v>
      </c>
      <c r="G23">
        <f t="shared" si="3"/>
        <v>0</v>
      </c>
      <c r="H23" s="52" t="e">
        <f t="shared" si="4"/>
        <v>#DIV/0!</v>
      </c>
      <c r="I23" s="29">
        <f t="shared" si="2"/>
        <v>0</v>
      </c>
      <c r="J23" s="47">
        <f t="shared" si="5"/>
        <v>0</v>
      </c>
      <c r="K23" s="47">
        <f t="shared" si="6"/>
        <v>0</v>
      </c>
      <c r="L23" s="47">
        <f t="shared" si="7"/>
        <v>0</v>
      </c>
      <c r="M23" s="22">
        <v>0.53955500000000001</v>
      </c>
      <c r="N23">
        <v>2.68</v>
      </c>
      <c r="O23" s="27">
        <v>3.8729598739869808E-2</v>
      </c>
      <c r="P23" s="44">
        <v>2.5</v>
      </c>
      <c r="Q23" s="42">
        <v>6.08</v>
      </c>
    </row>
    <row r="24" spans="1:17" x14ac:dyDescent="0.25">
      <c r="A24" s="39">
        <v>45231</v>
      </c>
      <c r="B24" s="40">
        <v>63</v>
      </c>
      <c r="C24" s="40">
        <v>90</v>
      </c>
      <c r="D24" s="40">
        <v>2</v>
      </c>
      <c r="E24">
        <f t="shared" si="0"/>
        <v>67.536000000000001</v>
      </c>
      <c r="F24">
        <f t="shared" si="1"/>
        <v>3.3343173603629235</v>
      </c>
      <c r="G24">
        <f t="shared" si="3"/>
        <v>6.4201682639637089E-2</v>
      </c>
      <c r="H24" s="52">
        <f t="shared" si="4"/>
        <v>95.062903695269313</v>
      </c>
      <c r="I24" s="29">
        <f t="shared" si="2"/>
        <v>25.2</v>
      </c>
      <c r="J24" s="47">
        <f t="shared" si="5"/>
        <v>153.21600000000001</v>
      </c>
      <c r="K24" s="47">
        <f t="shared" si="6"/>
        <v>48.633030000000005</v>
      </c>
      <c r="L24" s="47">
        <f t="shared" si="7"/>
        <v>104.58297</v>
      </c>
      <c r="M24" s="22">
        <v>0.54036700000000004</v>
      </c>
      <c r="N24">
        <v>2.68</v>
      </c>
      <c r="O24" s="27">
        <v>5.2925672386713071E-2</v>
      </c>
      <c r="P24" s="44">
        <v>2.5</v>
      </c>
      <c r="Q24" s="42">
        <v>6.08</v>
      </c>
    </row>
    <row r="25" spans="1:17" x14ac:dyDescent="0.25">
      <c r="A25" s="39">
        <v>45261</v>
      </c>
      <c r="B25" s="40">
        <v>0</v>
      </c>
      <c r="C25" s="40">
        <v>0</v>
      </c>
      <c r="D25" s="40">
        <v>0</v>
      </c>
      <c r="E25">
        <f t="shared" si="0"/>
        <v>0</v>
      </c>
      <c r="F25">
        <f t="shared" si="1"/>
        <v>0</v>
      </c>
      <c r="G25">
        <f t="shared" si="3"/>
        <v>0</v>
      </c>
      <c r="H25" s="52" t="e">
        <f t="shared" si="4"/>
        <v>#DIV/0!</v>
      </c>
      <c r="I25" s="29">
        <f t="shared" si="2"/>
        <v>0</v>
      </c>
      <c r="J25" s="47">
        <f t="shared" si="5"/>
        <v>0</v>
      </c>
      <c r="K25" s="47">
        <f t="shared" si="6"/>
        <v>0</v>
      </c>
      <c r="L25" s="47">
        <f t="shared" si="7"/>
        <v>0</v>
      </c>
      <c r="M25" s="23">
        <v>0.54342199999999996</v>
      </c>
      <c r="N25">
        <v>2.68</v>
      </c>
      <c r="O25" s="27">
        <v>4.586845854173565E-2</v>
      </c>
      <c r="P25" s="44">
        <v>2.5</v>
      </c>
      <c r="Q25" s="42">
        <v>5.94</v>
      </c>
    </row>
    <row r="26" spans="1:17" x14ac:dyDescent="0.25">
      <c r="A26" s="39">
        <v>45292</v>
      </c>
      <c r="B26" s="41">
        <v>1260</v>
      </c>
      <c r="C26" s="40">
        <v>1487.16</v>
      </c>
      <c r="D26" s="40">
        <v>8</v>
      </c>
      <c r="E26">
        <f t="shared" si="0"/>
        <v>1350.72</v>
      </c>
      <c r="F26">
        <f t="shared" si="1"/>
        <v>53.046185029783345</v>
      </c>
      <c r="G26">
        <f t="shared" si="3"/>
        <v>1.2976738149702167</v>
      </c>
      <c r="H26" s="52">
        <f t="shared" si="4"/>
        <v>96.072747495425887</v>
      </c>
      <c r="I26" s="29">
        <f t="shared" si="2"/>
        <v>504</v>
      </c>
      <c r="J26" s="47">
        <f t="shared" si="5"/>
        <v>2963.52</v>
      </c>
      <c r="K26" s="47">
        <f t="shared" si="6"/>
        <v>814.69004256000005</v>
      </c>
      <c r="L26" s="47">
        <f t="shared" si="7"/>
        <v>2148.8299574399998</v>
      </c>
      <c r="M26" s="22">
        <v>0.54781599999999997</v>
      </c>
      <c r="N26">
        <v>2.68</v>
      </c>
      <c r="O26" s="27">
        <v>4.2100146849034403E-2</v>
      </c>
      <c r="P26" s="44">
        <v>2.5</v>
      </c>
      <c r="Q26" s="42">
        <v>5.88</v>
      </c>
    </row>
    <row r="27" spans="1:17" x14ac:dyDescent="0.25">
      <c r="A27" s="39">
        <v>45323</v>
      </c>
      <c r="B27" s="40">
        <v>213</v>
      </c>
      <c r="C27" s="40">
        <v>249.48</v>
      </c>
      <c r="D27" s="40">
        <v>1</v>
      </c>
      <c r="E27">
        <f t="shared" si="0"/>
        <v>228.33600000000001</v>
      </c>
      <c r="F27">
        <f t="shared" si="1"/>
        <v>8.0037203934103633</v>
      </c>
      <c r="G27">
        <f t="shared" si="3"/>
        <v>0.22033227960658966</v>
      </c>
      <c r="H27" s="52">
        <f t="shared" si="4"/>
        <v>96.494761932673626</v>
      </c>
      <c r="I27" s="29">
        <f t="shared" si="2"/>
        <v>85.2</v>
      </c>
      <c r="J27" s="47">
        <f t="shared" si="5"/>
        <v>500.976</v>
      </c>
      <c r="K27" s="47">
        <f t="shared" si="6"/>
        <v>137.41034076</v>
      </c>
      <c r="L27" s="47">
        <f t="shared" si="7"/>
        <v>363.56565924</v>
      </c>
      <c r="M27" s="22">
        <v>0.55078700000000003</v>
      </c>
      <c r="N27">
        <v>2.68</v>
      </c>
      <c r="O27" s="27">
        <v>3.7576152081738791E-2</v>
      </c>
      <c r="P27" s="44">
        <v>2.5</v>
      </c>
      <c r="Q27" s="42">
        <v>5.88</v>
      </c>
    </row>
    <row r="28" spans="1:17" x14ac:dyDescent="0.25">
      <c r="A28" s="39">
        <v>45352</v>
      </c>
      <c r="B28" s="40">
        <v>0</v>
      </c>
      <c r="C28" s="40">
        <v>0</v>
      </c>
      <c r="D28" s="40">
        <v>0</v>
      </c>
      <c r="E28">
        <f t="shared" si="0"/>
        <v>0</v>
      </c>
      <c r="F28">
        <f t="shared" si="1"/>
        <v>0</v>
      </c>
      <c r="G28">
        <f t="shared" si="3"/>
        <v>0</v>
      </c>
      <c r="H28" s="52" t="e">
        <f t="shared" si="4"/>
        <v>#DIV/0!</v>
      </c>
      <c r="I28" s="29">
        <f t="shared" si="2"/>
        <v>0</v>
      </c>
      <c r="J28" s="47">
        <f t="shared" si="5"/>
        <v>0</v>
      </c>
      <c r="K28" s="47">
        <f t="shared" si="6"/>
        <v>0</v>
      </c>
      <c r="L28" s="47">
        <f t="shared" si="7"/>
        <v>0</v>
      </c>
      <c r="M28" s="23">
        <v>0.546991</v>
      </c>
      <c r="N28">
        <v>2.68</v>
      </c>
      <c r="O28" s="27">
        <v>2.7790975910056099E-2</v>
      </c>
      <c r="P28" s="44">
        <v>2.5</v>
      </c>
      <c r="Q28" s="42">
        <v>5.1933031268038796</v>
      </c>
    </row>
    <row r="29" spans="1:17" x14ac:dyDescent="0.25">
      <c r="A29" s="39">
        <v>45383</v>
      </c>
      <c r="B29" s="40">
        <v>0</v>
      </c>
      <c r="C29" s="40">
        <v>0</v>
      </c>
      <c r="D29" s="40">
        <v>0</v>
      </c>
      <c r="E29">
        <f t="shared" si="0"/>
        <v>0</v>
      </c>
      <c r="F29">
        <f t="shared" si="1"/>
        <v>0</v>
      </c>
      <c r="G29">
        <f t="shared" si="3"/>
        <v>0</v>
      </c>
      <c r="H29" s="52" t="e">
        <f t="shared" si="4"/>
        <v>#DIV/0!</v>
      </c>
      <c r="I29" s="29">
        <f t="shared" si="2"/>
        <v>0</v>
      </c>
      <c r="J29" s="47">
        <f t="shared" si="5"/>
        <v>0</v>
      </c>
      <c r="K29" s="47">
        <f t="shared" si="6"/>
        <v>0</v>
      </c>
      <c r="L29" s="47">
        <f t="shared" si="7"/>
        <v>0</v>
      </c>
      <c r="M29" s="23">
        <v>0.53952599999999995</v>
      </c>
      <c r="N29">
        <v>2.68</v>
      </c>
      <c r="O29" s="27">
        <v>1.9463441675685741E-2</v>
      </c>
      <c r="P29" s="44">
        <v>2.5</v>
      </c>
      <c r="Q29" s="42">
        <v>5.8975999999999997</v>
      </c>
    </row>
    <row r="30" spans="1:17" x14ac:dyDescent="0.25">
      <c r="A30" s="39">
        <v>45413</v>
      </c>
      <c r="B30" s="40">
        <v>113</v>
      </c>
      <c r="C30" s="40">
        <v>161.99999999999997</v>
      </c>
      <c r="D30" s="40">
        <v>2</v>
      </c>
      <c r="E30">
        <f t="shared" si="0"/>
        <v>121.13600000000001</v>
      </c>
      <c r="F30">
        <f t="shared" si="1"/>
        <v>3.2027243083068129</v>
      </c>
      <c r="G30">
        <f t="shared" si="3"/>
        <v>0.11793327569169319</v>
      </c>
      <c r="H30" s="52">
        <f t="shared" si="4"/>
        <v>97.356092071467756</v>
      </c>
      <c r="I30" s="29">
        <f t="shared" si="2"/>
        <v>45.2</v>
      </c>
      <c r="J30" s="47">
        <f t="shared" si="5"/>
        <v>266.88567723369965</v>
      </c>
      <c r="K30" s="47">
        <f t="shared" si="6"/>
        <v>88.412471999999994</v>
      </c>
      <c r="L30" s="47">
        <f t="shared" si="7"/>
        <v>178.47320523369967</v>
      </c>
      <c r="M30" s="23">
        <v>0.54575600000000002</v>
      </c>
      <c r="N30">
        <v>2.68</v>
      </c>
      <c r="O30" s="27">
        <v>2.83426929938656E-2</v>
      </c>
      <c r="P30" s="44">
        <v>2.5</v>
      </c>
      <c r="Q30" s="42">
        <v>5.9045503812765405</v>
      </c>
    </row>
    <row r="31" spans="1:17" x14ac:dyDescent="0.25">
      <c r="A31" s="39">
        <v>45444</v>
      </c>
      <c r="B31" s="40">
        <v>0</v>
      </c>
      <c r="C31" s="40">
        <v>0</v>
      </c>
      <c r="D31" s="40">
        <v>0</v>
      </c>
      <c r="E31">
        <f t="shared" si="0"/>
        <v>0</v>
      </c>
      <c r="F31">
        <f t="shared" si="1"/>
        <v>0</v>
      </c>
      <c r="G31">
        <f t="shared" si="3"/>
        <v>0</v>
      </c>
      <c r="H31" s="52" t="e">
        <f t="shared" si="4"/>
        <v>#DIV/0!</v>
      </c>
      <c r="I31" s="29">
        <f t="shared" si="2"/>
        <v>0</v>
      </c>
      <c r="J31" s="47">
        <f t="shared" si="5"/>
        <v>0</v>
      </c>
      <c r="K31" s="47">
        <f t="shared" si="6"/>
        <v>0</v>
      </c>
      <c r="L31" s="47">
        <f t="shared" si="7"/>
        <v>0</v>
      </c>
      <c r="M31" s="23">
        <v>0.556674</v>
      </c>
      <c r="N31">
        <v>2.68</v>
      </c>
      <c r="O31" s="27">
        <v>3.6478268557543055E-2</v>
      </c>
      <c r="P31" s="44">
        <v>2.5</v>
      </c>
      <c r="Q31" s="42">
        <v>5.9391037362319556</v>
      </c>
    </row>
    <row r="32" spans="1:17" x14ac:dyDescent="0.25">
      <c r="A32" s="39">
        <v>45474</v>
      </c>
      <c r="B32" s="40">
        <v>668</v>
      </c>
      <c r="C32" s="40">
        <v>994.68</v>
      </c>
      <c r="D32" s="40">
        <v>5</v>
      </c>
      <c r="E32">
        <f t="shared" si="0"/>
        <v>716.096</v>
      </c>
      <c r="F32">
        <f t="shared" si="1"/>
        <v>38.1197408297894</v>
      </c>
      <c r="G32">
        <f t="shared" si="3"/>
        <v>0.67797625917021065</v>
      </c>
      <c r="H32" s="52">
        <f t="shared" si="4"/>
        <v>94.67672758543695</v>
      </c>
      <c r="I32" s="29">
        <f t="shared" si="2"/>
        <v>267.2</v>
      </c>
      <c r="J32" s="47">
        <f t="shared" si="5"/>
        <v>1585.9033876765286</v>
      </c>
      <c r="K32" s="47">
        <f t="shared" si="6"/>
        <v>558.06919272000005</v>
      </c>
      <c r="L32" s="47">
        <f t="shared" si="7"/>
        <v>1027.8341949565286</v>
      </c>
      <c r="M32" s="23">
        <v>0.56105400000000005</v>
      </c>
      <c r="N32">
        <v>2.68</v>
      </c>
      <c r="O32" s="27">
        <v>5.7065480284115871E-2</v>
      </c>
      <c r="P32" s="44">
        <v>2.5</v>
      </c>
      <c r="Q32" s="42">
        <v>5.9352671694480863</v>
      </c>
    </row>
    <row r="33" spans="1:17" x14ac:dyDescent="0.25">
      <c r="A33" s="39">
        <v>45505</v>
      </c>
      <c r="B33" s="40">
        <v>0</v>
      </c>
      <c r="C33" s="40">
        <v>0</v>
      </c>
      <c r="D33" s="40">
        <v>0</v>
      </c>
      <c r="E33">
        <f t="shared" si="0"/>
        <v>0</v>
      </c>
      <c r="F33">
        <f t="shared" si="1"/>
        <v>0</v>
      </c>
      <c r="G33">
        <f t="shared" si="3"/>
        <v>0</v>
      </c>
      <c r="H33" s="52" t="e">
        <f t="shared" si="4"/>
        <v>#DIV/0!</v>
      </c>
      <c r="I33" s="29">
        <f t="shared" si="2"/>
        <v>0</v>
      </c>
      <c r="J33" s="47">
        <f t="shared" si="5"/>
        <v>0</v>
      </c>
      <c r="K33" s="47">
        <f t="shared" si="6"/>
        <v>0</v>
      </c>
      <c r="L33" s="47">
        <f t="shared" si="7"/>
        <v>0</v>
      </c>
      <c r="M33" s="23">
        <v>0.52071100000000003</v>
      </c>
      <c r="N33">
        <v>2.68</v>
      </c>
      <c r="O33" s="27">
        <v>7.3904145474031777E-2</v>
      </c>
      <c r="P33" s="44">
        <v>2.5</v>
      </c>
      <c r="Q33" s="42">
        <v>5.9554631704407912</v>
      </c>
    </row>
    <row r="34" spans="1:17" x14ac:dyDescent="0.25">
      <c r="A34" s="39">
        <v>45536</v>
      </c>
      <c r="B34" s="40">
        <v>0</v>
      </c>
      <c r="C34" s="40">
        <v>0</v>
      </c>
      <c r="D34" s="40">
        <v>0</v>
      </c>
      <c r="E34">
        <f t="shared" si="0"/>
        <v>0</v>
      </c>
      <c r="F34">
        <f t="shared" si="1"/>
        <v>0</v>
      </c>
      <c r="G34">
        <f t="shared" si="3"/>
        <v>0</v>
      </c>
      <c r="H34" s="52" t="e">
        <f t="shared" si="4"/>
        <v>#DIV/0!</v>
      </c>
      <c r="I34" s="29">
        <f t="shared" si="2"/>
        <v>0</v>
      </c>
      <c r="J34" s="47">
        <f t="shared" si="5"/>
        <v>0</v>
      </c>
      <c r="K34" s="47">
        <f t="shared" si="6"/>
        <v>0</v>
      </c>
      <c r="L34" s="47">
        <f t="shared" si="7"/>
        <v>0</v>
      </c>
      <c r="M34" s="23">
        <v>0.50722400000000001</v>
      </c>
      <c r="N34">
        <v>2.68</v>
      </c>
      <c r="O34" s="27">
        <v>9.1656076504074896E-2</v>
      </c>
      <c r="P34" s="44">
        <v>2.5</v>
      </c>
      <c r="Q34" s="42">
        <v>5.9398075895241602</v>
      </c>
    </row>
    <row r="35" spans="1:17" x14ac:dyDescent="0.25">
      <c r="A35" s="39">
        <v>45566</v>
      </c>
      <c r="B35" s="40">
        <v>104</v>
      </c>
      <c r="C35" s="40">
        <v>145.80000000000001</v>
      </c>
      <c r="D35" s="40">
        <v>1</v>
      </c>
      <c r="E35">
        <f t="shared" si="0"/>
        <v>111.48800000000001</v>
      </c>
      <c r="F35">
        <f t="shared" si="1"/>
        <v>11.723674217312112</v>
      </c>
      <c r="G35">
        <f t="shared" si="3"/>
        <v>9.9764325782687902E-2</v>
      </c>
      <c r="H35" s="52">
        <f t="shared" si="4"/>
        <v>89.48436224767498</v>
      </c>
      <c r="I35" s="29">
        <f t="shared" si="2"/>
        <v>41.6</v>
      </c>
      <c r="J35" s="47">
        <f t="shared" si="5"/>
        <v>251.23115011307976</v>
      </c>
      <c r="K35" s="47">
        <f t="shared" si="6"/>
        <v>75.466517400000015</v>
      </c>
      <c r="L35" s="47">
        <f t="shared" si="7"/>
        <v>175.76463271307975</v>
      </c>
      <c r="M35" s="19">
        <v>0.51760300000000004</v>
      </c>
      <c r="N35">
        <v>2.68</v>
      </c>
      <c r="O35" s="27">
        <v>0.11272763670492415</v>
      </c>
      <c r="P35" s="44">
        <v>2.5</v>
      </c>
      <c r="Q35" s="42">
        <v>6.0392103392567247</v>
      </c>
    </row>
    <row r="36" spans="1:17" x14ac:dyDescent="0.25">
      <c r="A36" s="39">
        <v>45597</v>
      </c>
      <c r="B36" s="40">
        <v>194</v>
      </c>
      <c r="C36" s="40">
        <v>324</v>
      </c>
      <c r="D36" s="40">
        <v>3</v>
      </c>
      <c r="E36">
        <f t="shared" si="0"/>
        <v>207.96799999999999</v>
      </c>
      <c r="F36">
        <f t="shared" si="1"/>
        <v>13.595054671944959</v>
      </c>
      <c r="G36">
        <f t="shared" si="3"/>
        <v>0.19437294532805505</v>
      </c>
      <c r="H36" s="52">
        <f t="shared" si="4"/>
        <v>93.462910316998318</v>
      </c>
      <c r="I36" s="29">
        <f t="shared" si="2"/>
        <v>77.599999999999994</v>
      </c>
      <c r="J36" s="47">
        <f t="shared" si="5"/>
        <v>468.6427223263218</v>
      </c>
      <c r="K36" s="47">
        <f t="shared" si="6"/>
        <v>167.49665999999999</v>
      </c>
      <c r="L36" s="47">
        <f t="shared" si="7"/>
        <v>301.14606232632184</v>
      </c>
      <c r="M36" s="19">
        <v>0.51696500000000001</v>
      </c>
      <c r="N36">
        <v>2.68</v>
      </c>
      <c r="O36" s="27">
        <v>7.0077601401778142E-2</v>
      </c>
      <c r="P36" s="44">
        <v>2.5</v>
      </c>
      <c r="Q36" s="42">
        <v>6.0392103392567247</v>
      </c>
    </row>
    <row r="37" spans="1:17" x14ac:dyDescent="0.25">
      <c r="A37" s="39">
        <v>45627</v>
      </c>
      <c r="B37" s="40">
        <v>74</v>
      </c>
      <c r="C37" s="40">
        <v>93.96</v>
      </c>
      <c r="D37" s="40">
        <v>1</v>
      </c>
      <c r="E37">
        <f t="shared" si="0"/>
        <v>79.328000000000003</v>
      </c>
      <c r="F37">
        <f t="shared" si="1"/>
        <v>4.1711398229826031</v>
      </c>
      <c r="G37">
        <f t="shared" si="3"/>
        <v>7.5156860177017393E-2</v>
      </c>
      <c r="H37" s="52">
        <f t="shared" si="4"/>
        <v>94.741907242105427</v>
      </c>
      <c r="I37" s="29">
        <f t="shared" si="2"/>
        <v>29.6</v>
      </c>
      <c r="J37" s="47">
        <f t="shared" si="5"/>
        <v>178.76062604199905</v>
      </c>
      <c r="K37" s="47">
        <f t="shared" si="6"/>
        <v>48.859575839999998</v>
      </c>
      <c r="L37" s="47">
        <f t="shared" si="7"/>
        <v>129.90105020199906</v>
      </c>
      <c r="M37" s="19">
        <v>0.52000400000000002</v>
      </c>
      <c r="N37">
        <v>2.68</v>
      </c>
      <c r="O37" s="27">
        <v>5.6366754364629776E-2</v>
      </c>
      <c r="P37" s="44">
        <v>2.5</v>
      </c>
      <c r="Q37" s="42">
        <v>6.0392103392567247</v>
      </c>
    </row>
    <row r="38" spans="1:17" x14ac:dyDescent="0.25">
      <c r="A38" s="36"/>
    </row>
    <row r="40" spans="1:17" x14ac:dyDescent="0.25">
      <c r="B40" s="37"/>
    </row>
    <row r="41" spans="1:17" x14ac:dyDescent="0.25">
      <c r="B41" s="3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53B8-6E9B-438C-A5DA-F2FD7BD79411}">
  <dimension ref="A1:Q41"/>
  <sheetViews>
    <sheetView zoomScale="85" zoomScaleNormal="85" workbookViewId="0">
      <selection activeCell="H4" sqref="H4:H37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8" t="s">
        <v>14</v>
      </c>
      <c r="B1" s="38" t="s">
        <v>15</v>
      </c>
      <c r="C1" s="38" t="s">
        <v>16</v>
      </c>
      <c r="D1" s="38" t="s">
        <v>17</v>
      </c>
      <c r="E1" s="43" t="s">
        <v>24</v>
      </c>
      <c r="F1" s="43" t="s">
        <v>22</v>
      </c>
      <c r="G1" s="43" t="s">
        <v>25</v>
      </c>
      <c r="H1" s="45" t="s">
        <v>26</v>
      </c>
      <c r="I1" s="43" t="s">
        <v>20</v>
      </c>
      <c r="J1" s="45" t="s">
        <v>27</v>
      </c>
      <c r="K1" s="45" t="s">
        <v>29</v>
      </c>
      <c r="L1" s="45" t="s">
        <v>30</v>
      </c>
      <c r="M1" s="45" t="s">
        <v>28</v>
      </c>
      <c r="N1" t="s">
        <v>23</v>
      </c>
      <c r="O1" s="43" t="s">
        <v>19</v>
      </c>
      <c r="P1" s="43" t="s">
        <v>21</v>
      </c>
      <c r="Q1" s="42" t="s">
        <v>18</v>
      </c>
    </row>
    <row r="2" spans="1:17" x14ac:dyDescent="0.25">
      <c r="A2" s="39">
        <v>44562</v>
      </c>
      <c r="B2" s="31">
        <v>0</v>
      </c>
      <c r="C2" s="31">
        <v>0</v>
      </c>
      <c r="D2" s="31">
        <v>0</v>
      </c>
      <c r="E2">
        <f t="shared" ref="E2:E37" si="0">(B2/P2)*N2</f>
        <v>0</v>
      </c>
      <c r="F2">
        <f t="shared" ref="F2:F37" si="1">B2*O2</f>
        <v>0</v>
      </c>
      <c r="G2">
        <f>(E2-F2)/1000</f>
        <v>0</v>
      </c>
      <c r="H2" s="46" t="e">
        <f t="shared" ref="H2:H3" si="2">(E2-F2)/E2</f>
        <v>#DIV/0!</v>
      </c>
      <c r="I2" s="29">
        <f t="shared" ref="I2:I37" si="3">B2/P2</f>
        <v>0</v>
      </c>
      <c r="J2" s="47">
        <f>I2*Q2</f>
        <v>0</v>
      </c>
      <c r="K2" s="47">
        <f>C2*M2</f>
        <v>0</v>
      </c>
      <c r="L2" s="47">
        <f>J2-K2</f>
        <v>0</v>
      </c>
      <c r="M2" s="21">
        <v>0.40167399999999998</v>
      </c>
      <c r="N2">
        <v>2.68</v>
      </c>
      <c r="O2" s="27">
        <v>7.3200000000000001E-2</v>
      </c>
      <c r="P2" s="44">
        <v>2.5</v>
      </c>
      <c r="Q2" s="42">
        <v>5.49</v>
      </c>
    </row>
    <row r="3" spans="1:17" x14ac:dyDescent="0.25">
      <c r="A3" s="39">
        <v>44593</v>
      </c>
      <c r="B3" s="31">
        <v>0</v>
      </c>
      <c r="C3" s="31">
        <v>0</v>
      </c>
      <c r="D3" s="31">
        <v>0</v>
      </c>
      <c r="E3">
        <f t="shared" si="0"/>
        <v>0</v>
      </c>
      <c r="F3">
        <f t="shared" si="1"/>
        <v>0</v>
      </c>
      <c r="G3">
        <f t="shared" ref="G3:G37" si="4">(E3-F3)/1000</f>
        <v>0</v>
      </c>
      <c r="H3" s="46" t="e">
        <f t="shared" si="2"/>
        <v>#DIV/0!</v>
      </c>
      <c r="I3" s="29">
        <f t="shared" si="3"/>
        <v>0</v>
      </c>
      <c r="J3" s="47">
        <f t="shared" ref="J3:J37" si="5">I3*Q3</f>
        <v>0</v>
      </c>
      <c r="K3" s="47">
        <f t="shared" ref="K3:K37" si="6">C3*M3</f>
        <v>0</v>
      </c>
      <c r="L3" s="47">
        <f t="shared" ref="L3:L37" si="7">J3-K3</f>
        <v>0</v>
      </c>
      <c r="M3" s="21">
        <v>0.41300100000000001</v>
      </c>
      <c r="N3">
        <v>2.68</v>
      </c>
      <c r="O3" s="27">
        <v>5.0254040888372771E-2</v>
      </c>
      <c r="P3" s="44">
        <v>2.5</v>
      </c>
      <c r="Q3" s="42">
        <v>5.6</v>
      </c>
    </row>
    <row r="4" spans="1:17" x14ac:dyDescent="0.25">
      <c r="A4" s="39">
        <v>44621</v>
      </c>
      <c r="B4" s="31">
        <v>250.22</v>
      </c>
      <c r="C4" s="31">
        <v>440.64</v>
      </c>
      <c r="D4" s="48">
        <v>2</v>
      </c>
      <c r="E4">
        <f t="shared" si="0"/>
        <v>268.23584</v>
      </c>
      <c r="F4">
        <f t="shared" si="1"/>
        <v>10.162721642192826</v>
      </c>
      <c r="G4">
        <f t="shared" si="4"/>
        <v>0.25807311835780716</v>
      </c>
      <c r="H4" s="51">
        <f>((E4-F4)/E4)*100</f>
        <v>96.211273764835894</v>
      </c>
      <c r="I4" s="29">
        <f t="shared" si="3"/>
        <v>100.08799999999999</v>
      </c>
      <c r="J4" s="47">
        <f t="shared" si="5"/>
        <v>627.55175999999994</v>
      </c>
      <c r="K4" s="47">
        <f t="shared" si="6"/>
        <v>176.6591856</v>
      </c>
      <c r="L4" s="47">
        <f t="shared" si="7"/>
        <v>450.89257439999994</v>
      </c>
      <c r="M4" s="21">
        <v>0.40091500000000002</v>
      </c>
      <c r="N4">
        <v>2.68</v>
      </c>
      <c r="O4" s="27">
        <v>4.0615145240959265E-2</v>
      </c>
      <c r="P4" s="44">
        <v>2.5</v>
      </c>
      <c r="Q4" s="42">
        <v>6.27</v>
      </c>
    </row>
    <row r="5" spans="1:17" x14ac:dyDescent="0.25">
      <c r="A5" s="39">
        <v>44652</v>
      </c>
      <c r="B5" s="31">
        <v>648.45000000000005</v>
      </c>
      <c r="C5" s="31">
        <v>1172.8800000000001</v>
      </c>
      <c r="D5" s="48">
        <v>5</v>
      </c>
      <c r="E5">
        <f t="shared" si="0"/>
        <v>695.13840000000005</v>
      </c>
      <c r="F5">
        <f t="shared" si="1"/>
        <v>13.9988327130439</v>
      </c>
      <c r="G5">
        <f t="shared" si="4"/>
        <v>0.68113956728695613</v>
      </c>
      <c r="H5" s="51">
        <f t="shared" ref="H5:H37" si="8">((E5-F5)/E5)*100</f>
        <v>97.986180491101635</v>
      </c>
      <c r="I5" s="29">
        <f t="shared" si="3"/>
        <v>259.38</v>
      </c>
      <c r="J5" s="47">
        <f t="shared" si="5"/>
        <v>1714.5018</v>
      </c>
      <c r="K5" s="47">
        <f t="shared" si="6"/>
        <v>479.06987328000002</v>
      </c>
      <c r="L5" s="47">
        <f t="shared" si="7"/>
        <v>1235.4319267199999</v>
      </c>
      <c r="M5" s="21">
        <v>0.40845599999999999</v>
      </c>
      <c r="N5">
        <v>2.68</v>
      </c>
      <c r="O5" s="27">
        <v>2.1588145135390389E-2</v>
      </c>
      <c r="P5" s="44">
        <v>2.5</v>
      </c>
      <c r="Q5" s="42">
        <v>6.61</v>
      </c>
    </row>
    <row r="6" spans="1:17" x14ac:dyDescent="0.25">
      <c r="A6" s="39">
        <v>44682</v>
      </c>
      <c r="B6" s="31">
        <v>2040</v>
      </c>
      <c r="C6" s="31">
        <v>3204.36</v>
      </c>
      <c r="D6" s="48">
        <v>15</v>
      </c>
      <c r="E6">
        <f t="shared" si="0"/>
        <v>2186.88</v>
      </c>
      <c r="F6">
        <f t="shared" si="1"/>
        <v>57.171464867888183</v>
      </c>
      <c r="G6">
        <f t="shared" si="4"/>
        <v>2.1297085351321119</v>
      </c>
      <c r="H6" s="51">
        <f t="shared" si="8"/>
        <v>97.385706354811958</v>
      </c>
      <c r="I6" s="29">
        <f t="shared" si="3"/>
        <v>816</v>
      </c>
      <c r="J6" s="47">
        <f t="shared" si="5"/>
        <v>5597.76</v>
      </c>
      <c r="K6" s="47">
        <f t="shared" si="6"/>
        <v>1328.14633716</v>
      </c>
      <c r="L6" s="47">
        <f t="shared" si="7"/>
        <v>4269.61366284</v>
      </c>
      <c r="M6" s="21">
        <v>0.41448099999999999</v>
      </c>
      <c r="N6">
        <v>2.68</v>
      </c>
      <c r="O6" s="27">
        <v>2.8025227876415777E-2</v>
      </c>
      <c r="P6" s="44">
        <v>2.5</v>
      </c>
      <c r="Q6" s="42">
        <v>6.86</v>
      </c>
    </row>
    <row r="7" spans="1:17" x14ac:dyDescent="0.25">
      <c r="A7" s="39">
        <v>44713</v>
      </c>
      <c r="B7" s="31">
        <v>539.5</v>
      </c>
      <c r="C7" s="31">
        <v>849</v>
      </c>
      <c r="D7" s="48">
        <v>4</v>
      </c>
      <c r="E7">
        <f t="shared" si="0"/>
        <v>578.34400000000005</v>
      </c>
      <c r="F7">
        <f t="shared" si="1"/>
        <v>23.77069640308547</v>
      </c>
      <c r="G7">
        <f t="shared" si="4"/>
        <v>0.55457330359691459</v>
      </c>
      <c r="H7" s="51">
        <f t="shared" si="8"/>
        <v>95.889868935601399</v>
      </c>
      <c r="I7" s="29">
        <f t="shared" si="3"/>
        <v>215.8</v>
      </c>
      <c r="J7" s="47">
        <f t="shared" si="5"/>
        <v>1553.7600000000002</v>
      </c>
      <c r="K7" s="47">
        <f t="shared" si="6"/>
        <v>347.74530600000003</v>
      </c>
      <c r="L7" s="47">
        <f t="shared" si="7"/>
        <v>1206.0146940000002</v>
      </c>
      <c r="M7" s="21">
        <v>0.40959400000000001</v>
      </c>
      <c r="N7">
        <v>2.68</v>
      </c>
      <c r="O7" s="27">
        <v>4.4060605010353047E-2</v>
      </c>
      <c r="P7" s="44">
        <v>2.5</v>
      </c>
      <c r="Q7" s="42">
        <v>7.2</v>
      </c>
    </row>
    <row r="8" spans="1:17" x14ac:dyDescent="0.25">
      <c r="A8" s="39">
        <v>44743</v>
      </c>
      <c r="B8" s="31">
        <v>2494.5700000000002</v>
      </c>
      <c r="C8" s="31">
        <v>3622.32</v>
      </c>
      <c r="D8" s="48">
        <v>18</v>
      </c>
      <c r="E8">
        <f t="shared" si="0"/>
        <v>2674.1790400000004</v>
      </c>
      <c r="F8">
        <f t="shared" si="1"/>
        <v>104.43698760989382</v>
      </c>
      <c r="G8">
        <f t="shared" si="4"/>
        <v>2.5697420523901062</v>
      </c>
      <c r="H8" s="51">
        <f t="shared" si="8"/>
        <v>96.094614980981447</v>
      </c>
      <c r="I8" s="29">
        <f t="shared" si="3"/>
        <v>997.82800000000009</v>
      </c>
      <c r="J8" s="47">
        <f t="shared" si="5"/>
        <v>7413.86204</v>
      </c>
      <c r="K8" s="47">
        <f t="shared" si="6"/>
        <v>1361.7025343999999</v>
      </c>
      <c r="L8" s="47">
        <f t="shared" si="7"/>
        <v>6052.1595056000006</v>
      </c>
      <c r="M8" s="21">
        <v>0.37591999999999998</v>
      </c>
      <c r="N8">
        <v>2.68</v>
      </c>
      <c r="O8" s="27">
        <v>4.1865727403878748E-2</v>
      </c>
      <c r="P8" s="44">
        <v>2.5</v>
      </c>
      <c r="Q8" s="42">
        <v>7.43</v>
      </c>
    </row>
    <row r="9" spans="1:17" x14ac:dyDescent="0.25">
      <c r="A9" s="39">
        <v>44774</v>
      </c>
      <c r="B9" s="31">
        <v>3246.84</v>
      </c>
      <c r="C9" s="31">
        <v>4390.2</v>
      </c>
      <c r="D9" s="48">
        <v>18</v>
      </c>
      <c r="E9">
        <f t="shared" si="0"/>
        <v>3480.6124800000007</v>
      </c>
      <c r="F9">
        <f t="shared" si="1"/>
        <v>148.42629658584264</v>
      </c>
      <c r="G9">
        <f t="shared" si="4"/>
        <v>3.3321861834141582</v>
      </c>
      <c r="H9" s="51">
        <f t="shared" si="8"/>
        <v>95.735627064526227</v>
      </c>
      <c r="I9" s="29">
        <f t="shared" si="3"/>
        <v>1298.7360000000001</v>
      </c>
      <c r="J9" s="47">
        <f t="shared" si="5"/>
        <v>9208.0382399999999</v>
      </c>
      <c r="K9" s="47">
        <f t="shared" si="6"/>
        <v>1812.0594401999999</v>
      </c>
      <c r="L9" s="47">
        <f t="shared" si="7"/>
        <v>7395.9787998000002</v>
      </c>
      <c r="M9" s="21">
        <v>0.41275099999999998</v>
      </c>
      <c r="N9">
        <v>2.68</v>
      </c>
      <c r="O9" s="27">
        <v>4.5714077868278892E-2</v>
      </c>
      <c r="P9" s="44">
        <v>2.5</v>
      </c>
      <c r="Q9" s="42">
        <v>7.09</v>
      </c>
    </row>
    <row r="10" spans="1:17" x14ac:dyDescent="0.25">
      <c r="A10" s="39">
        <v>44805</v>
      </c>
      <c r="B10" s="31">
        <v>0</v>
      </c>
      <c r="C10" s="31">
        <v>0</v>
      </c>
      <c r="D10" s="31">
        <v>0</v>
      </c>
      <c r="E10">
        <f t="shared" si="0"/>
        <v>0</v>
      </c>
      <c r="F10">
        <f t="shared" si="1"/>
        <v>0</v>
      </c>
      <c r="G10">
        <f t="shared" si="4"/>
        <v>0</v>
      </c>
      <c r="H10" s="51" t="e">
        <f t="shared" si="8"/>
        <v>#DIV/0!</v>
      </c>
      <c r="I10" s="29">
        <f t="shared" si="3"/>
        <v>0</v>
      </c>
      <c r="J10" s="47">
        <f t="shared" si="5"/>
        <v>0</v>
      </c>
      <c r="K10" s="47">
        <f t="shared" si="6"/>
        <v>0</v>
      </c>
      <c r="L10" s="47">
        <f t="shared" si="7"/>
        <v>0</v>
      </c>
      <c r="M10" s="21">
        <v>0.415877</v>
      </c>
      <c r="N10">
        <v>2.68</v>
      </c>
      <c r="O10" s="27">
        <v>4.9086599685372614E-2</v>
      </c>
      <c r="P10" s="44">
        <v>2.5</v>
      </c>
      <c r="Q10" s="42">
        <v>6.84</v>
      </c>
    </row>
    <row r="11" spans="1:17" x14ac:dyDescent="0.25">
      <c r="A11" s="39">
        <v>44835</v>
      </c>
      <c r="B11" s="31">
        <v>2185.48</v>
      </c>
      <c r="C11" s="31">
        <v>3285.36</v>
      </c>
      <c r="D11" s="48">
        <v>16</v>
      </c>
      <c r="E11">
        <f t="shared" si="0"/>
        <v>2342.8345600000002</v>
      </c>
      <c r="F11">
        <f t="shared" si="1"/>
        <v>102.9910079780575</v>
      </c>
      <c r="G11">
        <f t="shared" si="4"/>
        <v>2.2398435520219429</v>
      </c>
      <c r="H11" s="51">
        <f t="shared" si="8"/>
        <v>95.603999969248463</v>
      </c>
      <c r="I11" s="29">
        <f t="shared" si="3"/>
        <v>874.19200000000001</v>
      </c>
      <c r="J11" s="47">
        <f t="shared" si="5"/>
        <v>5656.0222400000002</v>
      </c>
      <c r="K11" s="47">
        <f t="shared" si="6"/>
        <v>1358.8051838400002</v>
      </c>
      <c r="L11" s="47">
        <f t="shared" si="7"/>
        <v>4297.2170561599996</v>
      </c>
      <c r="M11" s="21">
        <v>0.41359400000000002</v>
      </c>
      <c r="N11">
        <v>2.68</v>
      </c>
      <c r="O11" s="27">
        <v>4.7125120329656413E-2</v>
      </c>
      <c r="P11" s="44">
        <v>2.5</v>
      </c>
      <c r="Q11" s="42">
        <v>6.47</v>
      </c>
    </row>
    <row r="12" spans="1:17" x14ac:dyDescent="0.25">
      <c r="A12" s="39">
        <v>44866</v>
      </c>
      <c r="B12" s="31">
        <v>2517.87</v>
      </c>
      <c r="C12" s="31">
        <v>4205.5200000000004</v>
      </c>
      <c r="D12" s="48">
        <v>18</v>
      </c>
      <c r="E12">
        <f t="shared" si="0"/>
        <v>2699.1566399999997</v>
      </c>
      <c r="F12">
        <f t="shared" si="1"/>
        <v>101.32767145924649</v>
      </c>
      <c r="G12">
        <f t="shared" si="4"/>
        <v>2.5978289685407532</v>
      </c>
      <c r="H12" s="51">
        <f t="shared" si="8"/>
        <v>96.245950681126573</v>
      </c>
      <c r="I12" s="29">
        <f t="shared" si="3"/>
        <v>1007.1479999999999</v>
      </c>
      <c r="J12" s="47">
        <f t="shared" si="5"/>
        <v>6546.4619999999995</v>
      </c>
      <c r="K12" s="47">
        <f t="shared" si="6"/>
        <v>1728.98179344</v>
      </c>
      <c r="L12" s="47">
        <f t="shared" si="7"/>
        <v>4817.4802065599997</v>
      </c>
      <c r="M12" s="21">
        <v>0.41112199999999999</v>
      </c>
      <c r="N12">
        <v>2.68</v>
      </c>
      <c r="O12" s="27">
        <v>4.0243408698322984E-2</v>
      </c>
      <c r="P12" s="44">
        <v>2.5</v>
      </c>
      <c r="Q12" s="42">
        <v>6.5</v>
      </c>
    </row>
    <row r="13" spans="1:17" x14ac:dyDescent="0.25">
      <c r="A13" s="39">
        <v>44896</v>
      </c>
      <c r="B13" s="31">
        <v>712.76</v>
      </c>
      <c r="C13" s="31">
        <v>1166.4000000000001</v>
      </c>
      <c r="D13" s="48">
        <v>5</v>
      </c>
      <c r="E13">
        <f t="shared" si="0"/>
        <v>764.07871999999998</v>
      </c>
      <c r="F13">
        <f t="shared" si="1"/>
        <v>20.93268083994775</v>
      </c>
      <c r="G13">
        <f t="shared" si="4"/>
        <v>0.74314603916005217</v>
      </c>
      <c r="H13" s="51">
        <f t="shared" si="8"/>
        <v>97.260402587844894</v>
      </c>
      <c r="I13" s="29">
        <f t="shared" si="3"/>
        <v>285.10399999999998</v>
      </c>
      <c r="J13" s="47">
        <f t="shared" si="5"/>
        <v>1810.4103999999998</v>
      </c>
      <c r="K13" s="47">
        <f t="shared" si="6"/>
        <v>487.1049696</v>
      </c>
      <c r="L13" s="47">
        <f t="shared" si="7"/>
        <v>1323.3054303999998</v>
      </c>
      <c r="M13" s="21">
        <v>0.41761399999999999</v>
      </c>
      <c r="N13">
        <v>2.68</v>
      </c>
      <c r="O13" s="27">
        <v>2.9368484258302584E-2</v>
      </c>
      <c r="P13" s="44">
        <v>2.5</v>
      </c>
      <c r="Q13" s="42">
        <v>6.35</v>
      </c>
    </row>
    <row r="14" spans="1:17" x14ac:dyDescent="0.25">
      <c r="A14" s="39">
        <v>44927</v>
      </c>
      <c r="B14" s="31">
        <v>0</v>
      </c>
      <c r="C14" s="31">
        <v>0</v>
      </c>
      <c r="D14" s="31">
        <v>0</v>
      </c>
      <c r="E14">
        <f t="shared" si="0"/>
        <v>0</v>
      </c>
      <c r="F14">
        <f t="shared" si="1"/>
        <v>0</v>
      </c>
      <c r="G14">
        <f t="shared" si="4"/>
        <v>0</v>
      </c>
      <c r="H14" s="51" t="e">
        <f t="shared" si="8"/>
        <v>#DIV/0!</v>
      </c>
      <c r="I14" s="29">
        <f t="shared" si="3"/>
        <v>0</v>
      </c>
      <c r="J14" s="47">
        <f t="shared" si="5"/>
        <v>0</v>
      </c>
      <c r="K14" s="47">
        <f t="shared" si="6"/>
        <v>0</v>
      </c>
      <c r="L14" s="47">
        <f t="shared" si="7"/>
        <v>0</v>
      </c>
      <c r="M14" s="22">
        <v>0.41628599999999999</v>
      </c>
      <c r="N14">
        <v>2.68</v>
      </c>
      <c r="O14" s="27">
        <v>2.9173607327091757E-2</v>
      </c>
      <c r="P14" s="44">
        <v>2.5</v>
      </c>
      <c r="Q14" s="42">
        <v>6.3</v>
      </c>
    </row>
    <row r="15" spans="1:17" x14ac:dyDescent="0.25">
      <c r="A15" s="39">
        <v>44958</v>
      </c>
      <c r="B15" s="31">
        <v>35.125000000000298</v>
      </c>
      <c r="C15" s="31">
        <v>48.6</v>
      </c>
      <c r="D15" s="31">
        <v>3</v>
      </c>
      <c r="E15">
        <f t="shared" si="0"/>
        <v>37.654000000000323</v>
      </c>
      <c r="F15">
        <f t="shared" si="1"/>
        <v>0.83505382362527236</v>
      </c>
      <c r="G15">
        <f t="shared" si="4"/>
        <v>3.6818946176375052E-2</v>
      </c>
      <c r="H15" s="51">
        <f t="shared" si="8"/>
        <v>97.782297169954674</v>
      </c>
      <c r="I15" s="29">
        <f t="shared" si="3"/>
        <v>14.05000000000012</v>
      </c>
      <c r="J15" s="47">
        <f t="shared" si="5"/>
        <v>85.143000000000725</v>
      </c>
      <c r="K15" s="47">
        <f t="shared" si="6"/>
        <v>20.671426799999999</v>
      </c>
      <c r="L15" s="47">
        <f t="shared" si="7"/>
        <v>64.471573200000734</v>
      </c>
      <c r="M15" s="22">
        <v>0.42533799999999999</v>
      </c>
      <c r="N15">
        <v>2.68</v>
      </c>
      <c r="O15" s="27">
        <v>2.3773774338085845E-2</v>
      </c>
      <c r="P15" s="44">
        <v>2.5</v>
      </c>
      <c r="Q15" s="42">
        <v>6.06</v>
      </c>
    </row>
    <row r="16" spans="1:17" x14ac:dyDescent="0.25">
      <c r="A16" s="39">
        <v>44986</v>
      </c>
      <c r="B16" s="31">
        <v>29.975000000001998</v>
      </c>
      <c r="C16" s="31">
        <v>45.36</v>
      </c>
      <c r="D16" s="31">
        <v>2</v>
      </c>
      <c r="E16">
        <f t="shared" si="0"/>
        <v>32.133200000002148</v>
      </c>
      <c r="F16">
        <f t="shared" si="1"/>
        <v>0.88644985155586586</v>
      </c>
      <c r="G16">
        <f t="shared" si="4"/>
        <v>3.124675014844628E-2</v>
      </c>
      <c r="H16" s="51">
        <f t="shared" si="8"/>
        <v>97.24132718946197</v>
      </c>
      <c r="I16" s="29">
        <f t="shared" si="3"/>
        <v>11.9900000000008</v>
      </c>
      <c r="J16" s="47">
        <f t="shared" si="5"/>
        <v>70.3813000000047</v>
      </c>
      <c r="K16" s="47">
        <f t="shared" si="6"/>
        <v>19.397795760000001</v>
      </c>
      <c r="L16" s="47">
        <f t="shared" si="7"/>
        <v>50.983504240004699</v>
      </c>
      <c r="M16" s="22">
        <v>0.42764099999999999</v>
      </c>
      <c r="N16">
        <v>2.68</v>
      </c>
      <c r="O16" s="27">
        <v>2.9572972528967699E-2</v>
      </c>
      <c r="P16" s="44">
        <v>2.5</v>
      </c>
      <c r="Q16" s="42">
        <v>5.87</v>
      </c>
    </row>
    <row r="17" spans="1:17" x14ac:dyDescent="0.25">
      <c r="A17" s="39">
        <v>45017</v>
      </c>
      <c r="B17" s="31">
        <v>22.629999999996997</v>
      </c>
      <c r="C17" s="31">
        <v>68.040000000000006</v>
      </c>
      <c r="D17" s="31">
        <v>2</v>
      </c>
      <c r="E17">
        <f t="shared" si="0"/>
        <v>24.259359999996782</v>
      </c>
      <c r="F17">
        <f t="shared" si="1"/>
        <v>0.77002543539074098</v>
      </c>
      <c r="G17">
        <f t="shared" si="4"/>
        <v>2.348933456460604E-2</v>
      </c>
      <c r="H17" s="51">
        <f t="shared" si="8"/>
        <v>96.825862531448294</v>
      </c>
      <c r="I17" s="29">
        <f t="shared" si="3"/>
        <v>9.0519999999987988</v>
      </c>
      <c r="J17" s="47">
        <f t="shared" si="5"/>
        <v>51.958479999993109</v>
      </c>
      <c r="K17" s="47">
        <f t="shared" si="6"/>
        <v>28.423778040000002</v>
      </c>
      <c r="L17" s="47">
        <f t="shared" si="7"/>
        <v>23.534701959993107</v>
      </c>
      <c r="M17" s="22">
        <v>0.41775099999999998</v>
      </c>
      <c r="N17">
        <v>2.68</v>
      </c>
      <c r="O17" s="27">
        <v>3.40267536628742E-2</v>
      </c>
      <c r="P17" s="44">
        <v>2.5</v>
      </c>
      <c r="Q17" s="42">
        <v>5.74</v>
      </c>
    </row>
    <row r="18" spans="1:17" x14ac:dyDescent="0.25">
      <c r="A18" s="39">
        <v>45047</v>
      </c>
      <c r="B18" s="31">
        <v>109.48000000000302</v>
      </c>
      <c r="C18" s="31">
        <v>171.72</v>
      </c>
      <c r="D18" s="31">
        <v>3</v>
      </c>
      <c r="E18">
        <f t="shared" si="0"/>
        <v>117.36256000000324</v>
      </c>
      <c r="F18">
        <f t="shared" si="1"/>
        <v>3.2308405317611215</v>
      </c>
      <c r="G18">
        <f t="shared" si="4"/>
        <v>0.11413171946824212</v>
      </c>
      <c r="H18" s="51">
        <f t="shared" si="8"/>
        <v>97.247128443891285</v>
      </c>
      <c r="I18" s="29">
        <f t="shared" si="3"/>
        <v>43.79200000000121</v>
      </c>
      <c r="J18" s="47">
        <f t="shared" si="5"/>
        <v>235.60096000000649</v>
      </c>
      <c r="K18" s="47">
        <f t="shared" si="6"/>
        <v>72.225775439999992</v>
      </c>
      <c r="L18" s="47">
        <f t="shared" si="7"/>
        <v>163.37518456000652</v>
      </c>
      <c r="M18" s="22">
        <v>0.42060199999999998</v>
      </c>
      <c r="N18">
        <v>2.68</v>
      </c>
      <c r="O18" s="27">
        <v>2.9510783081485501E-2</v>
      </c>
      <c r="P18" s="44">
        <v>2.5</v>
      </c>
      <c r="Q18" s="42">
        <v>5.38</v>
      </c>
    </row>
    <row r="19" spans="1:17" x14ac:dyDescent="0.25">
      <c r="A19" s="39">
        <v>45078</v>
      </c>
      <c r="B19" s="31">
        <v>34.950000000000003</v>
      </c>
      <c r="C19" s="31">
        <v>51.84</v>
      </c>
      <c r="D19" s="31">
        <v>3</v>
      </c>
      <c r="E19">
        <f t="shared" si="0"/>
        <v>37.4664</v>
      </c>
      <c r="F19">
        <f t="shared" si="1"/>
        <v>1.844933734890428</v>
      </c>
      <c r="G19">
        <f t="shared" si="4"/>
        <v>3.5621466265109578E-2</v>
      </c>
      <c r="H19" s="51">
        <f t="shared" si="8"/>
        <v>95.075764592033323</v>
      </c>
      <c r="I19" s="29">
        <f t="shared" si="3"/>
        <v>13.98</v>
      </c>
      <c r="J19" s="47">
        <f t="shared" si="5"/>
        <v>70.599000000000004</v>
      </c>
      <c r="K19" s="47">
        <f t="shared" si="6"/>
        <v>22.13469504</v>
      </c>
      <c r="L19" s="47">
        <f t="shared" si="7"/>
        <v>48.464304960000007</v>
      </c>
      <c r="M19" s="22">
        <v>0.426981</v>
      </c>
      <c r="N19">
        <v>2.68</v>
      </c>
      <c r="O19" s="27">
        <v>5.2787803573402799E-2</v>
      </c>
      <c r="P19" s="44">
        <v>2.5</v>
      </c>
      <c r="Q19" s="42">
        <v>5.05</v>
      </c>
    </row>
    <row r="20" spans="1:17" x14ac:dyDescent="0.25">
      <c r="A20" s="39">
        <v>45108</v>
      </c>
      <c r="B20" s="31">
        <v>27.810000000001004</v>
      </c>
      <c r="C20" s="31">
        <v>42.12</v>
      </c>
      <c r="D20" s="31">
        <v>2</v>
      </c>
      <c r="E20">
        <f t="shared" si="0"/>
        <v>29.81232000000108</v>
      </c>
      <c r="F20">
        <f t="shared" si="1"/>
        <v>1.3768733826192685</v>
      </c>
      <c r="G20">
        <f t="shared" si="4"/>
        <v>2.8435446617381812E-2</v>
      </c>
      <c r="H20" s="51">
        <f t="shared" si="8"/>
        <v>95.38152890275154</v>
      </c>
      <c r="I20" s="29">
        <f t="shared" si="3"/>
        <v>11.124000000000402</v>
      </c>
      <c r="J20" s="47">
        <f t="shared" si="5"/>
        <v>55.620000000002008</v>
      </c>
      <c r="K20" s="47">
        <f t="shared" si="6"/>
        <v>18.29490624</v>
      </c>
      <c r="L20" s="47">
        <f t="shared" si="7"/>
        <v>37.325093760002005</v>
      </c>
      <c r="M20" s="22">
        <v>0.43435200000000002</v>
      </c>
      <c r="N20">
        <v>2.68</v>
      </c>
      <c r="O20" s="27">
        <v>4.9510010162503372E-2</v>
      </c>
      <c r="P20" s="44">
        <v>2.5</v>
      </c>
      <c r="Q20" s="42">
        <v>5</v>
      </c>
    </row>
    <row r="21" spans="1:17" x14ac:dyDescent="0.25">
      <c r="A21" s="39">
        <v>45139</v>
      </c>
      <c r="B21" s="31">
        <v>507</v>
      </c>
      <c r="C21" s="31">
        <v>793.8</v>
      </c>
      <c r="D21" s="31">
        <v>4</v>
      </c>
      <c r="E21">
        <f t="shared" si="0"/>
        <v>543.50400000000002</v>
      </c>
      <c r="F21">
        <f t="shared" si="1"/>
        <v>21.243739609343965</v>
      </c>
      <c r="G21">
        <f t="shared" si="4"/>
        <v>0.52226026039065609</v>
      </c>
      <c r="H21" s="51">
        <f t="shared" si="8"/>
        <v>96.091337026159152</v>
      </c>
      <c r="I21" s="29">
        <f t="shared" si="3"/>
        <v>202.8</v>
      </c>
      <c r="J21" s="47">
        <f t="shared" si="5"/>
        <v>1121.4840000000002</v>
      </c>
      <c r="K21" s="47">
        <f t="shared" si="6"/>
        <v>391.77205199999997</v>
      </c>
      <c r="L21" s="47">
        <f t="shared" si="7"/>
        <v>729.71194800000012</v>
      </c>
      <c r="M21" s="22">
        <v>0.49353999999999998</v>
      </c>
      <c r="N21">
        <v>2.68</v>
      </c>
      <c r="O21" s="27">
        <v>4.1900867079573897E-2</v>
      </c>
      <c r="P21" s="44">
        <v>2.5</v>
      </c>
      <c r="Q21" s="42">
        <v>5.53</v>
      </c>
    </row>
    <row r="22" spans="1:17" x14ac:dyDescent="0.25">
      <c r="A22" s="39">
        <v>45170</v>
      </c>
      <c r="B22" s="31">
        <v>607</v>
      </c>
      <c r="C22" s="31">
        <v>1078.92</v>
      </c>
      <c r="D22" s="31">
        <v>5</v>
      </c>
      <c r="E22">
        <f t="shared" si="0"/>
        <v>650.70400000000006</v>
      </c>
      <c r="F22">
        <f t="shared" si="1"/>
        <v>20.841026867019099</v>
      </c>
      <c r="G22">
        <f t="shared" si="4"/>
        <v>0.62986297313298101</v>
      </c>
      <c r="H22" s="51">
        <f t="shared" si="8"/>
        <v>96.797157099538495</v>
      </c>
      <c r="I22" s="29">
        <f t="shared" si="3"/>
        <v>242.8</v>
      </c>
      <c r="J22" s="47">
        <f t="shared" si="5"/>
        <v>1473.796</v>
      </c>
      <c r="K22" s="47">
        <f t="shared" si="6"/>
        <v>599.00235803999999</v>
      </c>
      <c r="L22" s="47">
        <f t="shared" si="7"/>
        <v>874.79364196000006</v>
      </c>
      <c r="M22" s="22">
        <v>0.55518699999999999</v>
      </c>
      <c r="N22">
        <v>2.68</v>
      </c>
      <c r="O22" s="27">
        <v>3.4334475892947448E-2</v>
      </c>
      <c r="P22" s="44">
        <v>2.5</v>
      </c>
      <c r="Q22" s="42">
        <v>6.07</v>
      </c>
    </row>
    <row r="23" spans="1:17" x14ac:dyDescent="0.25">
      <c r="A23" s="39">
        <v>45200</v>
      </c>
      <c r="B23" s="31">
        <v>1650.7100000000028</v>
      </c>
      <c r="C23" s="31">
        <v>3330.72</v>
      </c>
      <c r="D23" s="31">
        <v>17</v>
      </c>
      <c r="E23">
        <f t="shared" si="0"/>
        <v>1769.561120000003</v>
      </c>
      <c r="F23">
        <f t="shared" si="1"/>
        <v>63.931335935890601</v>
      </c>
      <c r="G23">
        <f t="shared" si="4"/>
        <v>1.7056297840641126</v>
      </c>
      <c r="H23" s="51">
        <f t="shared" si="8"/>
        <v>96.387164296653935</v>
      </c>
      <c r="I23" s="29">
        <f t="shared" si="3"/>
        <v>660.28400000000113</v>
      </c>
      <c r="J23" s="47">
        <f t="shared" si="5"/>
        <v>4014.5267200000071</v>
      </c>
      <c r="K23" s="47">
        <f t="shared" si="6"/>
        <v>1797.1066295999999</v>
      </c>
      <c r="L23" s="47">
        <f t="shared" si="7"/>
        <v>2217.4200904000072</v>
      </c>
      <c r="M23" s="22">
        <v>0.53955500000000001</v>
      </c>
      <c r="N23">
        <v>2.68</v>
      </c>
      <c r="O23" s="27">
        <v>3.8729598739869808E-2</v>
      </c>
      <c r="P23" s="44">
        <v>2.5</v>
      </c>
      <c r="Q23" s="42">
        <v>6.08</v>
      </c>
    </row>
    <row r="24" spans="1:17" x14ac:dyDescent="0.25">
      <c r="A24" s="39">
        <v>45231</v>
      </c>
      <c r="B24" s="31">
        <v>2305</v>
      </c>
      <c r="C24" s="31">
        <v>3525.12</v>
      </c>
      <c r="D24" s="31">
        <v>17</v>
      </c>
      <c r="E24">
        <f t="shared" si="0"/>
        <v>2470.96</v>
      </c>
      <c r="F24">
        <f t="shared" si="1"/>
        <v>121.99367485137363</v>
      </c>
      <c r="G24">
        <f t="shared" si="4"/>
        <v>2.3489663251486261</v>
      </c>
      <c r="H24" s="51">
        <f t="shared" si="8"/>
        <v>95.062903695269299</v>
      </c>
      <c r="I24" s="29">
        <f t="shared" si="3"/>
        <v>922</v>
      </c>
      <c r="J24" s="47">
        <f t="shared" si="5"/>
        <v>5605.76</v>
      </c>
      <c r="K24" s="47">
        <f t="shared" si="6"/>
        <v>1904.8585190400001</v>
      </c>
      <c r="L24" s="47">
        <f t="shared" si="7"/>
        <v>3700.9014809600003</v>
      </c>
      <c r="M24" s="22">
        <v>0.54036700000000004</v>
      </c>
      <c r="N24">
        <v>2.68</v>
      </c>
      <c r="O24" s="27">
        <v>5.2925672386713071E-2</v>
      </c>
      <c r="P24" s="44">
        <v>2.5</v>
      </c>
      <c r="Q24" s="42">
        <v>6.08</v>
      </c>
    </row>
    <row r="25" spans="1:17" x14ac:dyDescent="0.25">
      <c r="A25" s="39">
        <v>45261</v>
      </c>
      <c r="B25" s="31">
        <v>551</v>
      </c>
      <c r="C25" s="28">
        <v>855.36</v>
      </c>
      <c r="D25" s="31">
        <v>7</v>
      </c>
      <c r="E25">
        <f t="shared" si="0"/>
        <v>590.67200000000003</v>
      </c>
      <c r="F25">
        <f t="shared" si="1"/>
        <v>25.273520656496345</v>
      </c>
      <c r="G25">
        <f t="shared" si="4"/>
        <v>0.56539847934350373</v>
      </c>
      <c r="H25" s="51">
        <f t="shared" si="8"/>
        <v>95.721225882300786</v>
      </c>
      <c r="I25" s="29">
        <f t="shared" si="3"/>
        <v>220.4</v>
      </c>
      <c r="J25" s="47">
        <f t="shared" si="5"/>
        <v>1309.1760000000002</v>
      </c>
      <c r="K25" s="47">
        <f t="shared" si="6"/>
        <v>464.82144191999998</v>
      </c>
      <c r="L25" s="47">
        <f t="shared" si="7"/>
        <v>844.35455808000017</v>
      </c>
      <c r="M25" s="23">
        <v>0.54342199999999996</v>
      </c>
      <c r="N25">
        <v>2.68</v>
      </c>
      <c r="O25" s="27">
        <v>4.586845854173565E-2</v>
      </c>
      <c r="P25" s="44">
        <v>2.5</v>
      </c>
      <c r="Q25" s="42">
        <v>5.94</v>
      </c>
    </row>
    <row r="26" spans="1:17" x14ac:dyDescent="0.25">
      <c r="A26" s="39">
        <v>45292</v>
      </c>
      <c r="B26" s="32">
        <v>2819</v>
      </c>
      <c r="C26" s="34">
        <v>3291.8399999999997</v>
      </c>
      <c r="D26" s="32">
        <v>17</v>
      </c>
      <c r="E26">
        <f t="shared" si="0"/>
        <v>3021.9679999999998</v>
      </c>
      <c r="F26">
        <f t="shared" si="1"/>
        <v>118.68031396742798</v>
      </c>
      <c r="G26">
        <f t="shared" si="4"/>
        <v>2.9032876860325718</v>
      </c>
      <c r="H26" s="51">
        <f t="shared" si="8"/>
        <v>96.072747495425887</v>
      </c>
      <c r="I26" s="29">
        <f t="shared" si="3"/>
        <v>1127.5999999999999</v>
      </c>
      <c r="J26" s="47">
        <f t="shared" si="5"/>
        <v>6630.2879999999996</v>
      </c>
      <c r="K26" s="47">
        <f t="shared" si="6"/>
        <v>1803.3226214399997</v>
      </c>
      <c r="L26" s="47">
        <f t="shared" si="7"/>
        <v>4826.9653785600003</v>
      </c>
      <c r="M26" s="22">
        <v>0.54781599999999997</v>
      </c>
      <c r="N26">
        <v>2.68</v>
      </c>
      <c r="O26" s="27">
        <v>4.2100146849034403E-2</v>
      </c>
      <c r="P26" s="44">
        <v>2.5</v>
      </c>
      <c r="Q26" s="42">
        <v>5.88</v>
      </c>
    </row>
    <row r="27" spans="1:17" x14ac:dyDescent="0.25">
      <c r="A27" s="39">
        <v>45323</v>
      </c>
      <c r="B27" s="33">
        <v>2748</v>
      </c>
      <c r="C27" s="49">
        <v>2841.4800000000005</v>
      </c>
      <c r="D27" s="33">
        <v>14</v>
      </c>
      <c r="E27">
        <f t="shared" si="0"/>
        <v>2945.8560000000002</v>
      </c>
      <c r="F27">
        <f t="shared" si="1"/>
        <v>103.25926592061819</v>
      </c>
      <c r="G27">
        <f t="shared" si="4"/>
        <v>2.8425967340793821</v>
      </c>
      <c r="H27" s="51">
        <f t="shared" si="8"/>
        <v>96.49476193267364</v>
      </c>
      <c r="I27" s="29">
        <f t="shared" si="3"/>
        <v>1099.2</v>
      </c>
      <c r="J27" s="47">
        <f t="shared" si="5"/>
        <v>6463.2960000000003</v>
      </c>
      <c r="K27" s="47">
        <f t="shared" si="6"/>
        <v>1565.0502447600004</v>
      </c>
      <c r="L27" s="47">
        <f t="shared" si="7"/>
        <v>4898.2457552400001</v>
      </c>
      <c r="M27" s="22">
        <v>0.55078700000000003</v>
      </c>
      <c r="N27">
        <v>2.68</v>
      </c>
      <c r="O27" s="27">
        <v>3.7576152081738791E-2</v>
      </c>
      <c r="P27" s="44">
        <v>2.5</v>
      </c>
      <c r="Q27" s="42">
        <v>5.88</v>
      </c>
    </row>
    <row r="28" spans="1:17" x14ac:dyDescent="0.25">
      <c r="A28" s="39">
        <v>45352</v>
      </c>
      <c r="B28" s="34">
        <v>1056</v>
      </c>
      <c r="C28" s="34">
        <v>1202.04</v>
      </c>
      <c r="D28" s="34">
        <v>5</v>
      </c>
      <c r="E28">
        <f t="shared" si="0"/>
        <v>1132.0319999999999</v>
      </c>
      <c r="F28">
        <f t="shared" si="1"/>
        <v>29.34727056101924</v>
      </c>
      <c r="G28">
        <f t="shared" si="4"/>
        <v>1.1026847294389805</v>
      </c>
      <c r="H28" s="51">
        <f t="shared" si="8"/>
        <v>97.40755821734551</v>
      </c>
      <c r="I28" s="29">
        <f t="shared" si="3"/>
        <v>422.4</v>
      </c>
      <c r="J28" s="47">
        <f t="shared" si="5"/>
        <v>2193.6512407619584</v>
      </c>
      <c r="K28" s="47">
        <f t="shared" si="6"/>
        <v>657.50506164000001</v>
      </c>
      <c r="L28" s="47">
        <f t="shared" si="7"/>
        <v>1536.1461791219585</v>
      </c>
      <c r="M28" s="23">
        <v>0.546991</v>
      </c>
      <c r="N28">
        <v>2.68</v>
      </c>
      <c r="O28" s="27">
        <v>2.7790975910056099E-2</v>
      </c>
      <c r="P28" s="44">
        <v>2.5</v>
      </c>
      <c r="Q28" s="42">
        <v>5.1933031268038796</v>
      </c>
    </row>
    <row r="29" spans="1:17" x14ac:dyDescent="0.25">
      <c r="A29" s="39">
        <v>45383</v>
      </c>
      <c r="B29" s="34">
        <v>885</v>
      </c>
      <c r="C29" s="34">
        <v>1140.48</v>
      </c>
      <c r="D29" s="34">
        <v>6</v>
      </c>
      <c r="E29">
        <f t="shared" si="0"/>
        <v>948.72</v>
      </c>
      <c r="F29">
        <f t="shared" si="1"/>
        <v>17.225145882981881</v>
      </c>
      <c r="G29">
        <f t="shared" si="4"/>
        <v>0.93149485411701816</v>
      </c>
      <c r="H29" s="51">
        <f t="shared" si="8"/>
        <v>98.184380440700963</v>
      </c>
      <c r="I29" s="29">
        <f t="shared" si="3"/>
        <v>354</v>
      </c>
      <c r="J29" s="47">
        <f t="shared" si="5"/>
        <v>2087.7503999999999</v>
      </c>
      <c r="K29" s="47">
        <f t="shared" si="6"/>
        <v>615.31861247999996</v>
      </c>
      <c r="L29" s="47">
        <f t="shared" si="7"/>
        <v>1472.4317875199999</v>
      </c>
      <c r="M29" s="23">
        <v>0.53952599999999995</v>
      </c>
      <c r="N29">
        <v>2.68</v>
      </c>
      <c r="O29" s="27">
        <v>1.9463441675685741E-2</v>
      </c>
      <c r="P29" s="44">
        <v>2.5</v>
      </c>
      <c r="Q29" s="42">
        <v>5.8975999999999997</v>
      </c>
    </row>
    <row r="30" spans="1:17" x14ac:dyDescent="0.25">
      <c r="A30" s="39">
        <v>45413</v>
      </c>
      <c r="B30" s="34">
        <v>1006</v>
      </c>
      <c r="C30" s="34">
        <v>1052.9999999999998</v>
      </c>
      <c r="D30" s="34">
        <v>9</v>
      </c>
      <c r="E30">
        <f t="shared" si="0"/>
        <v>1078.432</v>
      </c>
      <c r="F30">
        <f t="shared" si="1"/>
        <v>28.512749151828793</v>
      </c>
      <c r="G30">
        <f t="shared" si="4"/>
        <v>1.0499192508481712</v>
      </c>
      <c r="H30" s="51">
        <f t="shared" si="8"/>
        <v>97.356092071467756</v>
      </c>
      <c r="I30" s="29">
        <f t="shared" si="3"/>
        <v>402.4</v>
      </c>
      <c r="J30" s="47">
        <f t="shared" si="5"/>
        <v>2375.9910734256796</v>
      </c>
      <c r="K30" s="47">
        <f t="shared" si="6"/>
        <v>574.68106799999987</v>
      </c>
      <c r="L30" s="47">
        <f t="shared" si="7"/>
        <v>1801.3100054256797</v>
      </c>
      <c r="M30" s="23">
        <v>0.54575600000000002</v>
      </c>
      <c r="N30">
        <v>2.68</v>
      </c>
      <c r="O30" s="27">
        <v>2.83426929938656E-2</v>
      </c>
      <c r="P30" s="44">
        <v>2.5</v>
      </c>
      <c r="Q30" s="42">
        <v>5.9045503812765405</v>
      </c>
    </row>
    <row r="31" spans="1:17" x14ac:dyDescent="0.25">
      <c r="A31" s="39">
        <v>45444</v>
      </c>
      <c r="B31" s="30">
        <v>0</v>
      </c>
      <c r="C31" s="30">
        <v>0</v>
      </c>
      <c r="D31" s="30">
        <v>0</v>
      </c>
      <c r="E31">
        <f t="shared" si="0"/>
        <v>0</v>
      </c>
      <c r="F31">
        <f t="shared" si="1"/>
        <v>0</v>
      </c>
      <c r="G31">
        <f t="shared" si="4"/>
        <v>0</v>
      </c>
      <c r="H31" s="51" t="e">
        <f t="shared" si="8"/>
        <v>#DIV/0!</v>
      </c>
      <c r="I31" s="29">
        <f t="shared" si="3"/>
        <v>0</v>
      </c>
      <c r="J31" s="47">
        <f t="shared" si="5"/>
        <v>0</v>
      </c>
      <c r="K31" s="47">
        <f t="shared" si="6"/>
        <v>0</v>
      </c>
      <c r="L31" s="47">
        <f t="shared" si="7"/>
        <v>0</v>
      </c>
      <c r="M31" s="23">
        <v>0.556674</v>
      </c>
      <c r="N31">
        <v>2.68</v>
      </c>
      <c r="O31" s="27">
        <v>3.6478268557543055E-2</v>
      </c>
      <c r="P31" s="44">
        <v>2.5</v>
      </c>
      <c r="Q31" s="42">
        <v>5.9391037362319556</v>
      </c>
    </row>
    <row r="32" spans="1:17" x14ac:dyDescent="0.25">
      <c r="A32" s="39">
        <v>45474</v>
      </c>
      <c r="B32" s="30">
        <v>2339</v>
      </c>
      <c r="C32" s="34">
        <v>2841.4799999999996</v>
      </c>
      <c r="D32" s="34">
        <v>11</v>
      </c>
      <c r="E32">
        <f t="shared" si="0"/>
        <v>2507.4080000000004</v>
      </c>
      <c r="F32">
        <f t="shared" si="1"/>
        <v>133.47615838454703</v>
      </c>
      <c r="G32">
        <f t="shared" si="4"/>
        <v>2.3739318416154531</v>
      </c>
      <c r="H32" s="51">
        <f t="shared" si="8"/>
        <v>94.67672758543695</v>
      </c>
      <c r="I32" s="29">
        <f t="shared" si="3"/>
        <v>935.6</v>
      </c>
      <c r="J32" s="47">
        <f t="shared" si="5"/>
        <v>5553.0359637356296</v>
      </c>
      <c r="K32" s="47">
        <f t="shared" si="6"/>
        <v>1594.2237199199999</v>
      </c>
      <c r="L32" s="47">
        <f t="shared" si="7"/>
        <v>3958.8122438156297</v>
      </c>
      <c r="M32" s="23">
        <v>0.56105400000000005</v>
      </c>
      <c r="N32">
        <v>2.68</v>
      </c>
      <c r="O32" s="27">
        <v>5.7065480284115871E-2</v>
      </c>
      <c r="P32" s="44">
        <v>2.5</v>
      </c>
      <c r="Q32" s="42">
        <v>5.9352671694480863</v>
      </c>
    </row>
    <row r="33" spans="1:17" x14ac:dyDescent="0.25">
      <c r="A33" s="39">
        <v>45505</v>
      </c>
      <c r="B33" s="35">
        <v>525</v>
      </c>
      <c r="C33" s="50">
        <v>680.4</v>
      </c>
      <c r="D33" s="35">
        <v>4</v>
      </c>
      <c r="E33">
        <f t="shared" si="0"/>
        <v>562.80000000000007</v>
      </c>
      <c r="F33">
        <f t="shared" si="1"/>
        <v>38.799676373866681</v>
      </c>
      <c r="G33">
        <f t="shared" si="4"/>
        <v>0.52400032362613347</v>
      </c>
      <c r="H33" s="51">
        <f t="shared" si="8"/>
        <v>93.105956578914956</v>
      </c>
      <c r="I33" s="29">
        <f t="shared" si="3"/>
        <v>210</v>
      </c>
      <c r="J33" s="47">
        <f t="shared" si="5"/>
        <v>1250.6472657925663</v>
      </c>
      <c r="K33" s="47">
        <f t="shared" si="6"/>
        <v>354.29176440000003</v>
      </c>
      <c r="L33" s="47">
        <f t="shared" si="7"/>
        <v>896.35550139256623</v>
      </c>
      <c r="M33" s="23">
        <v>0.52071100000000003</v>
      </c>
      <c r="N33">
        <v>2.68</v>
      </c>
      <c r="O33" s="27">
        <v>7.3904145474031777E-2</v>
      </c>
      <c r="P33" s="44">
        <v>2.5</v>
      </c>
      <c r="Q33" s="42">
        <v>5.9554631704407912</v>
      </c>
    </row>
    <row r="34" spans="1:17" x14ac:dyDescent="0.25">
      <c r="A34" s="39">
        <v>45536</v>
      </c>
      <c r="B34" s="35">
        <v>0</v>
      </c>
      <c r="C34" s="35">
        <v>0</v>
      </c>
      <c r="D34" s="35">
        <v>0</v>
      </c>
      <c r="E34">
        <f t="shared" si="0"/>
        <v>0</v>
      </c>
      <c r="F34">
        <f t="shared" si="1"/>
        <v>0</v>
      </c>
      <c r="G34">
        <f t="shared" si="4"/>
        <v>0</v>
      </c>
      <c r="H34" s="51" t="e">
        <f t="shared" si="8"/>
        <v>#DIV/0!</v>
      </c>
      <c r="I34" s="29">
        <f t="shared" si="3"/>
        <v>0</v>
      </c>
      <c r="J34" s="47">
        <f t="shared" si="5"/>
        <v>0</v>
      </c>
      <c r="K34" s="47">
        <f t="shared" si="6"/>
        <v>0</v>
      </c>
      <c r="L34" s="47">
        <f t="shared" si="7"/>
        <v>0</v>
      </c>
      <c r="M34" s="23">
        <v>0.50722400000000001</v>
      </c>
      <c r="N34">
        <v>2.68</v>
      </c>
      <c r="O34" s="27">
        <v>9.1656076504074896E-2</v>
      </c>
      <c r="P34" s="44">
        <v>2.5</v>
      </c>
      <c r="Q34" s="42">
        <v>5.9398075895241602</v>
      </c>
    </row>
    <row r="35" spans="1:17" x14ac:dyDescent="0.25">
      <c r="A35" s="39">
        <v>45566</v>
      </c>
      <c r="B35" s="35">
        <v>137</v>
      </c>
      <c r="C35" s="50">
        <v>343.44000000000005</v>
      </c>
      <c r="D35" s="35">
        <v>1</v>
      </c>
      <c r="E35">
        <f t="shared" si="0"/>
        <v>146.864</v>
      </c>
      <c r="F35">
        <f t="shared" si="1"/>
        <v>15.443686228574609</v>
      </c>
      <c r="G35">
        <f t="shared" si="4"/>
        <v>0.13142031377142538</v>
      </c>
      <c r="H35" s="51">
        <f t="shared" si="8"/>
        <v>89.48436224767498</v>
      </c>
      <c r="I35" s="29">
        <f t="shared" si="3"/>
        <v>54.8</v>
      </c>
      <c r="J35" s="47">
        <f t="shared" si="5"/>
        <v>330.9487265912685</v>
      </c>
      <c r="K35" s="47">
        <f t="shared" si="6"/>
        <v>177.76557432000004</v>
      </c>
      <c r="L35" s="47">
        <f t="shared" si="7"/>
        <v>153.18315227126845</v>
      </c>
      <c r="M35" s="19">
        <v>0.51760300000000004</v>
      </c>
      <c r="N35">
        <v>2.68</v>
      </c>
      <c r="O35" s="27">
        <v>0.11272763670492415</v>
      </c>
      <c r="P35" s="44">
        <v>2.5</v>
      </c>
      <c r="Q35" s="42">
        <v>6.0392103392567247</v>
      </c>
    </row>
    <row r="36" spans="1:17" x14ac:dyDescent="0.25">
      <c r="A36" s="39">
        <v>45597</v>
      </c>
      <c r="B36" s="35">
        <v>0</v>
      </c>
      <c r="C36" s="35">
        <v>0</v>
      </c>
      <c r="D36" s="35">
        <v>0</v>
      </c>
      <c r="E36">
        <f t="shared" si="0"/>
        <v>0</v>
      </c>
      <c r="F36">
        <f t="shared" si="1"/>
        <v>0</v>
      </c>
      <c r="G36">
        <f t="shared" si="4"/>
        <v>0</v>
      </c>
      <c r="H36" s="51" t="e">
        <f t="shared" si="8"/>
        <v>#DIV/0!</v>
      </c>
      <c r="I36" s="29">
        <f t="shared" si="3"/>
        <v>0</v>
      </c>
      <c r="J36" s="47">
        <f t="shared" si="5"/>
        <v>0</v>
      </c>
      <c r="K36" s="47">
        <f t="shared" si="6"/>
        <v>0</v>
      </c>
      <c r="L36" s="47">
        <f t="shared" si="7"/>
        <v>0</v>
      </c>
      <c r="M36" s="19">
        <v>0.51696500000000001</v>
      </c>
      <c r="N36">
        <v>2.68</v>
      </c>
      <c r="O36" s="27">
        <v>7.0077601401778142E-2</v>
      </c>
      <c r="P36" s="44">
        <v>2.5</v>
      </c>
      <c r="Q36" s="42">
        <v>6.0392103392567247</v>
      </c>
    </row>
    <row r="37" spans="1:17" x14ac:dyDescent="0.25">
      <c r="A37" s="39">
        <v>45627</v>
      </c>
      <c r="B37" s="35">
        <v>41</v>
      </c>
      <c r="C37" s="50">
        <v>100.44</v>
      </c>
      <c r="D37" s="35">
        <v>1</v>
      </c>
      <c r="E37">
        <f t="shared" si="0"/>
        <v>43.951999999999998</v>
      </c>
      <c r="F37">
        <f t="shared" si="1"/>
        <v>2.3110369289498207</v>
      </c>
      <c r="G37">
        <f t="shared" si="4"/>
        <v>4.1640963071050183E-2</v>
      </c>
      <c r="H37" s="51">
        <f t="shared" si="8"/>
        <v>94.741907242105441</v>
      </c>
      <c r="I37" s="29">
        <f t="shared" si="3"/>
        <v>16.399999999999999</v>
      </c>
      <c r="J37" s="47">
        <f t="shared" si="5"/>
        <v>99.043049563810271</v>
      </c>
      <c r="K37" s="47">
        <f t="shared" si="6"/>
        <v>52.229201760000002</v>
      </c>
      <c r="L37" s="47">
        <f t="shared" si="7"/>
        <v>46.813847803810269</v>
      </c>
      <c r="M37" s="19">
        <v>0.52000400000000002</v>
      </c>
      <c r="N37">
        <v>2.68</v>
      </c>
      <c r="O37" s="27">
        <v>5.6366754364629776E-2</v>
      </c>
      <c r="P37" s="44">
        <v>2.5</v>
      </c>
      <c r="Q37" s="42">
        <v>6.0392103392567247</v>
      </c>
    </row>
    <row r="38" spans="1:17" x14ac:dyDescent="0.25">
      <c r="A38" s="36"/>
    </row>
    <row r="40" spans="1:17" x14ac:dyDescent="0.25">
      <c r="B40" s="37"/>
    </row>
    <row r="41" spans="1:17" x14ac:dyDescent="0.25">
      <c r="B41" s="3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Rodoviário</vt:lpstr>
      <vt:lpstr>Urbano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Nascimento</dc:creator>
  <cp:lastModifiedBy>Ayrton Nascimento</cp:lastModifiedBy>
  <dcterms:created xsi:type="dcterms:W3CDTF">2015-06-05T18:17:20Z</dcterms:created>
  <dcterms:modified xsi:type="dcterms:W3CDTF">2025-05-25T04:12:17Z</dcterms:modified>
</cp:coreProperties>
</file>