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siberia_data\dg_biomass_pointframe\"/>
    </mc:Choice>
  </mc:AlternateContent>
  <bookViews>
    <workbookView xWindow="0" yWindow="0" windowWidth="20490" windowHeight="7755" activeTab="1"/>
  </bookViews>
  <sheets>
    <sheet name="percentcover_biomass" sheetId="1" r:id="rId1"/>
    <sheet name="read_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3" i="1"/>
  <c r="N4" i="1"/>
  <c r="N5" i="1"/>
  <c r="N6" i="1"/>
  <c r="N7" i="1"/>
  <c r="N9" i="1"/>
  <c r="N11" i="1"/>
  <c r="N12" i="1"/>
  <c r="N2" i="1"/>
  <c r="I13" i="1"/>
  <c r="I12" i="1"/>
  <c r="I11" i="1"/>
  <c r="I9" i="1"/>
  <c r="I7" i="1"/>
  <c r="I6" i="1"/>
  <c r="I5" i="1"/>
  <c r="I4" i="1"/>
  <c r="I3" i="1"/>
  <c r="I2" i="1"/>
  <c r="H12" i="1"/>
  <c r="H11" i="1"/>
  <c r="H10" i="1"/>
  <c r="H8" i="1"/>
  <c r="H7" i="1"/>
  <c r="H6" i="1"/>
  <c r="H5" i="1"/>
  <c r="H4" i="1"/>
  <c r="H3" i="1"/>
  <c r="H2" i="1"/>
  <c r="G13" i="1"/>
  <c r="G12" i="1"/>
  <c r="G11" i="1"/>
  <c r="G10" i="1"/>
  <c r="G9" i="1"/>
  <c r="G8" i="1"/>
  <c r="G7" i="1"/>
  <c r="G4" i="1"/>
  <c r="M4" i="1" s="1"/>
  <c r="G2" i="1"/>
  <c r="M2" i="1" s="1"/>
  <c r="F13" i="1"/>
  <c r="F12" i="1"/>
  <c r="F11" i="1"/>
  <c r="F10" i="1"/>
  <c r="F9" i="1"/>
  <c r="F8" i="1"/>
  <c r="F7" i="1"/>
  <c r="F6" i="1"/>
  <c r="F5" i="1"/>
  <c r="F4" i="1"/>
  <c r="F3" i="1"/>
  <c r="L3" i="1" s="1"/>
  <c r="F2" i="1"/>
  <c r="E13" i="1"/>
  <c r="E12" i="1"/>
  <c r="E11" i="1"/>
  <c r="E10" i="1"/>
  <c r="E9" i="1"/>
  <c r="E8" i="1"/>
  <c r="E6" i="1"/>
  <c r="E5" i="1"/>
  <c r="E4" i="1"/>
  <c r="K4" i="1" s="1"/>
  <c r="E3" i="1"/>
  <c r="E2" i="1"/>
  <c r="K2" i="1" s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J12" i="1" s="1"/>
  <c r="C11" i="1"/>
  <c r="C9" i="1"/>
  <c r="C8" i="1"/>
  <c r="C7" i="1"/>
  <c r="C6" i="1"/>
  <c r="C5" i="1"/>
  <c r="J5" i="1" s="1"/>
  <c r="C4" i="1"/>
  <c r="C3" i="1"/>
  <c r="C2" i="1"/>
  <c r="M7" i="1"/>
  <c r="M8" i="1"/>
  <c r="M9" i="1"/>
  <c r="M10" i="1"/>
  <c r="M11" i="1"/>
  <c r="M12" i="1"/>
  <c r="M13" i="1"/>
  <c r="L2" i="1"/>
  <c r="L4" i="1"/>
  <c r="L5" i="1"/>
  <c r="L6" i="1"/>
  <c r="L7" i="1"/>
  <c r="L8" i="1"/>
  <c r="L9" i="1"/>
  <c r="L10" i="1"/>
  <c r="L11" i="1"/>
  <c r="L12" i="1"/>
  <c r="L13" i="1"/>
  <c r="K3" i="1"/>
  <c r="K5" i="1"/>
  <c r="K6" i="1"/>
  <c r="K8" i="1"/>
  <c r="K9" i="1"/>
  <c r="K10" i="1"/>
  <c r="K11" i="1"/>
  <c r="K12" i="1"/>
  <c r="K13" i="1"/>
  <c r="J3" i="1"/>
  <c r="J4" i="1"/>
  <c r="J6" i="1"/>
  <c r="J7" i="1"/>
  <c r="J8" i="1"/>
  <c r="J9" i="1"/>
  <c r="J11" i="1"/>
  <c r="J13" i="1"/>
  <c r="J2" i="1"/>
</calcChain>
</file>

<file path=xl/sharedStrings.xml><?xml version="1.0" encoding="utf-8"?>
<sst xmlns="http://schemas.openxmlformats.org/spreadsheetml/2006/main" count="49" uniqueCount="39">
  <si>
    <t>site</t>
  </si>
  <si>
    <t>plot</t>
  </si>
  <si>
    <t>short shrub</t>
  </si>
  <si>
    <t>ss</t>
  </si>
  <si>
    <t>ts</t>
  </si>
  <si>
    <t>moss%</t>
  </si>
  <si>
    <t>ll%</t>
  </si>
  <si>
    <t>forbe%</t>
  </si>
  <si>
    <t>ss%</t>
  </si>
  <si>
    <t>ts%</t>
  </si>
  <si>
    <t>fwd%</t>
  </si>
  <si>
    <t>lichen%</t>
  </si>
  <si>
    <t>tall shrub</t>
  </si>
  <si>
    <t>high</t>
  </si>
  <si>
    <t>low</t>
  </si>
  <si>
    <t>moss_biomass</t>
  </si>
  <si>
    <t>forbe_biomass</t>
  </si>
  <si>
    <t>ss_biomass</t>
  </si>
  <si>
    <t>ts_biomass</t>
  </si>
  <si>
    <t>lichen_biomass</t>
  </si>
  <si>
    <t>ll</t>
  </si>
  <si>
    <t>leaf litter</t>
  </si>
  <si>
    <t>moss</t>
  </si>
  <si>
    <t>forbe</t>
  </si>
  <si>
    <t>fwd</t>
  </si>
  <si>
    <t>lichen</t>
  </si>
  <si>
    <t>fine woody debri</t>
  </si>
  <si>
    <t>biomass measured in g C m^-2</t>
  </si>
  <si>
    <t>code</t>
  </si>
  <si>
    <t>funcational type</t>
  </si>
  <si>
    <t>equation</t>
  </si>
  <si>
    <t>r</t>
  </si>
  <si>
    <t>r^2</t>
  </si>
  <si>
    <t xml:space="preserve">f = -9.62 + 4.38x   </t>
  </si>
  <si>
    <t xml:space="preserve">f = 8.68 + 1.65x  </t>
  </si>
  <si>
    <t xml:space="preserve">f = 14.89 + 0.67x  </t>
  </si>
  <si>
    <t>y = 25.64 e ^ (0.02x)</t>
  </si>
  <si>
    <t xml:space="preserve">y = e ^ (0.05x)  </t>
  </si>
  <si>
    <t>biomass calculations based on percent cover from Homero Pena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</si>
</sst>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0" zoomScaleNormal="90" workbookViewId="0">
      <selection activeCell="N1" sqref="N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13</v>
      </c>
      <c r="B2">
        <v>1</v>
      </c>
      <c r="C2">
        <f>25/25*100</f>
        <v>100</v>
      </c>
      <c r="D2">
        <f>18/25*100</f>
        <v>72</v>
      </c>
      <c r="E2">
        <f>2/25*100</f>
        <v>8</v>
      </c>
      <c r="F2">
        <f>12/25*100</f>
        <v>48</v>
      </c>
      <c r="G2">
        <f>3/25*100</f>
        <v>12</v>
      </c>
      <c r="H2">
        <f>6/25*100</f>
        <v>24</v>
      </c>
      <c r="I2">
        <f>8/25*100</f>
        <v>32</v>
      </c>
      <c r="J2">
        <f>14.89+(0.67*C2)</f>
        <v>81.89</v>
      </c>
      <c r="K2">
        <f>EXP(0.05*E2)</f>
        <v>1.4918246976412703</v>
      </c>
      <c r="L2">
        <f>25.64*EXP(0.02*F2)</f>
        <v>66.963897578568748</v>
      </c>
      <c r="M2">
        <f>-9.62+(4.38*G2)</f>
        <v>42.940000000000005</v>
      </c>
      <c r="N2">
        <f>8.68+(1.65*L2)</f>
        <v>119.17043100463843</v>
      </c>
    </row>
    <row r="3" spans="1:14" x14ac:dyDescent="0.25">
      <c r="A3" t="s">
        <v>13</v>
      </c>
      <c r="B3">
        <v>2</v>
      </c>
      <c r="C3">
        <f>20/25*100</f>
        <v>80</v>
      </c>
      <c r="D3">
        <f>16/25*100</f>
        <v>64</v>
      </c>
      <c r="E3">
        <f>6/25*100</f>
        <v>24</v>
      </c>
      <c r="F3">
        <f>20/25*100</f>
        <v>80</v>
      </c>
      <c r="G3">
        <v>0</v>
      </c>
      <c r="H3">
        <f>4/25*100</f>
        <v>16</v>
      </c>
      <c r="I3">
        <f>1/25*100</f>
        <v>4</v>
      </c>
      <c r="J3">
        <f t="shared" ref="J3:J13" si="0">14.89+(0.67*C3)</f>
        <v>68.490000000000009</v>
      </c>
      <c r="K3">
        <f t="shared" ref="K3:K13" si="1">EXP(0.05*E3)</f>
        <v>3.3201169227365481</v>
      </c>
      <c r="L3">
        <f t="shared" ref="L3:L13" si="2">25.64*EXP(0.02*F3)</f>
        <v>126.99575136149075</v>
      </c>
      <c r="M3">
        <v>0</v>
      </c>
      <c r="N3">
        <f t="shared" ref="N3:N12" si="3">8.68+(1.65*L3)</f>
        <v>218.22298974645972</v>
      </c>
    </row>
    <row r="4" spans="1:14" x14ac:dyDescent="0.25">
      <c r="A4" t="s">
        <v>13</v>
      </c>
      <c r="B4">
        <v>3</v>
      </c>
      <c r="C4">
        <f>20/25*100</f>
        <v>80</v>
      </c>
      <c r="D4">
        <f>23/25*100</f>
        <v>92</v>
      </c>
      <c r="E4">
        <f>12/25*100</f>
        <v>48</v>
      </c>
      <c r="F4">
        <f>17/25*100</f>
        <v>68</v>
      </c>
      <c r="G4">
        <f>7/25*100</f>
        <v>28.000000000000004</v>
      </c>
      <c r="H4">
        <f>7/25*100</f>
        <v>28.000000000000004</v>
      </c>
      <c r="I4">
        <f>2/25*100</f>
        <v>8</v>
      </c>
      <c r="J4">
        <f t="shared" si="0"/>
        <v>68.490000000000009</v>
      </c>
      <c r="K4">
        <f t="shared" si="1"/>
        <v>11.023176380641605</v>
      </c>
      <c r="L4">
        <f t="shared" si="2"/>
        <v>99.898396258029308</v>
      </c>
      <c r="M4">
        <f t="shared" ref="M4:M13" si="4">-9.62+(4.38*G4)</f>
        <v>113.02000000000001</v>
      </c>
      <c r="N4">
        <f t="shared" si="3"/>
        <v>173.51235382574836</v>
      </c>
    </row>
    <row r="5" spans="1:14" x14ac:dyDescent="0.25">
      <c r="A5" t="s">
        <v>13</v>
      </c>
      <c r="B5">
        <v>4</v>
      </c>
      <c r="C5">
        <f>21/251*100</f>
        <v>8.3665338645418323</v>
      </c>
      <c r="D5">
        <f>23/25*100</f>
        <v>92</v>
      </c>
      <c r="E5">
        <f>5/25*100</f>
        <v>20</v>
      </c>
      <c r="F5">
        <f>11/25*100</f>
        <v>44</v>
      </c>
      <c r="G5">
        <v>0</v>
      </c>
      <c r="H5">
        <f>8/25*100</f>
        <v>32</v>
      </c>
      <c r="I5">
        <f>3/25*100</f>
        <v>12</v>
      </c>
      <c r="J5">
        <f t="shared" si="0"/>
        <v>20.495577689243028</v>
      </c>
      <c r="K5">
        <f t="shared" si="1"/>
        <v>2.7182818284590451</v>
      </c>
      <c r="L5">
        <f t="shared" si="2"/>
        <v>61.815468472537262</v>
      </c>
      <c r="M5">
        <v>0</v>
      </c>
      <c r="N5">
        <f t="shared" si="3"/>
        <v>110.67552297968646</v>
      </c>
    </row>
    <row r="6" spans="1:14" x14ac:dyDescent="0.25">
      <c r="A6" t="s">
        <v>13</v>
      </c>
      <c r="B6">
        <v>5</v>
      </c>
      <c r="C6">
        <f>21/25*100</f>
        <v>84</v>
      </c>
      <c r="D6">
        <f>23/25*100</f>
        <v>92</v>
      </c>
      <c r="E6">
        <f>3/25*100</f>
        <v>12</v>
      </c>
      <c r="F6">
        <f>10/25*100</f>
        <v>40</v>
      </c>
      <c r="G6">
        <v>0</v>
      </c>
      <c r="H6">
        <f>3/25*100</f>
        <v>12</v>
      </c>
      <c r="I6">
        <f>3/25*100</f>
        <v>12</v>
      </c>
      <c r="J6">
        <f t="shared" si="0"/>
        <v>71.17</v>
      </c>
      <c r="K6">
        <f t="shared" si="1"/>
        <v>1.8221188003905091</v>
      </c>
      <c r="L6">
        <f t="shared" si="2"/>
        <v>57.062869406546881</v>
      </c>
      <c r="M6">
        <v>0</v>
      </c>
      <c r="N6">
        <f t="shared" si="3"/>
        <v>102.83373452080235</v>
      </c>
    </row>
    <row r="7" spans="1:14" x14ac:dyDescent="0.25">
      <c r="A7" t="s">
        <v>13</v>
      </c>
      <c r="B7">
        <v>6</v>
      </c>
      <c r="C7">
        <f>21/25*100</f>
        <v>84</v>
      </c>
      <c r="D7">
        <f>24/25*100</f>
        <v>96</v>
      </c>
      <c r="E7">
        <v>0</v>
      </c>
      <c r="F7">
        <f>1/25*100</f>
        <v>4</v>
      </c>
      <c r="G7">
        <f>12/25*100</f>
        <v>48</v>
      </c>
      <c r="H7">
        <f>7/25*100</f>
        <v>28.000000000000004</v>
      </c>
      <c r="I7">
        <f>1/25*100</f>
        <v>4</v>
      </c>
      <c r="J7">
        <f t="shared" si="0"/>
        <v>71.17</v>
      </c>
      <c r="K7">
        <v>0</v>
      </c>
      <c r="L7">
        <f t="shared" si="2"/>
        <v>27.775480415185939</v>
      </c>
      <c r="M7">
        <f t="shared" si="4"/>
        <v>200.62</v>
      </c>
      <c r="N7">
        <f t="shared" si="3"/>
        <v>54.509542685056793</v>
      </c>
    </row>
    <row r="8" spans="1:14" x14ac:dyDescent="0.25">
      <c r="A8" t="s">
        <v>14</v>
      </c>
      <c r="B8">
        <v>1</v>
      </c>
      <c r="C8">
        <f>16/25*100</f>
        <v>64</v>
      </c>
      <c r="D8">
        <f>17/25*100</f>
        <v>68</v>
      </c>
      <c r="E8">
        <f>3/25*100</f>
        <v>12</v>
      </c>
      <c r="F8">
        <f>18/25*100</f>
        <v>72</v>
      </c>
      <c r="G8">
        <f>18/25*100</f>
        <v>72</v>
      </c>
      <c r="H8">
        <f>1/25*100</f>
        <v>4</v>
      </c>
      <c r="I8">
        <v>0</v>
      </c>
      <c r="J8">
        <f t="shared" si="0"/>
        <v>57.77</v>
      </c>
      <c r="K8">
        <f t="shared" si="1"/>
        <v>1.8221188003905091</v>
      </c>
      <c r="L8">
        <f t="shared" si="2"/>
        <v>108.2186407477916</v>
      </c>
      <c r="M8">
        <f t="shared" si="4"/>
        <v>305.74</v>
      </c>
      <c r="N8">
        <v>0</v>
      </c>
    </row>
    <row r="9" spans="1:14" x14ac:dyDescent="0.25">
      <c r="A9" t="s">
        <v>14</v>
      </c>
      <c r="B9">
        <v>2</v>
      </c>
      <c r="C9">
        <f>1/25*100</f>
        <v>4</v>
      </c>
      <c r="D9">
        <f>24/25*100</f>
        <v>96</v>
      </c>
      <c r="E9">
        <f>1/25*100</f>
        <v>4</v>
      </c>
      <c r="F9">
        <f>16/25*100</f>
        <v>64</v>
      </c>
      <c r="G9">
        <f>6/25*100</f>
        <v>24</v>
      </c>
      <c r="H9">
        <v>0</v>
      </c>
      <c r="I9" s="1">
        <f>8/25*100</f>
        <v>32</v>
      </c>
      <c r="J9">
        <f t="shared" si="0"/>
        <v>17.57</v>
      </c>
      <c r="K9">
        <f t="shared" si="1"/>
        <v>1.2214027581601699</v>
      </c>
      <c r="L9">
        <f t="shared" si="2"/>
        <v>92.217842563596378</v>
      </c>
      <c r="M9">
        <f t="shared" si="4"/>
        <v>95.5</v>
      </c>
      <c r="N9">
        <f t="shared" si="3"/>
        <v>160.83944022993401</v>
      </c>
    </row>
    <row r="10" spans="1:14" x14ac:dyDescent="0.25">
      <c r="A10" t="s">
        <v>14</v>
      </c>
      <c r="B10">
        <v>3</v>
      </c>
      <c r="C10">
        <v>0</v>
      </c>
      <c r="D10">
        <f>25/25*100</f>
        <v>100</v>
      </c>
      <c r="E10">
        <f>4/25*100</f>
        <v>16</v>
      </c>
      <c r="F10">
        <f>20/25*100</f>
        <v>80</v>
      </c>
      <c r="G10">
        <f>16/25*100</f>
        <v>64</v>
      </c>
      <c r="H10">
        <f>3/25*100</f>
        <v>12</v>
      </c>
      <c r="I10">
        <v>0</v>
      </c>
      <c r="J10">
        <v>0</v>
      </c>
      <c r="K10">
        <f t="shared" si="1"/>
        <v>2.2255409284924679</v>
      </c>
      <c r="L10">
        <f t="shared" si="2"/>
        <v>126.99575136149075</v>
      </c>
      <c r="M10">
        <f t="shared" si="4"/>
        <v>270.7</v>
      </c>
      <c r="N10">
        <v>0</v>
      </c>
    </row>
    <row r="11" spans="1:14" x14ac:dyDescent="0.25">
      <c r="A11" t="s">
        <v>14</v>
      </c>
      <c r="B11">
        <v>4</v>
      </c>
      <c r="C11">
        <f>19/25*100</f>
        <v>76</v>
      </c>
      <c r="D11">
        <f>19/25*100</f>
        <v>76</v>
      </c>
      <c r="E11">
        <f>3/25*100</f>
        <v>12</v>
      </c>
      <c r="F11">
        <f>11/25*100</f>
        <v>44</v>
      </c>
      <c r="G11">
        <f>2/25*100</f>
        <v>8</v>
      </c>
      <c r="H11">
        <f>1/25*100</f>
        <v>4</v>
      </c>
      <c r="I11">
        <f>8/25*100</f>
        <v>32</v>
      </c>
      <c r="J11">
        <f t="shared" si="0"/>
        <v>65.81</v>
      </c>
      <c r="K11">
        <f t="shared" si="1"/>
        <v>1.8221188003905091</v>
      </c>
      <c r="L11">
        <f t="shared" si="2"/>
        <v>61.815468472537262</v>
      </c>
      <c r="M11">
        <f t="shared" si="4"/>
        <v>25.42</v>
      </c>
      <c r="N11">
        <f t="shared" si="3"/>
        <v>110.67552297968646</v>
      </c>
    </row>
    <row r="12" spans="1:14" x14ac:dyDescent="0.25">
      <c r="A12" t="s">
        <v>14</v>
      </c>
      <c r="B12">
        <v>5</v>
      </c>
      <c r="C12">
        <f>2/25*100</f>
        <v>8</v>
      </c>
      <c r="D12">
        <f>20/25*100</f>
        <v>80</v>
      </c>
      <c r="E12">
        <f>5/25*100</f>
        <v>20</v>
      </c>
      <c r="F12">
        <f>10/25*100</f>
        <v>40</v>
      </c>
      <c r="G12">
        <f>20/25*100</f>
        <v>80</v>
      </c>
      <c r="H12">
        <f>1/25*100</f>
        <v>4</v>
      </c>
      <c r="I12">
        <f>9/25*100</f>
        <v>36</v>
      </c>
      <c r="J12">
        <f t="shared" si="0"/>
        <v>20.25</v>
      </c>
      <c r="K12">
        <f t="shared" si="1"/>
        <v>2.7182818284590451</v>
      </c>
      <c r="L12">
        <f t="shared" si="2"/>
        <v>57.062869406546881</v>
      </c>
      <c r="M12">
        <f t="shared" si="4"/>
        <v>340.78</v>
      </c>
      <c r="N12">
        <f t="shared" si="3"/>
        <v>102.83373452080235</v>
      </c>
    </row>
    <row r="13" spans="1:14" x14ac:dyDescent="0.25">
      <c r="A13" t="s">
        <v>14</v>
      </c>
      <c r="B13">
        <v>6</v>
      </c>
      <c r="C13">
        <f>14/25*100</f>
        <v>56.000000000000007</v>
      </c>
      <c r="D13">
        <f>18/25*100</f>
        <v>72</v>
      </c>
      <c r="E13">
        <f>2/25*100</f>
        <v>8</v>
      </c>
      <c r="F13">
        <f>17/25*100</f>
        <v>68</v>
      </c>
      <c r="G13">
        <f>8/25*100</f>
        <v>32</v>
      </c>
      <c r="H13">
        <v>0</v>
      </c>
      <c r="I13" s="1">
        <f>5/25*100</f>
        <v>20</v>
      </c>
      <c r="J13">
        <f t="shared" si="0"/>
        <v>52.410000000000011</v>
      </c>
      <c r="K13">
        <f t="shared" si="1"/>
        <v>1.4918246976412703</v>
      </c>
      <c r="L13">
        <f t="shared" si="2"/>
        <v>99.898396258029308</v>
      </c>
      <c r="M13">
        <f t="shared" si="4"/>
        <v>130.54</v>
      </c>
      <c r="N13">
        <f>8.68+(1.65*L13)</f>
        <v>173.51235382574836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14" sqref="D14"/>
    </sheetView>
  </sheetViews>
  <sheetFormatPr defaultRowHeight="15" x14ac:dyDescent="0.25"/>
  <cols>
    <col min="1" max="1" width="15.28515625" bestFit="1" customWidth="1"/>
    <col min="2" max="2" width="20.5703125" customWidth="1"/>
    <col min="3" max="3" width="11.7109375" bestFit="1" customWidth="1"/>
    <col min="4" max="4" width="18.140625" bestFit="1" customWidth="1"/>
  </cols>
  <sheetData>
    <row r="1" spans="1:11" x14ac:dyDescent="0.25">
      <c r="A1" t="s">
        <v>38</v>
      </c>
    </row>
    <row r="2" spans="1:11" x14ac:dyDescent="0.25">
      <c r="A2" t="s">
        <v>27</v>
      </c>
    </row>
    <row r="4" spans="1:11" x14ac:dyDescent="0.25">
      <c r="A4" t="s">
        <v>28</v>
      </c>
      <c r="B4" t="s">
        <v>29</v>
      </c>
      <c r="D4" t="s">
        <v>30</v>
      </c>
      <c r="E4" t="s">
        <v>31</v>
      </c>
      <c r="F4" t="s">
        <v>32</v>
      </c>
    </row>
    <row r="6" spans="1:11" x14ac:dyDescent="0.25">
      <c r="A6" t="s">
        <v>22</v>
      </c>
      <c r="D6" t="s">
        <v>35</v>
      </c>
      <c r="E6">
        <v>0.57999999999999996</v>
      </c>
      <c r="F6">
        <v>0.33</v>
      </c>
    </row>
    <row r="7" spans="1:11" x14ac:dyDescent="0.25">
      <c r="A7" t="s">
        <v>23</v>
      </c>
      <c r="D7" t="s">
        <v>37</v>
      </c>
      <c r="E7">
        <v>0.97</v>
      </c>
      <c r="F7">
        <v>0.93</v>
      </c>
    </row>
    <row r="8" spans="1:11" x14ac:dyDescent="0.25">
      <c r="A8" t="s">
        <v>20</v>
      </c>
      <c r="B8" t="s">
        <v>21</v>
      </c>
    </row>
    <row r="9" spans="1:11" ht="15.75" customHeight="1" x14ac:dyDescent="0.25">
      <c r="A9" t="s">
        <v>3</v>
      </c>
      <c r="B9" t="s">
        <v>2</v>
      </c>
      <c r="D9" s="2" t="s">
        <v>36</v>
      </c>
      <c r="E9">
        <v>0.56999999999999995</v>
      </c>
      <c r="F9">
        <v>0.3</v>
      </c>
    </row>
    <row r="10" spans="1:11" x14ac:dyDescent="0.25">
      <c r="A10" t="s">
        <v>4</v>
      </c>
      <c r="B10" t="s">
        <v>12</v>
      </c>
      <c r="D10" t="s">
        <v>33</v>
      </c>
      <c r="E10">
        <v>0.88</v>
      </c>
      <c r="F10">
        <v>0.77</v>
      </c>
      <c r="K10" s="2"/>
    </row>
    <row r="11" spans="1:11" x14ac:dyDescent="0.25">
      <c r="A11" t="s">
        <v>24</v>
      </c>
      <c r="B11" t="s">
        <v>26</v>
      </c>
      <c r="K11" s="2"/>
    </row>
    <row r="12" spans="1:11" x14ac:dyDescent="0.25">
      <c r="A12" t="s">
        <v>25</v>
      </c>
      <c r="D12" t="s">
        <v>34</v>
      </c>
      <c r="E12">
        <v>0.61</v>
      </c>
      <c r="F12">
        <v>0.38</v>
      </c>
      <c r="K12" s="2"/>
    </row>
    <row r="13" spans="1:11" x14ac:dyDescent="0.25">
      <c r="K13" s="2"/>
    </row>
    <row r="14" spans="1:11" x14ac:dyDescent="0.25">
      <c r="K1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percentcover_biomass</vt:lpstr>
      <vt:lpstr>read_me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2017-02-05T17:57:13Z</dcterms:created>
  <dcterms:modified xsi:type="dcterms:W3CDTF">2017-10-06T17:38:18Z</dcterms:modified>
</cp:coreProperties>
</file>