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kikanta/R_D/Raspbrerry-Pi-Operation/sencing_test/"/>
    </mc:Choice>
  </mc:AlternateContent>
  <xr:revisionPtr revIDLastSave="0" documentId="13_ncr:1_{CFE37D91-AFCB-F746-B46D-10F2CC9986AE}" xr6:coauthVersionLast="46" xr6:coauthVersionMax="46" xr10:uidLastSave="{00000000-0000-0000-0000-000000000000}"/>
  <bookViews>
    <workbookView xWindow="0" yWindow="460" windowWidth="28800" windowHeight="16220" xr2:uid="{2247A6E5-E3E5-E94B-969B-BFA11DEC0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1" l="1"/>
  <c r="I63" i="1"/>
  <c r="I64" i="1"/>
  <c r="I65" i="1"/>
  <c r="I66" i="1"/>
  <c r="I67" i="1"/>
  <c r="I73" i="1"/>
  <c r="I74" i="1"/>
  <c r="I75" i="1"/>
  <c r="I82" i="1"/>
  <c r="I83" i="1"/>
  <c r="I84" i="1"/>
  <c r="I85" i="1"/>
  <c r="I86" i="1"/>
  <c r="I87" i="1"/>
  <c r="I92" i="1"/>
  <c r="I93" i="1"/>
  <c r="I94" i="1"/>
  <c r="I97" i="1"/>
  <c r="I102" i="1"/>
  <c r="I103" i="1"/>
  <c r="I104" i="1"/>
  <c r="I105" i="1"/>
  <c r="I106" i="1"/>
  <c r="I107" i="1"/>
  <c r="I112" i="1"/>
  <c r="I113" i="1"/>
  <c r="I114" i="1"/>
  <c r="I115" i="1"/>
  <c r="I116" i="1"/>
  <c r="I122" i="1"/>
  <c r="I123" i="1"/>
  <c r="I124" i="1"/>
  <c r="I125" i="1"/>
  <c r="I126" i="1"/>
  <c r="I127" i="1"/>
  <c r="I53" i="1"/>
  <c r="I54" i="1"/>
  <c r="I55" i="1"/>
  <c r="I56" i="1"/>
  <c r="I57" i="1"/>
  <c r="I52" i="1"/>
  <c r="I43" i="1"/>
  <c r="I44" i="1"/>
  <c r="I45" i="1"/>
  <c r="I47" i="1"/>
  <c r="I42" i="1"/>
  <c r="I33" i="1"/>
  <c r="I34" i="1"/>
  <c r="I35" i="1"/>
  <c r="I36" i="1"/>
  <c r="I37" i="1"/>
  <c r="I32" i="1"/>
  <c r="I23" i="1"/>
  <c r="I24" i="1"/>
  <c r="I25" i="1"/>
  <c r="I27" i="1"/>
  <c r="I22" i="1"/>
  <c r="I13" i="1"/>
  <c r="I14" i="1"/>
  <c r="I16" i="1"/>
  <c r="I17" i="1"/>
  <c r="I12" i="1"/>
  <c r="I3" i="1"/>
  <c r="I4" i="1"/>
  <c r="I5" i="1"/>
  <c r="I7" i="1"/>
  <c r="I2" i="1"/>
  <c r="R66" i="1"/>
  <c r="V62" i="1"/>
  <c r="W62" i="1" s="1"/>
  <c r="H26" i="1"/>
  <c r="I26" i="1" s="1"/>
  <c r="T64" i="1"/>
  <c r="O91" i="1" s="1"/>
  <c r="O100" i="1" s="1"/>
  <c r="S63" i="1"/>
  <c r="O90" i="1" s="1"/>
  <c r="O99" i="1" s="1"/>
  <c r="R62" i="1"/>
  <c r="O89" i="1" s="1"/>
  <c r="O98" i="1" s="1"/>
  <c r="Q61" i="1"/>
  <c r="O88" i="1" s="1"/>
  <c r="O97" i="1" s="1"/>
  <c r="P60" i="1"/>
  <c r="O87" i="1" s="1"/>
  <c r="O96" i="1" s="1"/>
  <c r="O59" i="1"/>
  <c r="O86" i="1" s="1"/>
  <c r="O95" i="1" s="1"/>
  <c r="H117" i="1"/>
  <c r="I117" i="1" s="1"/>
  <c r="H96" i="1"/>
  <c r="I96" i="1" s="1"/>
  <c r="H95" i="1"/>
  <c r="I95" i="1" s="1"/>
  <c r="H77" i="1"/>
  <c r="I77" i="1" s="1"/>
  <c r="H76" i="1"/>
  <c r="I76" i="1" s="1"/>
  <c r="H72" i="1"/>
  <c r="I72" i="1" s="1"/>
  <c r="H56" i="1"/>
  <c r="H46" i="1"/>
  <c r="I46" i="1" s="1"/>
  <c r="H15" i="1"/>
  <c r="I15" i="1" s="1"/>
  <c r="H6" i="1"/>
  <c r="I6" i="1" s="1"/>
  <c r="T53" i="1"/>
  <c r="S53" i="1"/>
  <c r="O53" i="1"/>
  <c r="V51" i="1"/>
  <c r="V50" i="1"/>
  <c r="V49" i="1"/>
  <c r="V48" i="1"/>
  <c r="V47" i="1"/>
  <c r="V46" i="1"/>
  <c r="T25" i="1"/>
  <c r="S25" i="1"/>
  <c r="P25" i="1"/>
  <c r="O25" i="1"/>
  <c r="V23" i="1"/>
  <c r="V22" i="1"/>
  <c r="V21" i="1"/>
  <c r="V20" i="1"/>
  <c r="V19" i="1"/>
  <c r="V18" i="1"/>
  <c r="T12" i="1"/>
  <c r="S12" i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63" i="1" l="1"/>
  <c r="W63" i="1" s="1"/>
  <c r="W18" i="1"/>
  <c r="V59" i="1"/>
  <c r="S66" i="1"/>
  <c r="W19" i="1"/>
  <c r="V60" i="1"/>
  <c r="W60" i="1" s="1"/>
  <c r="V64" i="1"/>
  <c r="T66" i="1"/>
  <c r="V61" i="1"/>
  <c r="W61" i="1" s="1"/>
  <c r="O66" i="1"/>
  <c r="W64" i="1" l="1"/>
  <c r="W59" i="1"/>
</calcChain>
</file>

<file path=xl/sharedStrings.xml><?xml version="1.0" encoding="utf-8"?>
<sst xmlns="http://schemas.openxmlformats.org/spreadsheetml/2006/main" count="316" uniqueCount="45">
  <si>
    <t>父親</t>
    <rPh sb="0" eb="2">
      <t xml:space="preserve">チチオヤ </t>
    </rPh>
    <phoneticPr fontId="1"/>
  </si>
  <si>
    <t>再現率</t>
    <rPh sb="0" eb="3">
      <t xml:space="preserve">サイゲンリツ </t>
    </rPh>
    <phoneticPr fontId="1"/>
  </si>
  <si>
    <t>適合率</t>
    <rPh sb="0" eb="3">
      <t xml:space="preserve">テキゴウリツ </t>
    </rPh>
    <phoneticPr fontId="1"/>
  </si>
  <si>
    <t>F値</t>
    <rPh sb="1" eb="2">
      <t xml:space="preserve">アタイ </t>
    </rPh>
    <phoneticPr fontId="1"/>
  </si>
  <si>
    <t>pick</t>
    <phoneticPr fontId="1"/>
  </si>
  <si>
    <t>再実験後の結果</t>
    <rPh sb="0" eb="4">
      <t xml:space="preserve">サイジッケンゴ </t>
    </rPh>
    <rPh sb="5" eb="7">
      <t xml:space="preserve">ケッカ </t>
    </rPh>
    <phoneticPr fontId="1"/>
  </si>
  <si>
    <t>drop</t>
    <phoneticPr fontId="1"/>
  </si>
  <si>
    <t>結果</t>
    <rPh sb="0" eb="2">
      <t xml:space="preserve">ケッカ </t>
    </rPh>
    <phoneticPr fontId="1"/>
  </si>
  <si>
    <t>waiper left</t>
    <phoneticPr fontId="1"/>
  </si>
  <si>
    <t>waiper right</t>
    <phoneticPr fontId="1"/>
  </si>
  <si>
    <t>hand donw</t>
    <phoneticPr fontId="1"/>
  </si>
  <si>
    <t>hand up</t>
    <phoneticPr fontId="1"/>
  </si>
  <si>
    <t>動作無し</t>
    <rPh sb="0" eb="3">
      <t xml:space="preserve">ドウサナシ </t>
    </rPh>
    <phoneticPr fontId="1"/>
  </si>
  <si>
    <t>動作
（意図）</t>
    <rPh sb="0" eb="2">
      <t xml:space="preserve">ドウサ </t>
    </rPh>
    <rPh sb="4" eb="6">
      <t xml:space="preserve">イト </t>
    </rPh>
    <phoneticPr fontId="1"/>
  </si>
  <si>
    <t>hand down</t>
    <phoneticPr fontId="1"/>
  </si>
  <si>
    <t>平野</t>
    <rPh sb="0" eb="2">
      <t xml:space="preserve">ヒラノ </t>
    </rPh>
    <phoneticPr fontId="1"/>
  </si>
  <si>
    <t>1回目の実験結果</t>
    <rPh sb="4" eb="8">
      <t xml:space="preserve">ジッケンケッカ </t>
    </rPh>
    <phoneticPr fontId="1"/>
  </si>
  <si>
    <t>ひろき</t>
    <phoneticPr fontId="1"/>
  </si>
  <si>
    <t>2回目の実験結果</t>
    <rPh sb="4" eb="8">
      <t xml:space="preserve">ジッケンケッカ </t>
    </rPh>
    <phoneticPr fontId="1"/>
  </si>
  <si>
    <t>福川</t>
    <rPh sb="0" eb="2">
      <t xml:space="preserve">フクカワ </t>
    </rPh>
    <phoneticPr fontId="1"/>
  </si>
  <si>
    <t>母親</t>
    <rPh sb="0" eb="2">
      <t xml:space="preserve">ハハオヤ </t>
    </rPh>
    <phoneticPr fontId="1"/>
  </si>
  <si>
    <t>4回目の実験結果</t>
    <rPh sb="4" eb="8">
      <t xml:space="preserve">ジッケンケッカ </t>
    </rPh>
    <phoneticPr fontId="1"/>
  </si>
  <si>
    <t>おだQ</t>
    <phoneticPr fontId="1"/>
  </si>
  <si>
    <t>おもりく</t>
    <phoneticPr fontId="1"/>
  </si>
  <si>
    <t>ここのシートではwaiper rightの適合率を上げることを目的としている</t>
    <rPh sb="21" eb="24">
      <t xml:space="preserve">テキゴウリツヲ </t>
    </rPh>
    <rPh sb="25" eb="26">
      <t xml:space="preserve">アゲルコトヲ </t>
    </rPh>
    <rPh sb="31" eb="33">
      <t xml:space="preserve">モクテキトシテイル </t>
    </rPh>
    <phoneticPr fontId="1"/>
  </si>
  <si>
    <t>桟敷</t>
    <rPh sb="0" eb="2">
      <t xml:space="preserve">サジキ </t>
    </rPh>
    <phoneticPr fontId="1"/>
  </si>
  <si>
    <t>佐々木寛太</t>
    <rPh sb="0" eb="1">
      <t xml:space="preserve">ササキカンタ </t>
    </rPh>
    <phoneticPr fontId="1"/>
  </si>
  <si>
    <t>澤柳</t>
    <rPh sb="0" eb="2">
      <t xml:space="preserve">サワヤナギ </t>
    </rPh>
    <phoneticPr fontId="1"/>
  </si>
  <si>
    <t>hand down hand up</t>
    <phoneticPr fontId="1"/>
  </si>
  <si>
    <t>高木m1</t>
    <rPh sb="0" eb="2">
      <t xml:space="preserve">タカギ </t>
    </rPh>
    <phoneticPr fontId="1"/>
  </si>
  <si>
    <t>つぼぬま</t>
    <phoneticPr fontId="1"/>
  </si>
  <si>
    <t>渡辺D1</t>
    <rPh sb="0" eb="2">
      <t xml:space="preserve">ワタナベ </t>
    </rPh>
    <phoneticPr fontId="1"/>
  </si>
  <si>
    <t>pick</t>
  </si>
  <si>
    <t>hand down</t>
  </si>
  <si>
    <t>waiper right</t>
  </si>
  <si>
    <t>waiper right*2</t>
    <phoneticPr fontId="1"/>
  </si>
  <si>
    <t>hand up</t>
  </si>
  <si>
    <t>waiper right*5</t>
    <phoneticPr fontId="1"/>
  </si>
  <si>
    <t>5回目の実験結果</t>
    <rPh sb="4" eb="8">
      <t xml:space="preserve">ジッケンケッカ </t>
    </rPh>
    <phoneticPr fontId="1"/>
  </si>
  <si>
    <t>f値</t>
    <rPh sb="1" eb="2">
      <t xml:space="preserve">アタイ </t>
    </rPh>
    <phoneticPr fontId="1"/>
  </si>
  <si>
    <t>ave</t>
    <phoneticPr fontId="1"/>
  </si>
  <si>
    <t>drop</t>
  </si>
  <si>
    <t>waiper left</t>
  </si>
  <si>
    <t>val</t>
    <phoneticPr fontId="1"/>
  </si>
  <si>
    <t>dorp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</si>
</sst>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drop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Sheet1!$Y$3:$AK$3</c:f>
              <c:numCache>
                <c:formatCode>General</c:formatCode>
                <c:ptCount val="13"/>
                <c:pt idx="0">
                  <c:v>0.85207100591716023</c:v>
                </c:pt>
                <c:pt idx="1">
                  <c:v>0.42899408284023688</c:v>
                </c:pt>
                <c:pt idx="2">
                  <c:v>0.28796844181459574</c:v>
                </c:pt>
                <c:pt idx="3">
                  <c:v>0.2174556213017752</c:v>
                </c:pt>
                <c:pt idx="4">
                  <c:v>0.17514792899408288</c:v>
                </c:pt>
                <c:pt idx="5">
                  <c:v>0.14694280078895464</c:v>
                </c:pt>
                <c:pt idx="6">
                  <c:v>0.12679628064243448</c:v>
                </c:pt>
                <c:pt idx="7">
                  <c:v>0.11168639053254437</c:v>
                </c:pt>
                <c:pt idx="8">
                  <c:v>9.99342537804076E-2</c:v>
                </c:pt>
                <c:pt idx="9">
                  <c:v>9.0532544378698204E-2</c:v>
                </c:pt>
                <c:pt idx="10">
                  <c:v>8.2840236686390498E-2</c:v>
                </c:pt>
                <c:pt idx="11">
                  <c:v>7.6429980276134082E-2</c:v>
                </c:pt>
                <c:pt idx="12">
                  <c:v>7.1005917159763274E-2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2-E74D-A6A4-CCE7A632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384064"/>
        <c:axId val="2059106432"/>
      </c:lineChart>
      <c:catAx>
        <c:axId val="203838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106432"/>
        <c:crosses val="autoZero"/>
        <c:auto val="1"/>
        <c:lblAlgn val="ctr"/>
        <c:lblOffset val="100"/>
        <c:noMultiLvlLbl val="0"/>
      </c:catAx>
      <c:valAx>
        <c:axId val="20591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838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waiper</a:t>
            </a:r>
            <a:r>
              <a:rPr lang="en-US" altLang="ja-JP" baseline="0"/>
              <a:t> left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Sheet1!$Y$4:$AK$4</c:f>
              <c:numCache>
                <c:formatCode>General</c:formatCode>
                <c:ptCount val="13"/>
                <c:pt idx="0">
                  <c:v>2.3668639053254434</c:v>
                </c:pt>
                <c:pt idx="1">
                  <c:v>1.2899408284023668</c:v>
                </c:pt>
                <c:pt idx="2">
                  <c:v>0.93096646942800787</c:v>
                </c:pt>
                <c:pt idx="3">
                  <c:v>0.75147928994082847</c:v>
                </c:pt>
                <c:pt idx="4">
                  <c:v>0.64378698224852082</c:v>
                </c:pt>
                <c:pt idx="5">
                  <c:v>0.57199211045364906</c:v>
                </c:pt>
                <c:pt idx="6">
                  <c:v>0.53169907016060869</c:v>
                </c:pt>
                <c:pt idx="7">
                  <c:v>0.50147928994082847</c:v>
                </c:pt>
                <c:pt idx="8">
                  <c:v>0.46942800788954642</c:v>
                </c:pt>
                <c:pt idx="9">
                  <c:v>0.45147928994082848</c:v>
                </c:pt>
                <c:pt idx="10">
                  <c:v>0.43679397525551378</c:v>
                </c:pt>
                <c:pt idx="11">
                  <c:v>0.41814595660749515</c:v>
                </c:pt>
                <c:pt idx="12">
                  <c:v>0.4023668639053255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9-F846-9B57-010BF9BD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697136"/>
        <c:axId val="2035854464"/>
      </c:lineChart>
      <c:catAx>
        <c:axId val="203369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5854464"/>
        <c:crosses val="autoZero"/>
        <c:auto val="1"/>
        <c:lblAlgn val="ctr"/>
        <c:lblOffset val="100"/>
        <c:noMultiLvlLbl val="0"/>
      </c:catAx>
      <c:valAx>
        <c:axId val="20358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36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waiper</a:t>
            </a:r>
            <a:r>
              <a:rPr lang="en-US" altLang="ja-JP" baseline="0"/>
              <a:t> right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Sheet1!$Y$5:$AK$5</c:f>
              <c:numCache>
                <c:formatCode>General</c:formatCode>
                <c:ptCount val="13"/>
                <c:pt idx="0">
                  <c:v>0.28994082840236673</c:v>
                </c:pt>
                <c:pt idx="1">
                  <c:v>0.25147928994082841</c:v>
                </c:pt>
                <c:pt idx="2">
                  <c:v>0.23865877712031561</c:v>
                </c:pt>
                <c:pt idx="3">
                  <c:v>0.25147928994082841</c:v>
                </c:pt>
                <c:pt idx="4">
                  <c:v>0.24378698224852074</c:v>
                </c:pt>
                <c:pt idx="5">
                  <c:v>0.25147928994082841</c:v>
                </c:pt>
                <c:pt idx="6">
                  <c:v>0.52071005917159774</c:v>
                </c:pt>
                <c:pt idx="7">
                  <c:v>0.49186390532544388</c:v>
                </c:pt>
                <c:pt idx="8">
                  <c:v>0.46942800788954642</c:v>
                </c:pt>
                <c:pt idx="9">
                  <c:v>0.45147928994082848</c:v>
                </c:pt>
                <c:pt idx="10">
                  <c:v>0.6046261430876817</c:v>
                </c:pt>
                <c:pt idx="11">
                  <c:v>0.57840236686390545</c:v>
                </c:pt>
                <c:pt idx="12">
                  <c:v>0.55621301775147935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B-9F41-8BF8-543E8B1F9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692000"/>
        <c:axId val="2016317440"/>
      </c:lineChart>
      <c:catAx>
        <c:axId val="198669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6317440"/>
        <c:crosses val="autoZero"/>
        <c:auto val="1"/>
        <c:lblAlgn val="ctr"/>
        <c:lblOffset val="100"/>
        <c:noMultiLvlLbl val="0"/>
      </c:catAx>
      <c:valAx>
        <c:axId val="20163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6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hand</a:t>
            </a:r>
            <a:r>
              <a:rPr lang="en-US" altLang="ja-JP" baseline="0"/>
              <a:t> down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343044619422573"/>
          <c:y val="0.11303258967629044"/>
          <c:w val="0.8965695538057743"/>
          <c:h val="0.691643336249635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Sheet1!$Y$6:$AK$6</c:f>
              <c:numCache>
                <c:formatCode>General</c:formatCode>
                <c:ptCount val="13"/>
                <c:pt idx="0">
                  <c:v>3.4082840236686378</c:v>
                </c:pt>
                <c:pt idx="1">
                  <c:v>1.7159763313609462</c:v>
                </c:pt>
                <c:pt idx="2">
                  <c:v>1.1518737672583823</c:v>
                </c:pt>
                <c:pt idx="3">
                  <c:v>0.86982248520710037</c:v>
                </c:pt>
                <c:pt idx="4">
                  <c:v>0.70059171597633119</c:v>
                </c:pt>
                <c:pt idx="5">
                  <c:v>0.58777120315581843</c:v>
                </c:pt>
                <c:pt idx="6">
                  <c:v>0.50718512256973791</c:v>
                </c:pt>
                <c:pt idx="7">
                  <c:v>0.44674556213017746</c:v>
                </c:pt>
                <c:pt idx="8">
                  <c:v>0.39973701512163046</c:v>
                </c:pt>
                <c:pt idx="9">
                  <c:v>0.36213017751479287</c:v>
                </c:pt>
                <c:pt idx="10">
                  <c:v>0.3313609467455621</c:v>
                </c:pt>
                <c:pt idx="11">
                  <c:v>0.3057199211045365</c:v>
                </c:pt>
                <c:pt idx="12">
                  <c:v>0.28402366863905326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A-4E47-BB92-94036C76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043952"/>
        <c:axId val="2013345264"/>
      </c:lineChart>
      <c:catAx>
        <c:axId val="203604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3345264"/>
        <c:crosses val="autoZero"/>
        <c:auto val="1"/>
        <c:lblAlgn val="ctr"/>
        <c:lblOffset val="100"/>
        <c:noMultiLvlLbl val="0"/>
      </c:catAx>
      <c:valAx>
        <c:axId val="20133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604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hand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Sheet1!$Y$7:$AK$7</c:f>
              <c:numCache>
                <c:formatCode>General</c:formatCode>
                <c:ptCount val="13"/>
                <c:pt idx="0">
                  <c:v>5.9171597633135677E-3</c:v>
                </c:pt>
                <c:pt idx="1">
                  <c:v>5.9171597633135677E-3</c:v>
                </c:pt>
                <c:pt idx="2">
                  <c:v>5.9171597633135677E-3</c:v>
                </c:pt>
                <c:pt idx="3">
                  <c:v>0.21745562130177523</c:v>
                </c:pt>
                <c:pt idx="4">
                  <c:v>0.17514792899408288</c:v>
                </c:pt>
                <c:pt idx="5">
                  <c:v>0.14694280078895466</c:v>
                </c:pt>
                <c:pt idx="6">
                  <c:v>0.12679628064243451</c:v>
                </c:pt>
                <c:pt idx="7">
                  <c:v>0.11168639053254438</c:v>
                </c:pt>
                <c:pt idx="8">
                  <c:v>9.9934253780407614E-2</c:v>
                </c:pt>
                <c:pt idx="9">
                  <c:v>9.0532544378698204E-2</c:v>
                </c:pt>
                <c:pt idx="10">
                  <c:v>8.2840236686390512E-2</c:v>
                </c:pt>
                <c:pt idx="11">
                  <c:v>7.6429980276134096E-2</c:v>
                </c:pt>
                <c:pt idx="12">
                  <c:v>7.1005917159763288E-2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B-D34A-8763-0C9E5C06B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771216"/>
        <c:axId val="2037835632"/>
      </c:lineChart>
      <c:catAx>
        <c:axId val="20377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7835632"/>
        <c:crosses val="autoZero"/>
        <c:auto val="1"/>
        <c:lblAlgn val="ctr"/>
        <c:lblOffset val="100"/>
        <c:noMultiLvlLbl val="0"/>
      </c:catAx>
      <c:valAx>
        <c:axId val="20378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77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pick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Sheet1!$Y$2:$AK$2</c:f>
              <c:numCache>
                <c:formatCode>General</c:formatCode>
                <c:ptCount val="13"/>
                <c:pt idx="0">
                  <c:v>0.59171597633136086</c:v>
                </c:pt>
                <c:pt idx="1">
                  <c:v>0.3224852071005917</c:v>
                </c:pt>
                <c:pt idx="2">
                  <c:v>0.23274161735700197</c:v>
                </c:pt>
                <c:pt idx="3">
                  <c:v>0.18786982248520712</c:v>
                </c:pt>
                <c:pt idx="4">
                  <c:v>0.16094674556213001</c:v>
                </c:pt>
                <c:pt idx="5">
                  <c:v>0.14299802761341227</c:v>
                </c:pt>
                <c:pt idx="6">
                  <c:v>0.13017751479289943</c:v>
                </c:pt>
                <c:pt idx="7">
                  <c:v>0.12056213017751483</c:v>
                </c:pt>
                <c:pt idx="8">
                  <c:v>0.11308349769888235</c:v>
                </c:pt>
                <c:pt idx="9">
                  <c:v>0.41479289940828401</c:v>
                </c:pt>
                <c:pt idx="10">
                  <c:v>0.38192576654115112</c:v>
                </c:pt>
                <c:pt idx="11">
                  <c:v>0.35453648915187369</c:v>
                </c:pt>
                <c:pt idx="12">
                  <c:v>0.33136094674556205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5-0E41-BB74-97B0BFCBC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25936"/>
        <c:axId val="2035296592"/>
      </c:lineChart>
      <c:catAx>
        <c:axId val="203162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5296592"/>
        <c:crosses val="autoZero"/>
        <c:auto val="1"/>
        <c:lblAlgn val="ctr"/>
        <c:lblOffset val="100"/>
        <c:noMultiLvlLbl val="0"/>
      </c:catAx>
      <c:valAx>
        <c:axId val="20352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16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241300</xdr:colOff>
      <xdr:row>21</xdr:row>
      <xdr:rowOff>241300</xdr:rowOff>
    </xdr:from>
    <xdr:to>
      <xdr:col>33</xdr:col>
      <xdr:colOff>50800</xdr:colOff>
      <xdr:row>32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BC3696-0CC2-FD44-865E-0C748C5E6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279400</xdr:colOff>
      <xdr:row>33</xdr:row>
      <xdr:rowOff>101600</xdr:rowOff>
    </xdr:from>
    <xdr:to>
      <xdr:col>28</xdr:col>
      <xdr:colOff>88900</xdr:colOff>
      <xdr:row>44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E285B5B-EE83-634D-9EFA-BF0C689CF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266700</xdr:colOff>
      <xdr:row>33</xdr:row>
      <xdr:rowOff>114300</xdr:rowOff>
    </xdr:from>
    <xdr:to>
      <xdr:col>33</xdr:col>
      <xdr:colOff>76200</xdr:colOff>
      <xdr:row>44</xdr:row>
      <xdr:rowOff>63500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EE34CB-51DD-0546-A267-D57BE3FC6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254000</xdr:colOff>
      <xdr:row>45</xdr:row>
      <xdr:rowOff>50800</xdr:rowOff>
    </xdr:from>
    <xdr:to>
      <xdr:col>28</xdr:col>
      <xdr:colOff>63500</xdr:colOff>
      <xdr:row>56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A2B4FF1-AD1D-FC46-A466-56BB44529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292100</xdr:colOff>
      <xdr:row>45</xdr:row>
      <xdr:rowOff>25400</xdr:rowOff>
    </xdr:from>
    <xdr:to>
      <xdr:col>33</xdr:col>
      <xdr:colOff>101600</xdr:colOff>
      <xdr:row>55</xdr:row>
      <xdr:rowOff>228600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DEC44BA-4C0D-E241-9BEB-63AAF8D7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304800</xdr:colOff>
      <xdr:row>22</xdr:row>
      <xdr:rowOff>88900</xdr:rowOff>
    </xdr:from>
    <xdr:to>
      <xdr:col>28</xdr:col>
      <xdr:colOff>114300</xdr:colOff>
      <xdr:row>33</xdr:row>
      <xdr:rowOff>38100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1E83A6C-F90A-6A4F-9470-B54184F0F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F742-ED28-F54E-A0E3-8C31CDC77D1B}">
  <dimension ref="A1:AK128"/>
  <sheetViews>
    <sheetView tabSelected="1" topLeftCell="A77" workbookViewId="0">
      <selection activeCell="E83" sqref="E83"/>
    </sheetView>
  </sheetViews>
  <sheetFormatPr baseColWidth="10" defaultRowHeight="20"/>
  <cols>
    <col min="3" max="3" width="15" customWidth="1"/>
  </cols>
  <sheetData>
    <row r="1" spans="1:37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H1" t="s">
        <v>2</v>
      </c>
      <c r="I1" t="s">
        <v>3</v>
      </c>
      <c r="K1" t="s">
        <v>43</v>
      </c>
      <c r="Y1">
        <v>1</v>
      </c>
      <c r="Z1">
        <v>2</v>
      </c>
      <c r="AA1">
        <v>3</v>
      </c>
      <c r="AB1">
        <v>4</v>
      </c>
      <c r="AC1">
        <v>5</v>
      </c>
      <c r="AD1">
        <v>6</v>
      </c>
      <c r="AE1">
        <v>7</v>
      </c>
      <c r="AF1">
        <v>8</v>
      </c>
      <c r="AG1">
        <v>9</v>
      </c>
      <c r="AH1">
        <v>10</v>
      </c>
      <c r="AI1">
        <v>11</v>
      </c>
      <c r="AJ1">
        <v>12</v>
      </c>
      <c r="AK1">
        <v>13</v>
      </c>
    </row>
    <row r="2" spans="1:37">
      <c r="A2" t="s">
        <v>4</v>
      </c>
      <c r="B2">
        <v>2</v>
      </c>
      <c r="C2">
        <v>0</v>
      </c>
      <c r="D2">
        <v>1</v>
      </c>
      <c r="E2">
        <v>1</v>
      </c>
      <c r="F2">
        <v>1</v>
      </c>
      <c r="G2">
        <v>0.8</v>
      </c>
      <c r="H2">
        <v>1</v>
      </c>
      <c r="I2">
        <f>2/(1/G2+1/H2)</f>
        <v>0.88888888888888884</v>
      </c>
      <c r="J2">
        <v>4</v>
      </c>
      <c r="K2">
        <v>0.59171597633136086</v>
      </c>
      <c r="L2">
        <v>0.59171597633136086</v>
      </c>
      <c r="N2" s="2" t="s">
        <v>5</v>
      </c>
      <c r="O2" s="2"/>
      <c r="P2" s="2"/>
      <c r="Q2" s="2"/>
      <c r="R2" s="2"/>
      <c r="S2" s="2"/>
      <c r="T2" s="2"/>
      <c r="U2" s="2"/>
      <c r="V2" s="2"/>
      <c r="W2" s="2"/>
      <c r="X2" t="s">
        <v>4</v>
      </c>
      <c r="Y2">
        <v>0.59171597633136086</v>
      </c>
      <c r="Z2">
        <v>0.3224852071005917</v>
      </c>
      <c r="AA2">
        <v>0.23274161735700197</v>
      </c>
      <c r="AB2">
        <v>0.18786982248520712</v>
      </c>
      <c r="AC2">
        <v>0.16094674556213001</v>
      </c>
      <c r="AD2">
        <v>0.14299802761341227</v>
      </c>
      <c r="AE2">
        <v>0.13017751479289943</v>
      </c>
      <c r="AF2">
        <v>0.12056213017751483</v>
      </c>
      <c r="AG2">
        <v>0.11308349769888235</v>
      </c>
      <c r="AH2">
        <v>0.41479289940828401</v>
      </c>
      <c r="AI2">
        <v>0.38192576654115112</v>
      </c>
      <c r="AJ2">
        <v>0.35453648915187369</v>
      </c>
      <c r="AK2">
        <v>0.33136094674556205</v>
      </c>
    </row>
    <row r="3" spans="1:37">
      <c r="A3" t="s">
        <v>6</v>
      </c>
      <c r="B3">
        <v>1</v>
      </c>
      <c r="C3">
        <v>0</v>
      </c>
      <c r="D3">
        <v>0</v>
      </c>
      <c r="E3">
        <v>3</v>
      </c>
      <c r="F3">
        <v>1</v>
      </c>
      <c r="G3">
        <v>0.8</v>
      </c>
      <c r="H3">
        <v>1</v>
      </c>
      <c r="I3">
        <f t="shared" ref="I3:I7" si="0">2/(1/G3+1/H3)</f>
        <v>0.88888888888888884</v>
      </c>
      <c r="J3">
        <v>4</v>
      </c>
      <c r="K3">
        <v>0.85207100591716023</v>
      </c>
      <c r="L3">
        <v>0.85207100591716023</v>
      </c>
      <c r="O3" t="s">
        <v>7</v>
      </c>
      <c r="X3" t="s">
        <v>6</v>
      </c>
      <c r="Y3">
        <v>0.85207100591716023</v>
      </c>
      <c r="Z3">
        <v>0.42899408284023688</v>
      </c>
      <c r="AA3">
        <v>0.28796844181459574</v>
      </c>
      <c r="AB3">
        <v>0.2174556213017752</v>
      </c>
      <c r="AC3">
        <v>0.17514792899408288</v>
      </c>
      <c r="AD3">
        <v>0.14694280078895464</v>
      </c>
      <c r="AE3">
        <v>0.12679628064243448</v>
      </c>
      <c r="AF3">
        <v>0.11168639053254437</v>
      </c>
      <c r="AG3">
        <v>9.99342537804076E-2</v>
      </c>
      <c r="AH3">
        <v>9.0532544378698204E-2</v>
      </c>
      <c r="AI3">
        <v>8.2840236686390498E-2</v>
      </c>
      <c r="AJ3">
        <v>7.6429980276134082E-2</v>
      </c>
      <c r="AK3">
        <v>7.1005917159763274E-2</v>
      </c>
    </row>
    <row r="4" spans="1:37">
      <c r="A4" t="s">
        <v>8</v>
      </c>
      <c r="B4">
        <v>0</v>
      </c>
      <c r="C4">
        <v>1</v>
      </c>
      <c r="D4">
        <v>1</v>
      </c>
      <c r="E4">
        <v>1</v>
      </c>
      <c r="F4">
        <v>0</v>
      </c>
      <c r="G4">
        <v>0.6</v>
      </c>
      <c r="H4">
        <v>1</v>
      </c>
      <c r="I4">
        <f t="shared" si="0"/>
        <v>0.74999999999999989</v>
      </c>
      <c r="J4">
        <v>3</v>
      </c>
      <c r="K4">
        <v>2.3668639053254434</v>
      </c>
      <c r="L4">
        <v>2.3668639053254434</v>
      </c>
      <c r="O4" t="s">
        <v>4</v>
      </c>
      <c r="P4" t="s">
        <v>6</v>
      </c>
      <c r="Q4" t="s">
        <v>8</v>
      </c>
      <c r="R4" t="s">
        <v>9</v>
      </c>
      <c r="S4" t="s">
        <v>10</v>
      </c>
      <c r="T4" t="s">
        <v>11</v>
      </c>
      <c r="U4" t="s">
        <v>12</v>
      </c>
      <c r="V4" t="s">
        <v>1</v>
      </c>
      <c r="W4" t="s">
        <v>3</v>
      </c>
      <c r="X4" t="s">
        <v>8</v>
      </c>
      <c r="Y4">
        <v>2.3668639053254434</v>
      </c>
      <c r="Z4">
        <v>1.2899408284023668</v>
      </c>
      <c r="AA4">
        <v>0.93096646942800787</v>
      </c>
      <c r="AB4">
        <v>0.75147928994082847</v>
      </c>
      <c r="AC4">
        <v>0.64378698224852082</v>
      </c>
      <c r="AD4">
        <v>0.57199211045364906</v>
      </c>
      <c r="AE4">
        <v>0.53169907016060869</v>
      </c>
      <c r="AF4">
        <v>0.50147928994082847</v>
      </c>
      <c r="AG4">
        <v>0.46942800788954642</v>
      </c>
      <c r="AH4">
        <v>0.45147928994082848</v>
      </c>
      <c r="AI4">
        <v>0.43679397525551378</v>
      </c>
      <c r="AJ4">
        <v>0.41814595660749515</v>
      </c>
      <c r="AK4">
        <v>0.4023668639053255</v>
      </c>
    </row>
    <row r="5" spans="1:37">
      <c r="A5" t="s">
        <v>9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1</v>
      </c>
      <c r="I5">
        <f t="shared" si="0"/>
        <v>1</v>
      </c>
      <c r="J5">
        <v>5</v>
      </c>
      <c r="K5">
        <v>0.28994082840236673</v>
      </c>
      <c r="L5">
        <v>0.28994082840236673</v>
      </c>
      <c r="M5" s="3" t="s">
        <v>13</v>
      </c>
      <c r="N5" t="s">
        <v>4</v>
      </c>
      <c r="O5">
        <v>62</v>
      </c>
      <c r="S5">
        <v>1</v>
      </c>
      <c r="T5">
        <v>1</v>
      </c>
      <c r="U5">
        <v>1</v>
      </c>
      <c r="V5">
        <f>O5/65</f>
        <v>0.9538461538461539</v>
      </c>
      <c r="W5">
        <f>2/(1/V5+1/O12)</f>
        <v>0.97637795275590555</v>
      </c>
      <c r="X5" t="s">
        <v>9</v>
      </c>
      <c r="Y5">
        <v>0.28994082840236673</v>
      </c>
      <c r="Z5">
        <v>0.25147928994082841</v>
      </c>
      <c r="AA5">
        <v>0.23865877712031561</v>
      </c>
      <c r="AB5">
        <v>0.25147928994082841</v>
      </c>
      <c r="AC5">
        <v>0.24378698224852074</v>
      </c>
      <c r="AD5">
        <v>0.25147928994082841</v>
      </c>
      <c r="AE5">
        <v>0.52071005917159774</v>
      </c>
      <c r="AF5">
        <v>0.49186390532544388</v>
      </c>
      <c r="AG5">
        <v>0.46942800788954642</v>
      </c>
      <c r="AH5">
        <v>0.45147928994082848</v>
      </c>
      <c r="AI5">
        <v>0.6046261430876817</v>
      </c>
      <c r="AJ5">
        <v>0.57840236686390545</v>
      </c>
      <c r="AK5">
        <v>0.55621301775147935</v>
      </c>
    </row>
    <row r="6" spans="1:37">
      <c r="A6" t="s">
        <v>14</v>
      </c>
      <c r="B6">
        <v>1</v>
      </c>
      <c r="C6">
        <v>1</v>
      </c>
      <c r="D6">
        <v>2</v>
      </c>
      <c r="E6">
        <v>0</v>
      </c>
      <c r="F6">
        <v>0</v>
      </c>
      <c r="G6">
        <v>0.6</v>
      </c>
      <c r="H6">
        <f>J6/4</f>
        <v>0.75</v>
      </c>
      <c r="I6">
        <f t="shared" si="0"/>
        <v>0.66666666666666663</v>
      </c>
      <c r="J6">
        <v>3</v>
      </c>
      <c r="K6">
        <v>3.4082840236686378</v>
      </c>
      <c r="L6">
        <v>3.4082840236686378</v>
      </c>
      <c r="M6" s="4"/>
      <c r="N6" t="s">
        <v>6</v>
      </c>
      <c r="P6">
        <v>64</v>
      </c>
      <c r="U6">
        <v>1</v>
      </c>
      <c r="V6">
        <f>P6/65</f>
        <v>0.98461538461538467</v>
      </c>
      <c r="W6">
        <f>2/(1/V6+1/P12)</f>
        <v>0.99224806201550386</v>
      </c>
      <c r="X6" t="s">
        <v>14</v>
      </c>
      <c r="Y6">
        <v>3.4082840236686378</v>
      </c>
      <c r="Z6">
        <v>1.7159763313609462</v>
      </c>
      <c r="AA6">
        <v>1.1518737672583823</v>
      </c>
      <c r="AB6">
        <v>0.86982248520710037</v>
      </c>
      <c r="AC6">
        <v>0.70059171597633119</v>
      </c>
      <c r="AD6">
        <v>0.58777120315581843</v>
      </c>
      <c r="AE6">
        <v>0.50718512256973791</v>
      </c>
      <c r="AF6">
        <v>0.44674556213017746</v>
      </c>
      <c r="AG6">
        <v>0.39973701512163046</v>
      </c>
      <c r="AH6">
        <v>0.36213017751479287</v>
      </c>
      <c r="AI6">
        <v>0.3313609467455621</v>
      </c>
      <c r="AJ6">
        <v>0.3057199211045365</v>
      </c>
      <c r="AK6">
        <v>0.28402366863905326</v>
      </c>
    </row>
    <row r="7" spans="1:37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f t="shared" si="0"/>
        <v>1</v>
      </c>
      <c r="J7">
        <v>5</v>
      </c>
      <c r="K7">
        <v>5.9171597633135677E-3</v>
      </c>
      <c r="L7">
        <v>5.9171597633135677E-3</v>
      </c>
      <c r="M7" s="4"/>
      <c r="N7" t="s">
        <v>8</v>
      </c>
      <c r="Q7">
        <v>60</v>
      </c>
      <c r="S7">
        <v>1</v>
      </c>
      <c r="U7">
        <v>4</v>
      </c>
      <c r="V7">
        <f>Q7/65</f>
        <v>0.92307692307692313</v>
      </c>
      <c r="W7">
        <f>2/(1/V7+1/Q12)</f>
        <v>0.96000000000000019</v>
      </c>
      <c r="X7" t="s">
        <v>11</v>
      </c>
      <c r="Y7">
        <v>5.9171597633135677E-3</v>
      </c>
      <c r="Z7">
        <v>5.9171597633135677E-3</v>
      </c>
      <c r="AA7">
        <v>5.9171597633135677E-3</v>
      </c>
      <c r="AB7">
        <v>0.21745562130177523</v>
      </c>
      <c r="AC7">
        <v>0.17514792899408288</v>
      </c>
      <c r="AD7">
        <v>0.14694280078895466</v>
      </c>
      <c r="AE7">
        <v>0.12679628064243451</v>
      </c>
      <c r="AF7">
        <v>0.11168639053254438</v>
      </c>
      <c r="AG7">
        <v>9.9934253780407614E-2</v>
      </c>
      <c r="AH7">
        <v>9.0532544378698204E-2</v>
      </c>
      <c r="AI7">
        <v>8.2840236686390512E-2</v>
      </c>
      <c r="AJ7">
        <v>7.6429980276134096E-2</v>
      </c>
      <c r="AK7">
        <v>7.1005917159763288E-2</v>
      </c>
    </row>
    <row r="8" spans="1:37">
      <c r="A8" t="s">
        <v>12</v>
      </c>
      <c r="D8" t="s">
        <v>14</v>
      </c>
      <c r="E8" t="s">
        <v>44</v>
      </c>
      <c r="M8" s="4"/>
      <c r="N8" t="s">
        <v>9</v>
      </c>
      <c r="R8">
        <v>35</v>
      </c>
      <c r="S8">
        <v>2</v>
      </c>
      <c r="T8">
        <v>2</v>
      </c>
      <c r="U8">
        <v>26</v>
      </c>
      <c r="V8">
        <f>R8/65</f>
        <v>0.53846153846153844</v>
      </c>
      <c r="W8">
        <f>2/(1/V8+1/R12)</f>
        <v>0.7</v>
      </c>
    </row>
    <row r="9" spans="1:37">
      <c r="B9" t="s">
        <v>4</v>
      </c>
      <c r="E9" t="s">
        <v>9</v>
      </c>
      <c r="F9" t="s">
        <v>9</v>
      </c>
      <c r="M9" s="4"/>
      <c r="N9" t="s">
        <v>14</v>
      </c>
      <c r="S9">
        <v>62</v>
      </c>
      <c r="T9">
        <v>2</v>
      </c>
      <c r="U9">
        <v>1</v>
      </c>
      <c r="V9">
        <f>S9/65</f>
        <v>0.9538461538461539</v>
      </c>
      <c r="W9">
        <f>2/(1/V9+1/S12)</f>
        <v>0.93939393939393945</v>
      </c>
    </row>
    <row r="10" spans="1:37">
      <c r="M10" s="4"/>
      <c r="N10" t="s">
        <v>11</v>
      </c>
      <c r="T10">
        <v>61</v>
      </c>
      <c r="U10">
        <v>4</v>
      </c>
      <c r="V10">
        <f>T10/65</f>
        <v>0.93846153846153846</v>
      </c>
      <c r="W10">
        <f>2/(1/V10+1/T12)</f>
        <v>0.8970588235294118</v>
      </c>
      <c r="Y10" s="2" t="s">
        <v>38</v>
      </c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7">
      <c r="A11" t="s">
        <v>15</v>
      </c>
      <c r="B11">
        <v>1</v>
      </c>
      <c r="C11">
        <v>2</v>
      </c>
      <c r="D11">
        <v>3</v>
      </c>
      <c r="E11">
        <v>4</v>
      </c>
      <c r="F11">
        <v>5</v>
      </c>
      <c r="G11" t="s">
        <v>1</v>
      </c>
      <c r="H11" t="s">
        <v>2</v>
      </c>
      <c r="I11" t="s">
        <v>3</v>
      </c>
      <c r="M11" s="4"/>
      <c r="N11" t="s">
        <v>12</v>
      </c>
      <c r="S11">
        <v>1</v>
      </c>
      <c r="T11">
        <v>5</v>
      </c>
      <c r="AA11" t="s">
        <v>7</v>
      </c>
      <c r="AH11" t="s">
        <v>1</v>
      </c>
      <c r="AI11" t="s">
        <v>39</v>
      </c>
    </row>
    <row r="12" spans="1:37">
      <c r="A12" t="s">
        <v>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>2/(1/G12+1/H12)</f>
        <v>1</v>
      </c>
      <c r="J12">
        <v>5</v>
      </c>
      <c r="K12">
        <v>0.6449704142011834</v>
      </c>
      <c r="L12">
        <v>0.3224852071005917</v>
      </c>
      <c r="N12" t="s">
        <v>2</v>
      </c>
      <c r="O12">
        <v>1</v>
      </c>
      <c r="P12">
        <v>1</v>
      </c>
      <c r="Q12">
        <v>1</v>
      </c>
      <c r="R12">
        <v>1</v>
      </c>
      <c r="S12">
        <f>S9/67</f>
        <v>0.92537313432835822</v>
      </c>
      <c r="T12">
        <f>T10/71</f>
        <v>0.85915492957746475</v>
      </c>
      <c r="AA12" t="s">
        <v>32</v>
      </c>
      <c r="AB12" t="s">
        <v>41</v>
      </c>
      <c r="AC12" t="s">
        <v>42</v>
      </c>
      <c r="AD12" t="s">
        <v>34</v>
      </c>
      <c r="AE12" t="s">
        <v>33</v>
      </c>
      <c r="AF12" t="s">
        <v>36</v>
      </c>
      <c r="AG12" t="s">
        <v>12</v>
      </c>
    </row>
    <row r="13" spans="1:37">
      <c r="A13" t="s">
        <v>6</v>
      </c>
      <c r="B13">
        <v>1</v>
      </c>
      <c r="C13">
        <v>1</v>
      </c>
      <c r="D13">
        <v>0</v>
      </c>
      <c r="E13">
        <v>2</v>
      </c>
      <c r="F13">
        <v>1</v>
      </c>
      <c r="G13">
        <v>1</v>
      </c>
      <c r="H13">
        <v>1</v>
      </c>
      <c r="I13">
        <f t="shared" ref="I13:I17" si="1">2/(1/G13+1/H13)</f>
        <v>1</v>
      </c>
      <c r="J13">
        <v>5</v>
      </c>
      <c r="K13">
        <v>0.85798816568047376</v>
      </c>
      <c r="L13">
        <v>0.42899408284023688</v>
      </c>
      <c r="Y13" t="s">
        <v>13</v>
      </c>
      <c r="Z13" t="s">
        <v>32</v>
      </c>
      <c r="AA13">
        <v>62</v>
      </c>
      <c r="AB13">
        <v>0</v>
      </c>
      <c r="AC13">
        <v>0</v>
      </c>
      <c r="AD13">
        <v>0</v>
      </c>
      <c r="AE13">
        <v>2</v>
      </c>
      <c r="AF13">
        <v>0</v>
      </c>
      <c r="AG13">
        <v>1</v>
      </c>
      <c r="AH13">
        <v>0.9538461538461539</v>
      </c>
      <c r="AI13">
        <v>0.96875</v>
      </c>
    </row>
    <row r="14" spans="1:37">
      <c r="A14" t="s">
        <v>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f t="shared" si="1"/>
        <v>1</v>
      </c>
      <c r="J14">
        <v>5</v>
      </c>
      <c r="K14">
        <v>2.5798816568047336</v>
      </c>
      <c r="L14">
        <v>1.2899408284023668</v>
      </c>
      <c r="Z14" t="s">
        <v>41</v>
      </c>
      <c r="AA14">
        <v>0</v>
      </c>
      <c r="AB14">
        <v>64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0.98461538461538467</v>
      </c>
      <c r="AI14">
        <v>0.99224806201550386</v>
      </c>
    </row>
    <row r="15" spans="1:37">
      <c r="A15" s="7" t="s">
        <v>9</v>
      </c>
      <c r="B15" s="7">
        <v>3</v>
      </c>
      <c r="C15" s="7">
        <v>0</v>
      </c>
      <c r="D15" s="7">
        <v>3</v>
      </c>
      <c r="E15" s="8">
        <v>2</v>
      </c>
      <c r="F15" s="7">
        <v>1</v>
      </c>
      <c r="G15" s="7">
        <v>0.8</v>
      </c>
      <c r="H15" s="7">
        <f>J15/5</f>
        <v>0.8</v>
      </c>
      <c r="I15" s="9">
        <f t="shared" si="1"/>
        <v>0.8</v>
      </c>
      <c r="J15">
        <v>4</v>
      </c>
      <c r="K15">
        <v>0.50295857988165682</v>
      </c>
      <c r="L15">
        <v>0.25147928994082841</v>
      </c>
      <c r="N15" s="2" t="s">
        <v>16</v>
      </c>
      <c r="O15" s="2"/>
      <c r="P15" s="2"/>
      <c r="Q15" s="2"/>
      <c r="R15" s="2"/>
      <c r="S15" s="2"/>
      <c r="T15" s="2"/>
      <c r="U15" s="2"/>
      <c r="V15" s="2"/>
      <c r="W15" s="2"/>
      <c r="Z15" t="s">
        <v>42</v>
      </c>
      <c r="AA15">
        <v>1</v>
      </c>
      <c r="AB15">
        <v>0</v>
      </c>
      <c r="AC15">
        <v>59</v>
      </c>
      <c r="AD15">
        <v>0</v>
      </c>
      <c r="AE15">
        <v>0</v>
      </c>
      <c r="AF15">
        <v>0</v>
      </c>
      <c r="AG15">
        <v>5</v>
      </c>
      <c r="AH15">
        <v>0.90769230769230769</v>
      </c>
      <c r="AI15">
        <v>0.95161290322580661</v>
      </c>
    </row>
    <row r="16" spans="1:37">
      <c r="A16" t="s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f t="shared" si="1"/>
        <v>1</v>
      </c>
      <c r="J16">
        <v>5</v>
      </c>
      <c r="K16">
        <v>3.4319526627218924</v>
      </c>
      <c r="L16">
        <v>1.7159763313609462</v>
      </c>
      <c r="O16" t="s">
        <v>7</v>
      </c>
      <c r="V16" t="s">
        <v>1</v>
      </c>
      <c r="Z16" t="s">
        <v>34</v>
      </c>
      <c r="AA16">
        <v>0</v>
      </c>
      <c r="AB16">
        <v>0</v>
      </c>
      <c r="AC16">
        <v>0</v>
      </c>
      <c r="AD16">
        <v>58</v>
      </c>
      <c r="AE16">
        <v>0</v>
      </c>
      <c r="AF16">
        <v>0</v>
      </c>
      <c r="AG16">
        <v>7</v>
      </c>
      <c r="AH16">
        <v>0.89230769230769236</v>
      </c>
      <c r="AI16">
        <v>0.92800000000000016</v>
      </c>
    </row>
    <row r="17" spans="1:35">
      <c r="A17" t="s">
        <v>11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f t="shared" si="1"/>
        <v>1</v>
      </c>
      <c r="J17">
        <v>5</v>
      </c>
      <c r="K17">
        <v>1.1834319526627135E-2</v>
      </c>
      <c r="L17">
        <v>5.9171597633135677E-3</v>
      </c>
      <c r="O17" t="s">
        <v>4</v>
      </c>
      <c r="P17" t="s">
        <v>6</v>
      </c>
      <c r="Q17" t="s">
        <v>8</v>
      </c>
      <c r="R17" t="s">
        <v>9</v>
      </c>
      <c r="S17" t="s">
        <v>14</v>
      </c>
      <c r="T17" t="s">
        <v>11</v>
      </c>
      <c r="U17" t="s">
        <v>12</v>
      </c>
      <c r="Z17" t="s">
        <v>33</v>
      </c>
      <c r="AA17">
        <v>0</v>
      </c>
      <c r="AB17">
        <v>0</v>
      </c>
      <c r="AC17">
        <v>0</v>
      </c>
      <c r="AD17">
        <v>0</v>
      </c>
      <c r="AE17">
        <v>63</v>
      </c>
      <c r="AF17">
        <v>0</v>
      </c>
      <c r="AG17">
        <v>2</v>
      </c>
      <c r="AH17">
        <v>0.96923076923076923</v>
      </c>
      <c r="AI17">
        <v>0.93333333333333313</v>
      </c>
    </row>
    <row r="18" spans="1:35" ht="20" customHeight="1">
      <c r="A18" t="s">
        <v>12</v>
      </c>
      <c r="E18" t="s">
        <v>9</v>
      </c>
      <c r="M18" s="3" t="s">
        <v>13</v>
      </c>
      <c r="N18" t="s">
        <v>4</v>
      </c>
      <c r="O18">
        <v>60</v>
      </c>
      <c r="P18">
        <v>0</v>
      </c>
      <c r="Q18">
        <v>0</v>
      </c>
      <c r="R18">
        <v>0</v>
      </c>
      <c r="S18">
        <v>1</v>
      </c>
      <c r="T18">
        <v>1</v>
      </c>
      <c r="U18">
        <v>3</v>
      </c>
      <c r="V18">
        <f>O18/65</f>
        <v>0.92307692307692313</v>
      </c>
      <c r="W18">
        <f>2/(1/V18+1/O25)</f>
        <v>0.95238095238095255</v>
      </c>
      <c r="Z18" t="s">
        <v>36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64</v>
      </c>
      <c r="AG18">
        <v>1</v>
      </c>
      <c r="AH18">
        <v>0.98461538461538467</v>
      </c>
      <c r="AI18">
        <v>0.96969696969696972</v>
      </c>
    </row>
    <row r="19" spans="1:35">
      <c r="B19" t="s">
        <v>35</v>
      </c>
      <c r="D19" t="s">
        <v>35</v>
      </c>
      <c r="M19" s="4"/>
      <c r="N19" t="s">
        <v>6</v>
      </c>
      <c r="O19">
        <v>0</v>
      </c>
      <c r="P19">
        <v>64</v>
      </c>
      <c r="Q19">
        <v>0</v>
      </c>
      <c r="R19">
        <v>0</v>
      </c>
      <c r="S19">
        <v>1</v>
      </c>
      <c r="T19">
        <v>0</v>
      </c>
      <c r="U19">
        <v>0</v>
      </c>
      <c r="V19">
        <f>P19/65</f>
        <v>0.98461538461538467</v>
      </c>
      <c r="W19">
        <f>2/(1/V19+1/P25)</f>
        <v>0.85333333333333339</v>
      </c>
      <c r="Z19" t="s">
        <v>12</v>
      </c>
      <c r="AA19">
        <v>0</v>
      </c>
      <c r="AB19">
        <v>0</v>
      </c>
      <c r="AC19">
        <v>0</v>
      </c>
      <c r="AD19">
        <v>2</v>
      </c>
      <c r="AE19">
        <v>5</v>
      </c>
      <c r="AF19">
        <v>3</v>
      </c>
    </row>
    <row r="20" spans="1:35">
      <c r="M20" s="4"/>
      <c r="N20" t="s">
        <v>8</v>
      </c>
      <c r="O20">
        <v>0</v>
      </c>
      <c r="P20">
        <v>0</v>
      </c>
      <c r="Q20">
        <v>59</v>
      </c>
      <c r="R20">
        <v>0</v>
      </c>
      <c r="S20">
        <v>0</v>
      </c>
      <c r="T20">
        <v>0</v>
      </c>
      <c r="U20">
        <v>65</v>
      </c>
      <c r="V20">
        <f>Q20/65</f>
        <v>0.90769230769230769</v>
      </c>
      <c r="Z20" t="s">
        <v>2</v>
      </c>
      <c r="AA20">
        <v>0.98412698412698407</v>
      </c>
      <c r="AB20">
        <v>1</v>
      </c>
      <c r="AC20">
        <v>1</v>
      </c>
      <c r="AD20">
        <v>0.96666666666666667</v>
      </c>
      <c r="AE20">
        <v>0.9</v>
      </c>
      <c r="AF20">
        <v>0.95522388059701491</v>
      </c>
    </row>
    <row r="21" spans="1:35">
      <c r="A21" t="s">
        <v>17</v>
      </c>
      <c r="B21">
        <v>1</v>
      </c>
      <c r="C21">
        <v>2</v>
      </c>
      <c r="D21">
        <v>3</v>
      </c>
      <c r="E21">
        <v>4</v>
      </c>
      <c r="F21">
        <v>5</v>
      </c>
      <c r="G21" t="s">
        <v>1</v>
      </c>
      <c r="H21" t="s">
        <v>2</v>
      </c>
      <c r="I21" t="s">
        <v>3</v>
      </c>
      <c r="M21" s="4"/>
      <c r="N21" t="s">
        <v>9</v>
      </c>
      <c r="O21">
        <v>0</v>
      </c>
      <c r="P21">
        <v>1</v>
      </c>
      <c r="Q21">
        <v>0</v>
      </c>
      <c r="R21">
        <v>34</v>
      </c>
      <c r="S21">
        <v>3</v>
      </c>
      <c r="T21">
        <v>0</v>
      </c>
      <c r="U21">
        <v>27</v>
      </c>
      <c r="V21">
        <f>R21/65</f>
        <v>0.52307692307692311</v>
      </c>
    </row>
    <row r="22" spans="1:35">
      <c r="A22" t="s">
        <v>4</v>
      </c>
      <c r="B22">
        <v>2</v>
      </c>
      <c r="C22">
        <v>1</v>
      </c>
      <c r="D22">
        <v>1</v>
      </c>
      <c r="E22">
        <v>2</v>
      </c>
      <c r="F22">
        <v>2</v>
      </c>
      <c r="G22">
        <v>1</v>
      </c>
      <c r="H22">
        <v>1</v>
      </c>
      <c r="I22">
        <f>2/(1/G22+1/H22)</f>
        <v>1</v>
      </c>
      <c r="J22">
        <v>5</v>
      </c>
      <c r="K22">
        <v>0.69822485207100593</v>
      </c>
      <c r="L22">
        <v>0.23274161735700197</v>
      </c>
      <c r="M22" s="4"/>
      <c r="N22" t="s">
        <v>14</v>
      </c>
      <c r="O22">
        <v>0</v>
      </c>
      <c r="P22">
        <v>0</v>
      </c>
      <c r="Q22">
        <v>0</v>
      </c>
      <c r="R22">
        <v>0</v>
      </c>
      <c r="S22">
        <v>61</v>
      </c>
      <c r="T22">
        <v>0</v>
      </c>
      <c r="U22">
        <v>4</v>
      </c>
      <c r="V22">
        <f>S22/65</f>
        <v>0.93846153846153846</v>
      </c>
    </row>
    <row r="23" spans="1:35">
      <c r="A23" t="s">
        <v>6</v>
      </c>
      <c r="B23">
        <v>2</v>
      </c>
      <c r="C23">
        <v>2</v>
      </c>
      <c r="D23">
        <v>2</v>
      </c>
      <c r="E23">
        <v>2</v>
      </c>
      <c r="F23">
        <v>1</v>
      </c>
      <c r="G23">
        <v>1</v>
      </c>
      <c r="H23">
        <v>1</v>
      </c>
      <c r="I23">
        <f t="shared" ref="I23:I27" si="2">2/(1/G23+1/H23)</f>
        <v>1</v>
      </c>
      <c r="J23">
        <v>5</v>
      </c>
      <c r="K23">
        <v>0.86390532544378729</v>
      </c>
      <c r="L23">
        <v>0.28796844181459574</v>
      </c>
      <c r="M23" s="4"/>
      <c r="N23" t="s">
        <v>11</v>
      </c>
      <c r="O23">
        <v>0</v>
      </c>
      <c r="P23">
        <v>0</v>
      </c>
      <c r="Q23">
        <v>0</v>
      </c>
      <c r="R23">
        <v>0</v>
      </c>
      <c r="S23">
        <v>0</v>
      </c>
      <c r="T23">
        <v>60</v>
      </c>
      <c r="U23">
        <v>5</v>
      </c>
      <c r="V23">
        <f>T23/65</f>
        <v>0.92307692307692313</v>
      </c>
    </row>
    <row r="24" spans="1:35">
      <c r="A24" t="s">
        <v>8</v>
      </c>
      <c r="B24">
        <v>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I24">
        <f t="shared" si="2"/>
        <v>1</v>
      </c>
      <c r="J24">
        <v>5</v>
      </c>
      <c r="K24">
        <v>2.7928994082840237</v>
      </c>
      <c r="L24">
        <v>0.93096646942800787</v>
      </c>
      <c r="M24" s="4"/>
      <c r="N24" t="s">
        <v>12</v>
      </c>
      <c r="O24">
        <v>1</v>
      </c>
      <c r="P24">
        <v>20</v>
      </c>
      <c r="Q24">
        <v>0</v>
      </c>
      <c r="R24">
        <v>0</v>
      </c>
      <c r="S24">
        <v>7</v>
      </c>
      <c r="T24">
        <v>1</v>
      </c>
    </row>
    <row r="25" spans="1:35">
      <c r="A25" t="s">
        <v>9</v>
      </c>
      <c r="B25">
        <v>2</v>
      </c>
      <c r="C25">
        <v>1</v>
      </c>
      <c r="D25">
        <v>3</v>
      </c>
      <c r="E25">
        <v>2</v>
      </c>
      <c r="F25">
        <v>0</v>
      </c>
      <c r="G25">
        <v>0.8</v>
      </c>
      <c r="H25">
        <v>1</v>
      </c>
      <c r="I25">
        <f t="shared" si="2"/>
        <v>0.88888888888888884</v>
      </c>
      <c r="J25">
        <v>4</v>
      </c>
      <c r="K25">
        <v>0.71597633136094685</v>
      </c>
      <c r="L25">
        <v>0.23865877712031561</v>
      </c>
      <c r="M25" s="4"/>
      <c r="N25" t="s">
        <v>2</v>
      </c>
      <c r="O25">
        <f>O18/(O18+O19+O20+O21+O22+O23+O24)</f>
        <v>0.98360655737704916</v>
      </c>
      <c r="P25">
        <f>P19/(P19+P21+P24)</f>
        <v>0.75294117647058822</v>
      </c>
      <c r="Q25">
        <v>1</v>
      </c>
      <c r="R25">
        <v>1</v>
      </c>
      <c r="S25">
        <f>S22/(S18+S19+S21+S22+S24)</f>
        <v>0.83561643835616439</v>
      </c>
      <c r="T25">
        <f>T23/(T18+T23+T24)</f>
        <v>0.967741935483871</v>
      </c>
    </row>
    <row r="26" spans="1:35">
      <c r="A26" t="s">
        <v>14</v>
      </c>
      <c r="B26">
        <v>2</v>
      </c>
      <c r="C26">
        <v>3</v>
      </c>
      <c r="D26">
        <v>3</v>
      </c>
      <c r="E26">
        <v>2</v>
      </c>
      <c r="F26">
        <v>2</v>
      </c>
      <c r="G26">
        <v>1</v>
      </c>
      <c r="H26">
        <f>J26/6</f>
        <v>0.83333333333333337</v>
      </c>
      <c r="I26">
        <f t="shared" si="2"/>
        <v>0.90909090909090906</v>
      </c>
      <c r="J26">
        <v>5</v>
      </c>
      <c r="K26">
        <v>3.4556213017751469</v>
      </c>
      <c r="L26">
        <v>1.1518737672583823</v>
      </c>
      <c r="M26" s="4"/>
    </row>
    <row r="27" spans="1:35">
      <c r="A27" t="s">
        <v>11</v>
      </c>
      <c r="B27">
        <v>1</v>
      </c>
      <c r="C27">
        <v>2</v>
      </c>
      <c r="D27">
        <v>2</v>
      </c>
      <c r="E27">
        <v>1</v>
      </c>
      <c r="F27">
        <v>1</v>
      </c>
      <c r="G27">
        <v>1</v>
      </c>
      <c r="H27">
        <v>1</v>
      </c>
      <c r="I27">
        <f t="shared" si="2"/>
        <v>1</v>
      </c>
      <c r="J27">
        <v>5</v>
      </c>
      <c r="K27">
        <v>1.7751479289940704E-2</v>
      </c>
      <c r="L27">
        <v>5.9171597633135677E-3</v>
      </c>
    </row>
    <row r="28" spans="1:35">
      <c r="A28" t="s">
        <v>12</v>
      </c>
      <c r="F28" t="s">
        <v>14</v>
      </c>
    </row>
    <row r="29" spans="1:35">
      <c r="N29" s="2" t="s">
        <v>18</v>
      </c>
      <c r="O29" s="2"/>
      <c r="P29" s="2"/>
      <c r="Q29" s="2"/>
      <c r="R29" s="2"/>
      <c r="S29" s="2"/>
      <c r="T29" s="2"/>
      <c r="U29" s="2"/>
      <c r="V29" s="2"/>
      <c r="W29" s="2"/>
    </row>
    <row r="30" spans="1:35">
      <c r="O30" t="s">
        <v>7</v>
      </c>
      <c r="V30" t="s">
        <v>1</v>
      </c>
    </row>
    <row r="31" spans="1:35">
      <c r="A31" t="s">
        <v>19</v>
      </c>
      <c r="B31">
        <v>1</v>
      </c>
      <c r="C31">
        <v>2</v>
      </c>
      <c r="D31">
        <v>3</v>
      </c>
      <c r="E31">
        <v>4</v>
      </c>
      <c r="F31">
        <v>5</v>
      </c>
      <c r="G31" t="s">
        <v>1</v>
      </c>
      <c r="H31" t="s">
        <v>2</v>
      </c>
      <c r="I31" t="s">
        <v>3</v>
      </c>
      <c r="O31" t="s">
        <v>4</v>
      </c>
      <c r="P31" t="s">
        <v>6</v>
      </c>
      <c r="Q31" t="s">
        <v>8</v>
      </c>
      <c r="R31" t="s">
        <v>9</v>
      </c>
      <c r="S31" t="s">
        <v>14</v>
      </c>
      <c r="T31" t="s">
        <v>11</v>
      </c>
      <c r="U31" t="s">
        <v>12</v>
      </c>
    </row>
    <row r="32" spans="1:35" ht="20" customHeight="1">
      <c r="A32" t="s">
        <v>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f>2/(1/G32+1/H32)</f>
        <v>1</v>
      </c>
      <c r="J32">
        <v>5</v>
      </c>
      <c r="K32">
        <v>0.75147928994082847</v>
      </c>
      <c r="L32">
        <v>0.18786982248520712</v>
      </c>
      <c r="M32" s="3" t="s">
        <v>13</v>
      </c>
      <c r="N32" t="s">
        <v>4</v>
      </c>
    </row>
    <row r="33" spans="1:23">
      <c r="A33" t="s">
        <v>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f t="shared" ref="I33:I37" si="3">2/(1/G33+1/H33)</f>
        <v>1</v>
      </c>
      <c r="J33">
        <v>5</v>
      </c>
      <c r="K33">
        <v>0.86982248520710082</v>
      </c>
      <c r="L33">
        <v>0.2174556213017752</v>
      </c>
      <c r="M33" s="4"/>
      <c r="N33" t="s">
        <v>6</v>
      </c>
    </row>
    <row r="34" spans="1:23">
      <c r="A34" t="s">
        <v>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f t="shared" si="3"/>
        <v>1</v>
      </c>
      <c r="J34">
        <v>5</v>
      </c>
      <c r="K34">
        <v>3.0059171597633139</v>
      </c>
      <c r="L34">
        <v>0.75147928994082847</v>
      </c>
      <c r="M34" s="4"/>
      <c r="N34" t="s">
        <v>8</v>
      </c>
    </row>
    <row r="35" spans="1:23">
      <c r="A35" t="s">
        <v>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f t="shared" si="3"/>
        <v>1</v>
      </c>
      <c r="J35">
        <v>5</v>
      </c>
      <c r="K35">
        <v>1.0059171597633136</v>
      </c>
      <c r="L35">
        <v>0.25147928994082841</v>
      </c>
      <c r="M35" s="4"/>
      <c r="N35" t="s">
        <v>9</v>
      </c>
    </row>
    <row r="36" spans="1:23">
      <c r="A36" t="s">
        <v>14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f t="shared" si="3"/>
        <v>1</v>
      </c>
      <c r="J36">
        <v>5</v>
      </c>
      <c r="K36">
        <v>3.4792899408284015</v>
      </c>
      <c r="L36">
        <v>0.86982248520710037</v>
      </c>
      <c r="M36" s="4"/>
      <c r="N36" t="s">
        <v>14</v>
      </c>
    </row>
    <row r="37" spans="1:23">
      <c r="A37" t="s">
        <v>11</v>
      </c>
      <c r="B37">
        <v>1</v>
      </c>
      <c r="C37">
        <v>1</v>
      </c>
      <c r="D37">
        <v>1</v>
      </c>
      <c r="E37">
        <v>0</v>
      </c>
      <c r="F37">
        <v>1</v>
      </c>
      <c r="G37">
        <v>0.8</v>
      </c>
      <c r="H37">
        <v>1</v>
      </c>
      <c r="I37">
        <f t="shared" si="3"/>
        <v>0.88888888888888884</v>
      </c>
      <c r="J37">
        <v>4</v>
      </c>
      <c r="K37">
        <v>0.86982248520710093</v>
      </c>
      <c r="L37">
        <v>0.21745562130177523</v>
      </c>
      <c r="M37" s="4"/>
      <c r="N37" t="s">
        <v>11</v>
      </c>
    </row>
    <row r="38" spans="1:23">
      <c r="A38" t="s">
        <v>12</v>
      </c>
      <c r="M38" s="4"/>
      <c r="N38" t="s">
        <v>12</v>
      </c>
    </row>
    <row r="39" spans="1:23">
      <c r="M39" s="4"/>
      <c r="N39" t="s">
        <v>2</v>
      </c>
    </row>
    <row r="40" spans="1:23">
      <c r="M40" s="4"/>
    </row>
    <row r="41" spans="1:23">
      <c r="A41" t="s">
        <v>20</v>
      </c>
      <c r="B41">
        <v>1</v>
      </c>
      <c r="C41">
        <v>2</v>
      </c>
      <c r="D41">
        <v>3</v>
      </c>
      <c r="E41">
        <v>4</v>
      </c>
      <c r="F41">
        <v>5</v>
      </c>
      <c r="G41" t="s">
        <v>1</v>
      </c>
      <c r="H41" t="s">
        <v>2</v>
      </c>
      <c r="I41" t="s">
        <v>3</v>
      </c>
    </row>
    <row r="42" spans="1:23">
      <c r="A42" t="s">
        <v>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f>2/(1/G42+1/H42)</f>
        <v>1</v>
      </c>
      <c r="J42">
        <v>5</v>
      </c>
      <c r="K42">
        <v>0.804733727810651</v>
      </c>
      <c r="L42">
        <v>0.16094674556213001</v>
      </c>
    </row>
    <row r="43" spans="1:23">
      <c r="A43" t="s">
        <v>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f t="shared" ref="I43:I47" si="4">2/(1/G43+1/H43)</f>
        <v>1</v>
      </c>
      <c r="J43">
        <v>5</v>
      </c>
      <c r="K43">
        <v>0.87573964497041434</v>
      </c>
      <c r="L43">
        <v>0.17514792899408288</v>
      </c>
      <c r="N43" s="2" t="s">
        <v>21</v>
      </c>
      <c r="O43" s="2"/>
      <c r="P43" s="2"/>
      <c r="Q43" s="2"/>
      <c r="R43" s="2"/>
      <c r="S43" s="2"/>
      <c r="T43" s="2"/>
      <c r="U43" s="2"/>
      <c r="V43" s="2"/>
      <c r="W43" s="2"/>
    </row>
    <row r="44" spans="1:23">
      <c r="A44" t="s">
        <v>8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f t="shared" si="4"/>
        <v>1</v>
      </c>
      <c r="J44">
        <v>5</v>
      </c>
      <c r="K44">
        <v>3.218934911242604</v>
      </c>
      <c r="L44">
        <v>0.64378698224852082</v>
      </c>
      <c r="O44" t="s">
        <v>7</v>
      </c>
      <c r="V44" t="s">
        <v>1</v>
      </c>
    </row>
    <row r="45" spans="1:23">
      <c r="A45" t="s">
        <v>9</v>
      </c>
      <c r="B45">
        <v>0</v>
      </c>
      <c r="C45">
        <v>2</v>
      </c>
      <c r="D45">
        <v>2</v>
      </c>
      <c r="E45">
        <v>3</v>
      </c>
      <c r="F45">
        <v>1</v>
      </c>
      <c r="G45">
        <v>0.8</v>
      </c>
      <c r="H45">
        <v>1</v>
      </c>
      <c r="I45">
        <f t="shared" si="4"/>
        <v>0.88888888888888884</v>
      </c>
      <c r="J45">
        <v>4</v>
      </c>
      <c r="K45">
        <v>1.2189349112426038</v>
      </c>
      <c r="L45">
        <v>0.24378698224852074</v>
      </c>
      <c r="O45" t="s">
        <v>4</v>
      </c>
      <c r="P45" t="s">
        <v>6</v>
      </c>
      <c r="Q45" t="s">
        <v>8</v>
      </c>
      <c r="R45" t="s">
        <v>9</v>
      </c>
      <c r="S45" t="s">
        <v>14</v>
      </c>
      <c r="T45" t="s">
        <v>11</v>
      </c>
      <c r="U45" t="s">
        <v>12</v>
      </c>
    </row>
    <row r="46" spans="1:23">
      <c r="A46" t="s">
        <v>14</v>
      </c>
      <c r="B46">
        <v>1</v>
      </c>
      <c r="C46">
        <v>1</v>
      </c>
      <c r="D46">
        <v>2</v>
      </c>
      <c r="E46">
        <v>2</v>
      </c>
      <c r="F46">
        <v>1</v>
      </c>
      <c r="G46">
        <v>1</v>
      </c>
      <c r="H46">
        <f>J46/7</f>
        <v>0.7142857142857143</v>
      </c>
      <c r="I46">
        <f t="shared" si="4"/>
        <v>0.83333333333333337</v>
      </c>
      <c r="J46">
        <v>5</v>
      </c>
      <c r="K46">
        <v>3.502958579881656</v>
      </c>
      <c r="L46">
        <v>0.70059171597633119</v>
      </c>
      <c r="M46" s="3" t="s">
        <v>13</v>
      </c>
      <c r="N46" t="s">
        <v>4</v>
      </c>
      <c r="O46">
        <v>62</v>
      </c>
      <c r="P46">
        <v>0</v>
      </c>
      <c r="Q46">
        <v>0</v>
      </c>
      <c r="R46">
        <v>0</v>
      </c>
      <c r="S46">
        <v>0</v>
      </c>
      <c r="T46">
        <v>0</v>
      </c>
      <c r="U46">
        <v>3</v>
      </c>
      <c r="V46">
        <f>O46/65</f>
        <v>0.9538461538461539</v>
      </c>
    </row>
    <row r="47" spans="1:23">
      <c r="A47" t="s">
        <v>11</v>
      </c>
      <c r="B47">
        <v>1</v>
      </c>
      <c r="C47">
        <v>1</v>
      </c>
      <c r="D47">
        <v>1</v>
      </c>
      <c r="E47">
        <v>1</v>
      </c>
      <c r="F47">
        <v>3</v>
      </c>
      <c r="G47">
        <v>1</v>
      </c>
      <c r="H47">
        <v>1</v>
      </c>
      <c r="I47">
        <f t="shared" si="4"/>
        <v>1</v>
      </c>
      <c r="J47">
        <v>5</v>
      </c>
      <c r="K47">
        <v>0.87573964497041445</v>
      </c>
      <c r="L47">
        <v>0.17514792899408288</v>
      </c>
      <c r="M47" s="4"/>
      <c r="N47" t="s">
        <v>6</v>
      </c>
      <c r="O47">
        <v>0</v>
      </c>
      <c r="P47">
        <v>64</v>
      </c>
      <c r="Q47">
        <v>0</v>
      </c>
      <c r="R47">
        <v>0</v>
      </c>
      <c r="S47">
        <v>0</v>
      </c>
      <c r="T47">
        <v>0</v>
      </c>
      <c r="U47">
        <v>1</v>
      </c>
      <c r="V47">
        <f>P47/65</f>
        <v>0.98461538461538467</v>
      </c>
    </row>
    <row r="48" spans="1:23">
      <c r="A48" t="s">
        <v>12</v>
      </c>
      <c r="D48" t="s">
        <v>14</v>
      </c>
      <c r="E48" t="s">
        <v>14</v>
      </c>
      <c r="M48" s="4"/>
      <c r="N48" t="s">
        <v>8</v>
      </c>
      <c r="O48">
        <v>0</v>
      </c>
      <c r="P48">
        <v>0</v>
      </c>
      <c r="Q48">
        <v>60</v>
      </c>
      <c r="R48">
        <v>0</v>
      </c>
      <c r="S48">
        <v>0</v>
      </c>
      <c r="T48">
        <v>0</v>
      </c>
      <c r="U48">
        <v>5</v>
      </c>
      <c r="V48">
        <f>Q48/65</f>
        <v>0.92307692307692313</v>
      </c>
    </row>
    <row r="49" spans="1:23">
      <c r="C49" t="s">
        <v>9</v>
      </c>
      <c r="D49" t="s">
        <v>9</v>
      </c>
      <c r="E49" t="s">
        <v>9</v>
      </c>
      <c r="F49" t="s">
        <v>9</v>
      </c>
      <c r="M49" s="4"/>
      <c r="N49" t="s">
        <v>9</v>
      </c>
      <c r="O49">
        <v>0</v>
      </c>
      <c r="P49">
        <v>0</v>
      </c>
      <c r="Q49">
        <v>0</v>
      </c>
      <c r="R49">
        <v>54</v>
      </c>
      <c r="S49">
        <v>0</v>
      </c>
      <c r="T49">
        <v>0</v>
      </c>
      <c r="U49">
        <v>11</v>
      </c>
      <c r="V49">
        <f>R49/65</f>
        <v>0.83076923076923082</v>
      </c>
    </row>
    <row r="50" spans="1:23">
      <c r="M50" s="4"/>
      <c r="N50" t="s">
        <v>14</v>
      </c>
      <c r="O50">
        <v>0</v>
      </c>
      <c r="P50">
        <v>0</v>
      </c>
      <c r="Q50">
        <v>0</v>
      </c>
      <c r="R50">
        <v>0</v>
      </c>
      <c r="S50">
        <v>63</v>
      </c>
      <c r="T50">
        <v>0</v>
      </c>
      <c r="U50">
        <v>2</v>
      </c>
      <c r="V50">
        <f>S50/65</f>
        <v>0.96923076923076923</v>
      </c>
    </row>
    <row r="51" spans="1:23">
      <c r="A51" t="s">
        <v>22</v>
      </c>
      <c r="B51">
        <v>1</v>
      </c>
      <c r="C51">
        <v>2</v>
      </c>
      <c r="D51">
        <v>3</v>
      </c>
      <c r="E51">
        <v>4</v>
      </c>
      <c r="F51">
        <v>5</v>
      </c>
      <c r="G51" t="s">
        <v>1</v>
      </c>
      <c r="H51" t="s">
        <v>2</v>
      </c>
      <c r="I51" t="s">
        <v>3</v>
      </c>
      <c r="M51" s="4"/>
      <c r="N51" t="s">
        <v>11</v>
      </c>
      <c r="O51">
        <v>0</v>
      </c>
      <c r="P51">
        <v>0</v>
      </c>
      <c r="Q51">
        <v>0</v>
      </c>
      <c r="R51">
        <v>0</v>
      </c>
      <c r="S51">
        <v>0</v>
      </c>
      <c r="T51">
        <v>60</v>
      </c>
      <c r="U51">
        <v>5</v>
      </c>
      <c r="V51">
        <f>T51/65</f>
        <v>0.92307692307692313</v>
      </c>
    </row>
    <row r="52" spans="1:23">
      <c r="A52" t="s">
        <v>4</v>
      </c>
      <c r="B52">
        <v>2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f>2/(1/G52+1/H52)</f>
        <v>1</v>
      </c>
      <c r="J52">
        <v>5</v>
      </c>
      <c r="K52">
        <v>0.85798816568047354</v>
      </c>
      <c r="L52">
        <v>0.14299802761341227</v>
      </c>
      <c r="M52" s="4"/>
      <c r="N52" t="s">
        <v>12</v>
      </c>
      <c r="O52">
        <v>1</v>
      </c>
      <c r="P52">
        <v>0</v>
      </c>
      <c r="Q52">
        <v>0</v>
      </c>
      <c r="R52">
        <v>7</v>
      </c>
      <c r="S52">
        <v>5</v>
      </c>
      <c r="T52">
        <v>9</v>
      </c>
    </row>
    <row r="53" spans="1:23">
      <c r="A53" t="s">
        <v>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f t="shared" ref="I53:I116" si="5">2/(1/G53+1/H53)</f>
        <v>1</v>
      </c>
      <c r="J53">
        <v>5</v>
      </c>
      <c r="K53">
        <v>0.88165680473372787</v>
      </c>
      <c r="L53">
        <v>0.14694280078895464</v>
      </c>
      <c r="M53" s="4"/>
      <c r="N53" t="s">
        <v>2</v>
      </c>
      <c r="O53">
        <f>O46/63</f>
        <v>0.98412698412698407</v>
      </c>
      <c r="P53">
        <v>1</v>
      </c>
      <c r="Q53">
        <v>1</v>
      </c>
      <c r="R53">
        <v>0.88524590163934425</v>
      </c>
      <c r="S53">
        <f>S50/68</f>
        <v>0.92647058823529416</v>
      </c>
      <c r="T53">
        <f>T51/69</f>
        <v>0.86956521739130432</v>
      </c>
    </row>
    <row r="54" spans="1:23">
      <c r="A54" t="s">
        <v>8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f t="shared" si="5"/>
        <v>1</v>
      </c>
      <c r="J54">
        <v>5</v>
      </c>
      <c r="K54">
        <v>3.4319526627218941</v>
      </c>
      <c r="L54">
        <v>0.57199211045364906</v>
      </c>
      <c r="M54" s="4"/>
    </row>
    <row r="55" spans="1:23">
      <c r="A55" t="s">
        <v>9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f t="shared" si="5"/>
        <v>1</v>
      </c>
      <c r="J55">
        <v>5</v>
      </c>
      <c r="K55">
        <v>1.5088757396449706</v>
      </c>
      <c r="L55">
        <v>0.25147928994082841</v>
      </c>
    </row>
    <row r="56" spans="1:23">
      <c r="A56" t="s">
        <v>14</v>
      </c>
      <c r="B56">
        <v>1</v>
      </c>
      <c r="C56">
        <v>1</v>
      </c>
      <c r="D56">
        <v>1</v>
      </c>
      <c r="E56">
        <v>2</v>
      </c>
      <c r="F56">
        <v>1</v>
      </c>
      <c r="G56">
        <v>1</v>
      </c>
      <c r="H56">
        <f>J56/6</f>
        <v>0.83333333333333337</v>
      </c>
      <c r="I56">
        <f t="shared" si="5"/>
        <v>0.90909090909090906</v>
      </c>
      <c r="J56">
        <v>5</v>
      </c>
      <c r="K56">
        <v>3.5266272189349106</v>
      </c>
      <c r="L56">
        <v>0.58777120315581843</v>
      </c>
      <c r="N56" s="2" t="s">
        <v>38</v>
      </c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t="s">
        <v>11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f t="shared" si="5"/>
        <v>1</v>
      </c>
      <c r="J57">
        <v>5</v>
      </c>
      <c r="K57">
        <v>0.88165680473372798</v>
      </c>
      <c r="L57">
        <v>0.14694280078895466</v>
      </c>
      <c r="O57" t="s">
        <v>7</v>
      </c>
      <c r="V57" t="s">
        <v>1</v>
      </c>
      <c r="W57" t="s">
        <v>39</v>
      </c>
    </row>
    <row r="58" spans="1:23">
      <c r="A58" t="s">
        <v>12</v>
      </c>
      <c r="E58" t="s">
        <v>14</v>
      </c>
      <c r="O58" t="s">
        <v>4</v>
      </c>
      <c r="P58" t="s">
        <v>6</v>
      </c>
      <c r="Q58" t="s">
        <v>8</v>
      </c>
      <c r="R58" t="s">
        <v>9</v>
      </c>
      <c r="S58" t="s">
        <v>14</v>
      </c>
      <c r="T58" t="s">
        <v>11</v>
      </c>
      <c r="U58" t="s">
        <v>12</v>
      </c>
    </row>
    <row r="59" spans="1:23">
      <c r="B59" t="s">
        <v>4</v>
      </c>
      <c r="M59" s="3" t="s">
        <v>13</v>
      </c>
      <c r="N59" t="s">
        <v>4</v>
      </c>
      <c r="O59">
        <f>J2+J12+J22+J32+J42+J52+J62+J72+J82+J92+J102+J112+J122</f>
        <v>62</v>
      </c>
      <c r="P59">
        <v>0</v>
      </c>
      <c r="Q59">
        <v>0</v>
      </c>
      <c r="R59">
        <v>0</v>
      </c>
      <c r="S59">
        <v>2</v>
      </c>
      <c r="T59">
        <v>0</v>
      </c>
      <c r="U59">
        <v>1</v>
      </c>
      <c r="V59">
        <f>O59/65</f>
        <v>0.9538461538461539</v>
      </c>
      <c r="W59">
        <f>2/(1/V59+1/O66)</f>
        <v>0.96875</v>
      </c>
    </row>
    <row r="60" spans="1:23">
      <c r="M60" s="4"/>
      <c r="N60" t="s">
        <v>6</v>
      </c>
      <c r="O60">
        <v>0</v>
      </c>
      <c r="P60">
        <f>J3+J13+J23+J33+J43+J53+J63+J73+J83+J93+J103+J113+J123</f>
        <v>64</v>
      </c>
      <c r="Q60">
        <v>0</v>
      </c>
      <c r="R60">
        <v>0</v>
      </c>
      <c r="S60">
        <v>0</v>
      </c>
      <c r="T60">
        <v>0</v>
      </c>
      <c r="U60">
        <v>1</v>
      </c>
      <c r="V60">
        <f>P60/65</f>
        <v>0.98461538461538467</v>
      </c>
      <c r="W60">
        <f>2/(1/V60+1/P66)</f>
        <v>0.99224806201550386</v>
      </c>
    </row>
    <row r="61" spans="1:23">
      <c r="A61" t="s">
        <v>23</v>
      </c>
      <c r="B61">
        <v>1</v>
      </c>
      <c r="C61">
        <v>2</v>
      </c>
      <c r="D61">
        <v>3</v>
      </c>
      <c r="E61">
        <v>4</v>
      </c>
      <c r="F61">
        <v>5</v>
      </c>
      <c r="G61" t="s">
        <v>1</v>
      </c>
      <c r="H61" t="s">
        <v>2</v>
      </c>
      <c r="I61" t="s">
        <v>3</v>
      </c>
      <c r="M61" s="4"/>
      <c r="N61" t="s">
        <v>8</v>
      </c>
      <c r="O61">
        <v>1</v>
      </c>
      <c r="P61">
        <v>0</v>
      </c>
      <c r="Q61">
        <f>J4+J14+J24+J34+J44+J54+J64+J74+J84+J94+J104+J114+J124</f>
        <v>59</v>
      </c>
      <c r="R61">
        <v>0</v>
      </c>
      <c r="S61">
        <v>0</v>
      </c>
      <c r="T61">
        <v>0</v>
      </c>
      <c r="U61">
        <v>5</v>
      </c>
      <c r="V61">
        <f>Q61/65</f>
        <v>0.90769230769230769</v>
      </c>
      <c r="W61">
        <f>2/(1/V61+1/Q66)</f>
        <v>0.95161290322580661</v>
      </c>
    </row>
    <row r="62" spans="1:23">
      <c r="A62" t="s">
        <v>4</v>
      </c>
      <c r="B62">
        <v>2</v>
      </c>
      <c r="C62">
        <v>1</v>
      </c>
      <c r="D62">
        <v>2</v>
      </c>
      <c r="E62">
        <v>1</v>
      </c>
      <c r="F62">
        <v>1</v>
      </c>
      <c r="G62">
        <v>1</v>
      </c>
      <c r="H62">
        <v>1</v>
      </c>
      <c r="I62">
        <f t="shared" si="5"/>
        <v>1</v>
      </c>
      <c r="J62">
        <v>5</v>
      </c>
      <c r="K62">
        <v>0.91124260355029607</v>
      </c>
      <c r="L62">
        <v>0.13017751479289943</v>
      </c>
      <c r="M62" s="4"/>
      <c r="N62" t="s">
        <v>9</v>
      </c>
      <c r="O62">
        <v>0</v>
      </c>
      <c r="P62">
        <v>0</v>
      </c>
      <c r="Q62">
        <v>0</v>
      </c>
      <c r="R62">
        <f>J5+J15+J25+J35+J45+J55+J65+J75+J85+J95+J105+J115+J125</f>
        <v>58</v>
      </c>
      <c r="S62">
        <v>0</v>
      </c>
      <c r="T62">
        <v>0</v>
      </c>
      <c r="U62">
        <v>7</v>
      </c>
      <c r="V62">
        <f>R62/65</f>
        <v>0.89230769230769236</v>
      </c>
      <c r="W62">
        <f>2/(1/V62+1/R66)</f>
        <v>0.92800000000000016</v>
      </c>
    </row>
    <row r="63" spans="1:23">
      <c r="A63" t="s">
        <v>6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f t="shared" si="5"/>
        <v>1</v>
      </c>
      <c r="J63">
        <v>5</v>
      </c>
      <c r="K63">
        <v>0.8875739644970414</v>
      </c>
      <c r="L63">
        <v>0.12679628064243448</v>
      </c>
      <c r="M63" s="4"/>
      <c r="N63" t="s">
        <v>14</v>
      </c>
      <c r="O63">
        <v>0</v>
      </c>
      <c r="P63">
        <v>0</v>
      </c>
      <c r="Q63">
        <v>0</v>
      </c>
      <c r="R63">
        <v>0</v>
      </c>
      <c r="S63">
        <f>J6+J16+J26+J36+J46+J56+J66+J76+J86+J96+J106+J116+J126</f>
        <v>63</v>
      </c>
      <c r="T63">
        <v>0</v>
      </c>
      <c r="U63">
        <v>2</v>
      </c>
      <c r="V63">
        <f>S63/65</f>
        <v>0.96923076923076923</v>
      </c>
      <c r="W63">
        <f>2/(1/V63+1/S66)</f>
        <v>0.93333333333333313</v>
      </c>
    </row>
    <row r="64" spans="1:23">
      <c r="A64" t="s">
        <v>8</v>
      </c>
      <c r="B64">
        <v>1</v>
      </c>
      <c r="C64">
        <v>0</v>
      </c>
      <c r="D64">
        <v>1</v>
      </c>
      <c r="E64">
        <v>1</v>
      </c>
      <c r="F64">
        <v>1</v>
      </c>
      <c r="G64">
        <v>0.8</v>
      </c>
      <c r="H64">
        <v>1</v>
      </c>
      <c r="I64">
        <f t="shared" si="5"/>
        <v>0.88888888888888884</v>
      </c>
      <c r="J64">
        <v>4</v>
      </c>
      <c r="K64">
        <v>3.7218934911242609</v>
      </c>
      <c r="L64">
        <v>0.53169907016060869</v>
      </c>
      <c r="M64" s="4"/>
      <c r="N64" t="s">
        <v>11</v>
      </c>
      <c r="O64">
        <v>0</v>
      </c>
      <c r="P64">
        <v>0</v>
      </c>
      <c r="Q64">
        <v>0</v>
      </c>
      <c r="R64">
        <v>0</v>
      </c>
      <c r="S64">
        <v>0</v>
      </c>
      <c r="T64">
        <f>J7+J17+J27+J37+J47+J57+J67+J77+J87+J97+J107+J117+J127</f>
        <v>64</v>
      </c>
      <c r="U64">
        <v>1</v>
      </c>
      <c r="V64">
        <f>T64/65</f>
        <v>0.98461538461538467</v>
      </c>
      <c r="W64">
        <f>2/(1/V64+1/T66)</f>
        <v>0.96969696969696972</v>
      </c>
    </row>
    <row r="65" spans="1:23">
      <c r="A65" t="s">
        <v>9</v>
      </c>
      <c r="B65">
        <v>1</v>
      </c>
      <c r="C65">
        <v>0</v>
      </c>
      <c r="D65">
        <v>0</v>
      </c>
      <c r="E65">
        <v>2</v>
      </c>
      <c r="F65">
        <v>1</v>
      </c>
      <c r="G65">
        <v>0.6</v>
      </c>
      <c r="H65">
        <v>1</v>
      </c>
      <c r="I65">
        <f t="shared" si="5"/>
        <v>0.74999999999999989</v>
      </c>
      <c r="J65">
        <v>3</v>
      </c>
      <c r="K65">
        <v>3.6449704142011843</v>
      </c>
      <c r="L65">
        <v>0.52071005917159774</v>
      </c>
      <c r="M65" s="4"/>
      <c r="N65" t="s">
        <v>12</v>
      </c>
      <c r="O65">
        <v>0</v>
      </c>
      <c r="P65">
        <v>0</v>
      </c>
      <c r="Q65">
        <v>0</v>
      </c>
      <c r="R65">
        <v>2</v>
      </c>
      <c r="S65">
        <v>5</v>
      </c>
      <c r="T65">
        <v>3</v>
      </c>
    </row>
    <row r="66" spans="1:23">
      <c r="A66" t="s">
        <v>14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f t="shared" si="5"/>
        <v>1</v>
      </c>
      <c r="J66">
        <v>5</v>
      </c>
      <c r="K66">
        <v>3.5502958579881652</v>
      </c>
      <c r="L66">
        <v>0.50718512256973791</v>
      </c>
      <c r="M66" s="4"/>
      <c r="N66" t="s">
        <v>2</v>
      </c>
      <c r="O66">
        <f>O59/63</f>
        <v>0.98412698412698407</v>
      </c>
      <c r="P66">
        <v>1</v>
      </c>
      <c r="Q66">
        <v>1</v>
      </c>
      <c r="R66">
        <f>R62/60</f>
        <v>0.96666666666666667</v>
      </c>
      <c r="S66">
        <f>S63/70</f>
        <v>0.9</v>
      </c>
      <c r="T66">
        <f>T64/67</f>
        <v>0.95522388059701491</v>
      </c>
    </row>
    <row r="67" spans="1:23">
      <c r="A67" t="s">
        <v>11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f t="shared" si="5"/>
        <v>1</v>
      </c>
      <c r="J67">
        <v>5</v>
      </c>
      <c r="K67">
        <v>0.88757396449704151</v>
      </c>
      <c r="L67">
        <v>0.12679628064243451</v>
      </c>
      <c r="M67" s="4"/>
    </row>
    <row r="68" spans="1:23">
      <c r="A68" t="s">
        <v>12</v>
      </c>
      <c r="N68" s="4" t="s">
        <v>24</v>
      </c>
      <c r="O68" s="4"/>
      <c r="P68" s="4"/>
      <c r="Q68" s="4"/>
      <c r="R68" s="4"/>
      <c r="S68" s="4"/>
      <c r="T68" s="4"/>
      <c r="U68" s="4"/>
      <c r="V68" s="4"/>
      <c r="W68" s="4"/>
    </row>
    <row r="69" spans="1:23">
      <c r="B69" t="s">
        <v>4</v>
      </c>
      <c r="D69" t="s">
        <v>4</v>
      </c>
      <c r="E69" t="s">
        <v>9</v>
      </c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>
      <c r="A71" t="s">
        <v>25</v>
      </c>
      <c r="B71">
        <v>1</v>
      </c>
      <c r="C71">
        <v>2</v>
      </c>
      <c r="D71">
        <v>3</v>
      </c>
      <c r="E71">
        <v>4</v>
      </c>
      <c r="F71">
        <v>5</v>
      </c>
      <c r="G71" t="s">
        <v>1</v>
      </c>
      <c r="H71" t="s">
        <v>2</v>
      </c>
      <c r="I71" t="s">
        <v>3</v>
      </c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>
      <c r="A72" t="s">
        <v>4</v>
      </c>
      <c r="B72">
        <v>1</v>
      </c>
      <c r="C72">
        <v>2</v>
      </c>
      <c r="D72">
        <v>1</v>
      </c>
      <c r="E72">
        <v>1</v>
      </c>
      <c r="F72">
        <v>1</v>
      </c>
      <c r="G72">
        <v>1</v>
      </c>
      <c r="H72">
        <f>J72/6</f>
        <v>0.83333333333333337</v>
      </c>
      <c r="I72">
        <f t="shared" si="5"/>
        <v>0.90909090909090906</v>
      </c>
      <c r="J72">
        <v>5</v>
      </c>
      <c r="K72">
        <v>0.96449704142011861</v>
      </c>
      <c r="L72">
        <v>0.12056213017751483</v>
      </c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>
      <c r="A73" t="s">
        <v>6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f t="shared" si="5"/>
        <v>1</v>
      </c>
      <c r="J73">
        <v>5</v>
      </c>
      <c r="K73">
        <v>0.89349112426035493</v>
      </c>
      <c r="L73">
        <v>0.11168639053254437</v>
      </c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>
      <c r="A74" t="s">
        <v>8</v>
      </c>
      <c r="B74">
        <v>1</v>
      </c>
      <c r="C74" t="s">
        <v>4</v>
      </c>
      <c r="D74">
        <v>1</v>
      </c>
      <c r="E74">
        <v>1</v>
      </c>
      <c r="F74">
        <v>1</v>
      </c>
      <c r="G74">
        <v>0.8</v>
      </c>
      <c r="H74">
        <v>1</v>
      </c>
      <c r="I74">
        <f t="shared" si="5"/>
        <v>0.88888888888888884</v>
      </c>
      <c r="J74">
        <v>4</v>
      </c>
      <c r="K74">
        <v>4.0118343195266277</v>
      </c>
      <c r="L74">
        <v>0.50147928994082847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>
      <c r="A75" t="s">
        <v>9</v>
      </c>
      <c r="B75">
        <v>2</v>
      </c>
      <c r="C75">
        <v>1</v>
      </c>
      <c r="D75">
        <v>3</v>
      </c>
      <c r="E75">
        <v>2</v>
      </c>
      <c r="F75">
        <v>1</v>
      </c>
      <c r="G75">
        <v>1</v>
      </c>
      <c r="H75">
        <v>1</v>
      </c>
      <c r="I75">
        <f t="shared" si="5"/>
        <v>1</v>
      </c>
      <c r="J75">
        <v>5</v>
      </c>
      <c r="K75">
        <v>3.9349112426035511</v>
      </c>
      <c r="L75">
        <v>0.49186390532544388</v>
      </c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>
      <c r="A76" t="s">
        <v>14</v>
      </c>
      <c r="B76">
        <v>1</v>
      </c>
      <c r="C76">
        <v>2</v>
      </c>
      <c r="D76">
        <v>1</v>
      </c>
      <c r="E76">
        <v>1</v>
      </c>
      <c r="F76">
        <v>1</v>
      </c>
      <c r="G76">
        <v>1</v>
      </c>
      <c r="H76">
        <f>J76/6</f>
        <v>0.83333333333333337</v>
      </c>
      <c r="I76">
        <f t="shared" si="5"/>
        <v>0.90909090909090906</v>
      </c>
      <c r="J76">
        <v>5</v>
      </c>
      <c r="K76">
        <v>3.5739644970414197</v>
      </c>
      <c r="L76">
        <v>0.44674556213017746</v>
      </c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>
      <c r="A77" t="s">
        <v>11</v>
      </c>
      <c r="B77">
        <v>1</v>
      </c>
      <c r="C77">
        <v>2</v>
      </c>
      <c r="D77">
        <v>1</v>
      </c>
      <c r="E77">
        <v>1</v>
      </c>
      <c r="F77">
        <v>2</v>
      </c>
      <c r="G77">
        <v>1</v>
      </c>
      <c r="H77">
        <f>J77/7</f>
        <v>0.7142857142857143</v>
      </c>
      <c r="I77">
        <f t="shared" si="5"/>
        <v>0.83333333333333337</v>
      </c>
      <c r="J77">
        <v>5</v>
      </c>
      <c r="K77">
        <v>0.89349112426035504</v>
      </c>
      <c r="L77">
        <v>0.11168639053254438</v>
      </c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>
      <c r="A78" t="s">
        <v>12</v>
      </c>
      <c r="C78" t="s">
        <v>28</v>
      </c>
      <c r="F78" t="s">
        <v>11</v>
      </c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>
      <c r="B79" t="s">
        <v>9</v>
      </c>
      <c r="D79" t="s">
        <v>9</v>
      </c>
      <c r="E79" t="s">
        <v>9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>
      <c r="A81" t="s">
        <v>26</v>
      </c>
      <c r="B81">
        <v>1</v>
      </c>
      <c r="C81">
        <v>2</v>
      </c>
      <c r="D81">
        <v>3</v>
      </c>
      <c r="E81">
        <v>4</v>
      </c>
      <c r="F81">
        <v>5</v>
      </c>
      <c r="G81" t="s">
        <v>1</v>
      </c>
      <c r="H81" t="s">
        <v>2</v>
      </c>
      <c r="I81" t="s">
        <v>3</v>
      </c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>
      <c r="A82" t="s">
        <v>4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f t="shared" si="5"/>
        <v>1</v>
      </c>
      <c r="J82">
        <v>5</v>
      </c>
      <c r="K82">
        <v>1.0177514792899411</v>
      </c>
      <c r="L82">
        <v>0.11308349769888235</v>
      </c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>
      <c r="A83" t="s">
        <v>6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f t="shared" si="5"/>
        <v>1</v>
      </c>
      <c r="J83">
        <v>5</v>
      </c>
      <c r="K83">
        <v>0.89940828402366846</v>
      </c>
      <c r="L83">
        <v>9.99342537804076E-2</v>
      </c>
    </row>
    <row r="84" spans="1:23">
      <c r="A84" t="s">
        <v>8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f t="shared" si="5"/>
        <v>1</v>
      </c>
      <c r="J84">
        <v>5</v>
      </c>
      <c r="K84">
        <v>4.2248520710059179</v>
      </c>
      <c r="L84">
        <v>0.46942800788954642</v>
      </c>
    </row>
    <row r="85" spans="1:23">
      <c r="A85" t="s">
        <v>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f t="shared" si="5"/>
        <v>1</v>
      </c>
      <c r="J85">
        <v>5</v>
      </c>
      <c r="K85">
        <v>4.2248520710059179</v>
      </c>
      <c r="L85">
        <v>0.46942800788954642</v>
      </c>
      <c r="N85" t="s">
        <v>40</v>
      </c>
    </row>
    <row r="86" spans="1:23">
      <c r="A86" t="s">
        <v>14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f t="shared" si="5"/>
        <v>1</v>
      </c>
      <c r="J86">
        <v>5</v>
      </c>
      <c r="K86">
        <v>3.5976331360946743</v>
      </c>
      <c r="L86">
        <v>0.39973701512163046</v>
      </c>
      <c r="N86" t="s">
        <v>4</v>
      </c>
      <c r="O86">
        <f>O59/13</f>
        <v>4.7692307692307692</v>
      </c>
    </row>
    <row r="87" spans="1:23">
      <c r="A87" t="s">
        <v>11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f t="shared" si="5"/>
        <v>1</v>
      </c>
      <c r="J87">
        <v>5</v>
      </c>
      <c r="K87">
        <v>0.89940828402366857</v>
      </c>
      <c r="L87">
        <v>9.9934253780407614E-2</v>
      </c>
      <c r="N87" t="s">
        <v>6</v>
      </c>
      <c r="O87">
        <f>P60/13</f>
        <v>4.9230769230769234</v>
      </c>
    </row>
    <row r="88" spans="1:23">
      <c r="A88" t="s">
        <v>12</v>
      </c>
      <c r="N88" t="s">
        <v>8</v>
      </c>
      <c r="O88">
        <f>Q61/13</f>
        <v>4.5384615384615383</v>
      </c>
    </row>
    <row r="89" spans="1:23">
      <c r="N89" t="s">
        <v>9</v>
      </c>
      <c r="O89">
        <f>R62/13</f>
        <v>4.4615384615384617</v>
      </c>
    </row>
    <row r="90" spans="1:23">
      <c r="N90" t="s">
        <v>14</v>
      </c>
      <c r="O90">
        <f>S63/13</f>
        <v>4.8461538461538458</v>
      </c>
    </row>
    <row r="91" spans="1:23">
      <c r="A91" t="s">
        <v>27</v>
      </c>
      <c r="B91">
        <v>1</v>
      </c>
      <c r="C91">
        <v>2</v>
      </c>
      <c r="D91">
        <v>3</v>
      </c>
      <c r="E91">
        <v>4</v>
      </c>
      <c r="F91">
        <v>5</v>
      </c>
      <c r="G91" t="s">
        <v>1</v>
      </c>
      <c r="H91" t="s">
        <v>2</v>
      </c>
      <c r="I91" t="s">
        <v>3</v>
      </c>
      <c r="N91" t="s">
        <v>11</v>
      </c>
      <c r="O91">
        <f>T64/13</f>
        <v>4.9230769230769234</v>
      </c>
    </row>
    <row r="92" spans="1:23">
      <c r="A92" t="s">
        <v>4</v>
      </c>
      <c r="B92">
        <v>1</v>
      </c>
      <c r="C92" t="s">
        <v>14</v>
      </c>
      <c r="D92" t="s">
        <v>14</v>
      </c>
      <c r="E92">
        <v>1</v>
      </c>
      <c r="F92">
        <v>1</v>
      </c>
      <c r="G92">
        <v>0.6</v>
      </c>
      <c r="H92">
        <v>1</v>
      </c>
      <c r="I92">
        <f t="shared" si="5"/>
        <v>0.74999999999999989</v>
      </c>
      <c r="J92">
        <v>3</v>
      </c>
      <c r="K92">
        <v>4.1479289940828403</v>
      </c>
      <c r="L92">
        <v>0.41479289940828401</v>
      </c>
    </row>
    <row r="93" spans="1:23">
      <c r="A93" t="s">
        <v>6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f t="shared" si="5"/>
        <v>1</v>
      </c>
      <c r="J93">
        <v>5</v>
      </c>
      <c r="K93">
        <v>0.90532544378698199</v>
      </c>
      <c r="L93">
        <v>9.0532544378698204E-2</v>
      </c>
    </row>
    <row r="94" spans="1:23">
      <c r="A94" t="s">
        <v>8</v>
      </c>
      <c r="B94">
        <v>1</v>
      </c>
      <c r="C94">
        <v>0</v>
      </c>
      <c r="D94">
        <v>1</v>
      </c>
      <c r="E94">
        <v>1</v>
      </c>
      <c r="F94">
        <v>1</v>
      </c>
      <c r="G94">
        <v>0.8</v>
      </c>
      <c r="H94">
        <v>1</v>
      </c>
      <c r="I94">
        <f t="shared" si="5"/>
        <v>0.88888888888888884</v>
      </c>
      <c r="J94">
        <v>4</v>
      </c>
      <c r="K94">
        <v>4.5147928994082847</v>
      </c>
      <c r="L94">
        <v>0.45147928994082848</v>
      </c>
      <c r="N94" t="s">
        <v>43</v>
      </c>
    </row>
    <row r="95" spans="1:23">
      <c r="A95" s="6" t="s">
        <v>9</v>
      </c>
      <c r="B95" s="6">
        <v>1</v>
      </c>
      <c r="C95" s="6">
        <v>1</v>
      </c>
      <c r="D95" s="6">
        <v>1</v>
      </c>
      <c r="E95" s="5">
        <v>2</v>
      </c>
      <c r="F95" s="6">
        <v>1</v>
      </c>
      <c r="G95" s="6">
        <v>1</v>
      </c>
      <c r="H95" s="6">
        <f>J95/6</f>
        <v>0.83333333333333337</v>
      </c>
      <c r="I95">
        <f t="shared" si="5"/>
        <v>0.90909090909090906</v>
      </c>
      <c r="J95">
        <v>5</v>
      </c>
      <c r="K95">
        <v>4.5147928994082847</v>
      </c>
      <c r="L95">
        <v>0.45147928994082848</v>
      </c>
      <c r="N95" t="s">
        <v>4</v>
      </c>
      <c r="O95">
        <f>(O86-J2)^2+(O86-J12)^2+(O86-J22)^2+(O86-J32)^2+(O86-J42)^2+(O86-J52)^2+(O86-J62)^2+(O86-J72)^2+(O86-J82)^2+(O86-J92)^2+(O86-J102)^2+(O86-J112)^2+(O86-J122)^2</f>
        <v>4.3076923076923066</v>
      </c>
    </row>
    <row r="96" spans="1:23">
      <c r="A96" t="s">
        <v>14</v>
      </c>
      <c r="B96">
        <v>1</v>
      </c>
      <c r="C96">
        <v>2</v>
      </c>
      <c r="D96">
        <v>2</v>
      </c>
      <c r="E96">
        <v>1</v>
      </c>
      <c r="F96">
        <v>1</v>
      </c>
      <c r="G96">
        <v>1</v>
      </c>
      <c r="H96">
        <f>J96/7</f>
        <v>0.7142857142857143</v>
      </c>
      <c r="I96">
        <f t="shared" si="5"/>
        <v>0.83333333333333337</v>
      </c>
      <c r="J96">
        <v>5</v>
      </c>
      <c r="K96">
        <v>3.6213017751479288</v>
      </c>
      <c r="L96">
        <v>0.36213017751479287</v>
      </c>
      <c r="N96" t="s">
        <v>6</v>
      </c>
      <c r="O96">
        <f t="shared" ref="O96:O100" si="6">(O87-J3)^2+(O87-J13)^2+(O87-J23)^2+(O87-J33)^2+(O87-J43)^2+(O87-J53)^2+(O87-J63)^2+(O87-J73)^2+(O87-J83)^2+(O87-J93)^2+(O87-J103)^2+(O87-J113)^2+(O87-J123)^2</f>
        <v>0.92307692307692257</v>
      </c>
    </row>
    <row r="97" spans="1:15">
      <c r="A97" t="s">
        <v>11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f t="shared" si="5"/>
        <v>1</v>
      </c>
      <c r="J97">
        <v>5</v>
      </c>
      <c r="K97">
        <v>0.9053254437869821</v>
      </c>
      <c r="L97">
        <v>9.0532544378698204E-2</v>
      </c>
      <c r="N97" t="s">
        <v>8</v>
      </c>
      <c r="O97">
        <f t="shared" si="6"/>
        <v>5.2307692307692317</v>
      </c>
    </row>
    <row r="98" spans="1:15">
      <c r="A98" t="s">
        <v>12</v>
      </c>
      <c r="E98" t="s">
        <v>9</v>
      </c>
      <c r="N98" t="s">
        <v>9</v>
      </c>
      <c r="O98">
        <f t="shared" si="6"/>
        <v>7.2307692307692317</v>
      </c>
    </row>
    <row r="99" spans="1:15">
      <c r="N99" t="s">
        <v>14</v>
      </c>
      <c r="O99">
        <f t="shared" si="6"/>
        <v>3.6923076923076925</v>
      </c>
    </row>
    <row r="100" spans="1:15">
      <c r="N100" t="s">
        <v>11</v>
      </c>
      <c r="O100">
        <f t="shared" si="6"/>
        <v>0.92307692307692268</v>
      </c>
    </row>
    <row r="101" spans="1:15">
      <c r="A101" t="s">
        <v>29</v>
      </c>
      <c r="B101">
        <v>1</v>
      </c>
      <c r="C101">
        <v>2</v>
      </c>
      <c r="D101">
        <v>3</v>
      </c>
      <c r="E101">
        <v>4</v>
      </c>
      <c r="F101">
        <v>5</v>
      </c>
      <c r="G101" t="s">
        <v>1</v>
      </c>
      <c r="H101" t="s">
        <v>2</v>
      </c>
      <c r="I101" t="s">
        <v>3</v>
      </c>
    </row>
    <row r="102" spans="1:15">
      <c r="A102" t="s">
        <v>4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f t="shared" si="5"/>
        <v>1</v>
      </c>
      <c r="J102">
        <v>5</v>
      </c>
      <c r="K102">
        <v>4.2011834319526624</v>
      </c>
      <c r="L102">
        <v>0.38192576654115112</v>
      </c>
    </row>
    <row r="103" spans="1:15">
      <c r="A103" t="s">
        <v>6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f t="shared" si="5"/>
        <v>1</v>
      </c>
      <c r="J103">
        <v>5</v>
      </c>
      <c r="K103">
        <v>0.91124260355029552</v>
      </c>
      <c r="L103">
        <v>8.2840236686390498E-2</v>
      </c>
    </row>
    <row r="104" spans="1:15">
      <c r="A104" t="s">
        <v>8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0.8</v>
      </c>
      <c r="H104">
        <v>1</v>
      </c>
      <c r="I104">
        <f t="shared" si="5"/>
        <v>0.88888888888888884</v>
      </c>
      <c r="J104">
        <v>4</v>
      </c>
      <c r="K104">
        <v>4.8047337278106514</v>
      </c>
      <c r="L104">
        <v>0.43679397525551378</v>
      </c>
    </row>
    <row r="105" spans="1:15">
      <c r="A105" t="s">
        <v>9</v>
      </c>
      <c r="B105">
        <v>0</v>
      </c>
      <c r="C105">
        <v>1</v>
      </c>
      <c r="D105">
        <v>1</v>
      </c>
      <c r="E105">
        <v>2</v>
      </c>
      <c r="F105">
        <v>0</v>
      </c>
      <c r="G105">
        <v>0.6</v>
      </c>
      <c r="H105">
        <v>1</v>
      </c>
      <c r="I105">
        <f t="shared" si="5"/>
        <v>0.74999999999999989</v>
      </c>
      <c r="J105">
        <v>3</v>
      </c>
      <c r="K105">
        <v>6.6508875739644981</v>
      </c>
      <c r="L105">
        <v>0.6046261430876817</v>
      </c>
    </row>
    <row r="106" spans="1:15">
      <c r="A106" t="s">
        <v>14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f t="shared" si="5"/>
        <v>1</v>
      </c>
      <c r="J106">
        <v>5</v>
      </c>
      <c r="K106">
        <v>3.6449704142011834</v>
      </c>
      <c r="L106">
        <v>0.3313609467455621</v>
      </c>
    </row>
    <row r="107" spans="1:15">
      <c r="A107" t="s">
        <v>11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f t="shared" si="5"/>
        <v>1</v>
      </c>
      <c r="J107">
        <v>5</v>
      </c>
      <c r="K107">
        <v>0.91124260355029563</v>
      </c>
      <c r="L107">
        <v>8.2840236686390512E-2</v>
      </c>
    </row>
    <row r="108" spans="1:15">
      <c r="A108" t="s">
        <v>12</v>
      </c>
    </row>
    <row r="109" spans="1:15">
      <c r="E109" t="s">
        <v>9</v>
      </c>
    </row>
    <row r="111" spans="1:15">
      <c r="A111" t="s">
        <v>30</v>
      </c>
      <c r="B111">
        <v>1</v>
      </c>
      <c r="C111">
        <v>2</v>
      </c>
      <c r="D111">
        <v>3</v>
      </c>
      <c r="E111">
        <v>4</v>
      </c>
      <c r="F111">
        <v>5</v>
      </c>
      <c r="G111" t="s">
        <v>1</v>
      </c>
      <c r="H111" t="s">
        <v>2</v>
      </c>
      <c r="I111" t="s">
        <v>3</v>
      </c>
    </row>
    <row r="112" spans="1:15">
      <c r="A112" t="s">
        <v>4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f t="shared" si="5"/>
        <v>1</v>
      </c>
      <c r="J112">
        <v>5</v>
      </c>
      <c r="K112">
        <v>4.2544378698224845</v>
      </c>
      <c r="L112">
        <v>0.35453648915187369</v>
      </c>
    </row>
    <row r="113" spans="1:14">
      <c r="A113" t="s">
        <v>6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f t="shared" si="5"/>
        <v>1</v>
      </c>
      <c r="J113">
        <v>5</v>
      </c>
      <c r="K113">
        <v>0.91715976331360904</v>
      </c>
      <c r="L113">
        <v>7.6429980276134082E-2</v>
      </c>
    </row>
    <row r="114" spans="1:14">
      <c r="A114" t="s">
        <v>8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f t="shared" si="5"/>
        <v>1</v>
      </c>
      <c r="J114">
        <v>5</v>
      </c>
      <c r="K114">
        <v>5.0177514792899416</v>
      </c>
      <c r="L114">
        <v>0.41814595660749515</v>
      </c>
    </row>
    <row r="115" spans="1:14">
      <c r="A115" t="s">
        <v>9</v>
      </c>
      <c r="B115">
        <v>2</v>
      </c>
      <c r="C115">
        <v>1</v>
      </c>
      <c r="D115">
        <v>2</v>
      </c>
      <c r="E115">
        <v>6</v>
      </c>
      <c r="F115">
        <v>1</v>
      </c>
      <c r="G115">
        <v>1</v>
      </c>
      <c r="H115">
        <v>1</v>
      </c>
      <c r="I115">
        <f t="shared" si="5"/>
        <v>1</v>
      </c>
      <c r="J115">
        <v>5</v>
      </c>
      <c r="K115">
        <v>6.9408284023668649</v>
      </c>
      <c r="L115">
        <v>0.57840236686390545</v>
      </c>
    </row>
    <row r="116" spans="1:14">
      <c r="A116" t="s">
        <v>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f t="shared" si="5"/>
        <v>1</v>
      </c>
      <c r="J116">
        <v>5</v>
      </c>
      <c r="K116">
        <v>3.668639053254438</v>
      </c>
      <c r="L116">
        <v>0.3057199211045365</v>
      </c>
    </row>
    <row r="117" spans="1:14">
      <c r="A117" t="s">
        <v>11</v>
      </c>
      <c r="B117">
        <v>1</v>
      </c>
      <c r="C117">
        <v>1</v>
      </c>
      <c r="D117">
        <v>1</v>
      </c>
      <c r="E117">
        <v>2</v>
      </c>
      <c r="F117">
        <v>1</v>
      </c>
      <c r="G117">
        <v>1</v>
      </c>
      <c r="H117">
        <f>J117/6</f>
        <v>0.83333333333333337</v>
      </c>
      <c r="I117">
        <f t="shared" ref="I117:I127" si="7">2/(1/G117+1/H117)</f>
        <v>0.90909090909090906</v>
      </c>
      <c r="J117">
        <v>5</v>
      </c>
      <c r="K117">
        <v>0.91715976331360916</v>
      </c>
      <c r="L117">
        <v>7.6429980276134096E-2</v>
      </c>
      <c r="N117" s="1"/>
    </row>
    <row r="118" spans="1:14">
      <c r="A118" t="s">
        <v>12</v>
      </c>
      <c r="E118" t="s">
        <v>11</v>
      </c>
    </row>
    <row r="119" spans="1:14">
      <c r="B119" t="s">
        <v>9</v>
      </c>
      <c r="D119" t="s">
        <v>9</v>
      </c>
      <c r="E119" t="s">
        <v>37</v>
      </c>
    </row>
    <row r="121" spans="1:14">
      <c r="A121" t="s">
        <v>31</v>
      </c>
      <c r="B121">
        <v>1</v>
      </c>
      <c r="C121">
        <v>2</v>
      </c>
      <c r="D121">
        <v>3</v>
      </c>
      <c r="E121">
        <v>4</v>
      </c>
      <c r="F121">
        <v>5</v>
      </c>
      <c r="G121" t="s">
        <v>1</v>
      </c>
      <c r="H121" t="s">
        <v>2</v>
      </c>
      <c r="I121" t="s">
        <v>3</v>
      </c>
    </row>
    <row r="122" spans="1:14">
      <c r="A122" t="s">
        <v>4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f t="shared" si="7"/>
        <v>1</v>
      </c>
      <c r="J122">
        <v>5</v>
      </c>
      <c r="K122">
        <v>4.3076923076923066</v>
      </c>
      <c r="L122">
        <v>0.33136094674556205</v>
      </c>
    </row>
    <row r="123" spans="1:14">
      <c r="A123" t="s">
        <v>6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f t="shared" si="7"/>
        <v>1</v>
      </c>
      <c r="J123">
        <v>5</v>
      </c>
      <c r="K123">
        <v>0.92307692307692257</v>
      </c>
      <c r="L123">
        <v>7.1005917159763274E-2</v>
      </c>
    </row>
    <row r="124" spans="1:14">
      <c r="A124" t="s">
        <v>8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f t="shared" si="7"/>
        <v>1</v>
      </c>
      <c r="J124">
        <v>5</v>
      </c>
      <c r="K124">
        <v>5.2307692307692317</v>
      </c>
      <c r="L124">
        <v>0.4023668639053255</v>
      </c>
    </row>
    <row r="125" spans="1:14">
      <c r="A125" t="s">
        <v>9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f t="shared" si="7"/>
        <v>1</v>
      </c>
      <c r="J125">
        <v>5</v>
      </c>
      <c r="K125">
        <v>7.2307692307692317</v>
      </c>
      <c r="L125">
        <v>0.55621301775147935</v>
      </c>
    </row>
    <row r="126" spans="1:14">
      <c r="A126" t="s">
        <v>14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f t="shared" si="7"/>
        <v>1</v>
      </c>
      <c r="J126">
        <v>5</v>
      </c>
      <c r="K126">
        <v>3.6923076923076925</v>
      </c>
      <c r="L126">
        <v>0.28402366863905326</v>
      </c>
    </row>
    <row r="127" spans="1:14">
      <c r="A127" t="s">
        <v>11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0.8</v>
      </c>
      <c r="H127">
        <v>1</v>
      </c>
      <c r="I127">
        <f t="shared" si="7"/>
        <v>0.88888888888888884</v>
      </c>
      <c r="J127">
        <v>5</v>
      </c>
      <c r="K127">
        <v>0.92307692307692268</v>
      </c>
      <c r="L127">
        <v>7.1005917159763288E-2</v>
      </c>
    </row>
    <row r="128" spans="1:14">
      <c r="A128" t="s">
        <v>12</v>
      </c>
    </row>
  </sheetData>
  <mergeCells count="12">
    <mergeCell ref="N43:W43"/>
    <mergeCell ref="M46:M54"/>
    <mergeCell ref="N68:W82"/>
    <mergeCell ref="N56:W56"/>
    <mergeCell ref="M59:M67"/>
    <mergeCell ref="N29:W29"/>
    <mergeCell ref="M32:M40"/>
    <mergeCell ref="Y10:AI10"/>
    <mergeCell ref="N2:W2"/>
    <mergeCell ref="M5:M11"/>
    <mergeCell ref="N15:W15"/>
    <mergeCell ref="M18:M26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 寛太</dc:creator>
  <cp:lastModifiedBy>佐々木 寛太</cp:lastModifiedBy>
  <dcterms:created xsi:type="dcterms:W3CDTF">2021-01-12T18:23:44Z</dcterms:created>
  <dcterms:modified xsi:type="dcterms:W3CDTF">2021-01-15T20:23:17Z</dcterms:modified>
</cp:coreProperties>
</file>