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D41E0F53-6DFC-44CE-BF69-4896D1D94D23}" xr6:coauthVersionLast="34" xr6:coauthVersionMax="34" xr10:uidLastSave="{00000000-0000-0000-0000-000000000000}"/>
  <bookViews>
    <workbookView xWindow="240" yWindow="465" windowWidth="16095" windowHeight="966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79021"/>
</workbook>
</file>

<file path=xl/calcChain.xml><?xml version="1.0" encoding="utf-8"?>
<calcChain xmlns="http://schemas.openxmlformats.org/spreadsheetml/2006/main">
  <c r="N10" i="3" l="1"/>
  <c r="M10" i="3"/>
  <c r="L10" i="3"/>
  <c r="K10" i="3"/>
  <c r="J10" i="3"/>
  <c r="I10" i="3"/>
  <c r="H10" i="3"/>
  <c r="G10" i="3"/>
  <c r="F10" i="3"/>
  <c r="N7" i="3"/>
  <c r="M7" i="3"/>
  <c r="L7" i="3"/>
  <c r="K7" i="3"/>
  <c r="J7" i="3"/>
  <c r="I7" i="3"/>
  <c r="H7" i="3"/>
  <c r="G7" i="3"/>
  <c r="F7" i="3"/>
  <c r="N4" i="3"/>
  <c r="M4" i="3"/>
  <c r="L4" i="3"/>
  <c r="K4" i="3"/>
  <c r="J4" i="3"/>
  <c r="I4" i="3"/>
  <c r="H4" i="3"/>
  <c r="G4" i="3"/>
  <c r="F4" i="3"/>
  <c r="N1" i="3" l="1"/>
  <c r="M1" i="3"/>
  <c r="L1" i="3"/>
  <c r="K1" i="3"/>
  <c r="J1" i="3"/>
  <c r="F52" i="2"/>
  <c r="F53" i="2" s="1"/>
  <c r="F46" i="2"/>
  <c r="F47" i="2" s="1"/>
  <c r="F40" i="2"/>
  <c r="F41" i="2" s="1"/>
  <c r="F34" i="2" l="1"/>
  <c r="F35" i="2" s="1"/>
  <c r="F29" i="2"/>
  <c r="F22" i="2"/>
  <c r="F23" i="2" s="1"/>
  <c r="F16" i="2"/>
  <c r="F17" i="2" s="1"/>
  <c r="F10" i="2"/>
  <c r="F11" i="2" s="1"/>
  <c r="F4" i="2"/>
  <c r="F5" i="2" s="1"/>
  <c r="A49" i="2"/>
  <c r="A43" i="2"/>
  <c r="A37" i="2"/>
  <c r="A31" i="2"/>
  <c r="A25" i="2"/>
  <c r="I1" i="3" l="1"/>
  <c r="H1" i="3"/>
  <c r="G1" i="3"/>
  <c r="F1" i="3"/>
  <c r="A19" i="2"/>
  <c r="A13" i="2"/>
  <c r="A7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6FFE5248-FB83-4648-9F3F-B4AC8E858CF4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  <comment ref="B4" authorId="0" shapeId="0" xr:uid="{027799DE-D6D4-4B36-BE05-A79996B6C245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  <comment ref="B7" authorId="0" shapeId="0" xr:uid="{E46555CD-E97B-4A0C-88B1-9344E7BD6EC1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  <comment ref="B10" authorId="0" shapeId="0" xr:uid="{1473BDF1-B748-4A57-8D55-5D4DA37D8317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</commentList>
</comments>
</file>

<file path=xl/sharedStrings.xml><?xml version="1.0" encoding="utf-8"?>
<sst xmlns="http://schemas.openxmlformats.org/spreadsheetml/2006/main" count="127" uniqueCount="31">
  <si>
    <t>Targeted to (populations)</t>
  </si>
  <si>
    <t>Targeted to (compartments)</t>
  </si>
  <si>
    <t>Adults</t>
  </si>
  <si>
    <t>Assumption</t>
  </si>
  <si>
    <t>Total spend</t>
  </si>
  <si>
    <t>OR</t>
  </si>
  <si>
    <t>Capacity constraints</t>
  </si>
  <si>
    <t>screen</t>
  </si>
  <si>
    <t>diag</t>
  </si>
  <si>
    <t>initiate</t>
  </si>
  <si>
    <t>loss</t>
  </si>
  <si>
    <t>Screening at pharmacies</t>
  </si>
  <si>
    <t>Screening at PHC</t>
  </si>
  <si>
    <t>Screening via outreach</t>
  </si>
  <si>
    <t>Confirmatory test - doctor</t>
  </si>
  <si>
    <t>Confirmatory test - nurse</t>
  </si>
  <si>
    <t>Treatment initiation counselling</t>
  </si>
  <si>
    <t>Treatment initiation course</t>
  </si>
  <si>
    <t>Adherence counselling</t>
  </si>
  <si>
    <t>Online adherence course</t>
  </si>
  <si>
    <t>Unit cost</t>
  </si>
  <si>
    <t>Coverage interation</t>
  </si>
  <si>
    <t>Impact interaction</t>
  </si>
  <si>
    <t>Undiagnosed</t>
  </si>
  <si>
    <t>Screened</t>
  </si>
  <si>
    <t>Diagnosed</t>
  </si>
  <si>
    <t>Treated</t>
  </si>
  <si>
    <t>Display name</t>
  </si>
  <si>
    <t>Abbreviation</t>
  </si>
  <si>
    <t>Coverage</t>
  </si>
  <si>
    <t>Baseline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</si>
</sst>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._-;\-* #,##0.00\ _k_r_._-;_-* &quot;-&quot;??\ _k_r_._-;_-@_-"/>
    <numFmt numFmtId="165" formatCode="_-* #,##0\ _k_r_._-;\-* #,##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165" fontId="0" fillId="2" borderId="1" xfId="1" applyNumberFormat="1" applyFont="1" applyFill="1" applyBorder="1" applyProtection="1">
      <protection locked="0"/>
    </xf>
    <xf numFmtId="165" fontId="0" fillId="0" borderId="0" xfId="0" applyNumberFormat="1"/>
    <xf numFmtId="9" fontId="0" fillId="2" borderId="1" xfId="0" applyNumberFormat="1" applyFill="1" applyBorder="1" applyProtection="1">
      <protection locked="0"/>
    </xf>
    <xf numFmtId="0" fontId="1" fillId="0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C1" workbookViewId="0">
      <selection activeCell="C2" sqref="C2"/>
    </sheetView>
  </sheetViews>
  <sheetFormatPr defaultColWidth="8.85546875" defaultRowHeight="15" x14ac:dyDescent="0.25"/>
  <cols>
    <col min="3" max="3" width="21" bestFit="1" customWidth="1"/>
    <col min="4" max="4" width="25.85546875" bestFit="1" customWidth="1"/>
    <col min="5" max="5" width="1.28515625" customWidth="1"/>
    <col min="6" max="6" width="19.85546875" customWidth="1"/>
    <col min="7" max="7" width="1.85546875" customWidth="1"/>
    <col min="8" max="9" width="16.7109375" customWidth="1"/>
    <col min="10" max="10" width="12.7109375" customWidth="1"/>
  </cols>
  <sheetData>
    <row r="1" spans="1:11" x14ac:dyDescent="0.25">
      <c r="A1" s="1"/>
      <c r="F1" s="2" t="s">
        <v>0</v>
      </c>
      <c r="H1" s="8" t="s">
        <v>1</v>
      </c>
    </row>
    <row r="2" spans="1:11" x14ac:dyDescent="0.25">
      <c r="C2" s="2" t="s">
        <v>28</v>
      </c>
      <c r="D2" s="2" t="s">
        <v>27</v>
      </c>
      <c r="E2" s="3"/>
      <c r="F2" s="3" t="s">
        <v>2</v>
      </c>
      <c r="G2" s="3"/>
      <c r="H2" s="3" t="s">
        <v>23</v>
      </c>
      <c r="I2" s="3" t="s">
        <v>24</v>
      </c>
      <c r="J2" s="3" t="s">
        <v>25</v>
      </c>
      <c r="K2" s="3" t="s">
        <v>26</v>
      </c>
    </row>
    <row r="3" spans="1:11" x14ac:dyDescent="0.25">
      <c r="B3" s="4">
        <v>1</v>
      </c>
      <c r="C3" s="5" t="s">
        <v>11</v>
      </c>
      <c r="D3" s="5" t="s">
        <v>11</v>
      </c>
      <c r="E3" s="3"/>
      <c r="F3" s="5">
        <v>1</v>
      </c>
      <c r="G3" s="3"/>
      <c r="H3" s="5">
        <v>1</v>
      </c>
      <c r="I3" s="5"/>
      <c r="J3" s="5"/>
      <c r="K3" s="5"/>
    </row>
    <row r="4" spans="1:11" x14ac:dyDescent="0.25">
      <c r="B4" s="4">
        <v>2</v>
      </c>
      <c r="C4" s="5" t="s">
        <v>12</v>
      </c>
      <c r="D4" s="5" t="s">
        <v>12</v>
      </c>
      <c r="E4" s="3"/>
      <c r="F4" s="5">
        <v>1</v>
      </c>
      <c r="G4" s="3"/>
      <c r="H4" s="5">
        <v>1</v>
      </c>
      <c r="I4" s="5"/>
      <c r="J4" s="5"/>
      <c r="K4" s="5"/>
    </row>
    <row r="5" spans="1:11" x14ac:dyDescent="0.25">
      <c r="B5" s="4">
        <v>3</v>
      </c>
      <c r="C5" s="5" t="s">
        <v>13</v>
      </c>
      <c r="D5" s="5" t="s">
        <v>13</v>
      </c>
      <c r="E5" s="3"/>
      <c r="F5" s="5">
        <v>1</v>
      </c>
      <c r="G5" s="3"/>
      <c r="H5" s="5">
        <v>1</v>
      </c>
      <c r="I5" s="5"/>
      <c r="J5" s="5"/>
      <c r="K5" s="5"/>
    </row>
    <row r="6" spans="1:11" x14ac:dyDescent="0.25">
      <c r="B6" s="4">
        <v>4</v>
      </c>
      <c r="C6" s="5" t="s">
        <v>14</v>
      </c>
      <c r="D6" s="5" t="s">
        <v>14</v>
      </c>
      <c r="E6" s="3"/>
      <c r="F6" s="5">
        <v>1</v>
      </c>
      <c r="G6" s="3"/>
      <c r="H6" s="5"/>
      <c r="I6" s="5">
        <v>1</v>
      </c>
      <c r="J6" s="5"/>
      <c r="K6" s="5"/>
    </row>
    <row r="7" spans="1:11" x14ac:dyDescent="0.25">
      <c r="B7" s="4">
        <v>5</v>
      </c>
      <c r="C7" s="5" t="s">
        <v>15</v>
      </c>
      <c r="D7" s="5" t="s">
        <v>15</v>
      </c>
      <c r="E7" s="3"/>
      <c r="F7" s="5">
        <v>1</v>
      </c>
      <c r="G7" s="3"/>
      <c r="H7" s="5"/>
      <c r="I7" s="5">
        <v>1</v>
      </c>
      <c r="J7" s="5"/>
      <c r="K7" s="5"/>
    </row>
    <row r="8" spans="1:11" x14ac:dyDescent="0.25">
      <c r="B8" s="4">
        <v>6</v>
      </c>
      <c r="C8" s="5" t="s">
        <v>16</v>
      </c>
      <c r="D8" s="5" t="s">
        <v>16</v>
      </c>
      <c r="E8" s="3"/>
      <c r="F8" s="5">
        <v>1</v>
      </c>
      <c r="G8" s="3"/>
      <c r="H8" s="5"/>
      <c r="I8" s="5"/>
      <c r="J8" s="5">
        <v>1</v>
      </c>
      <c r="K8" s="5"/>
    </row>
    <row r="9" spans="1:11" x14ac:dyDescent="0.25">
      <c r="B9" s="4">
        <v>7</v>
      </c>
      <c r="C9" s="5" t="s">
        <v>17</v>
      </c>
      <c r="D9" s="5" t="s">
        <v>17</v>
      </c>
      <c r="E9" s="3"/>
      <c r="F9" s="5">
        <v>1</v>
      </c>
      <c r="G9" s="3"/>
      <c r="H9" s="5"/>
      <c r="I9" s="5"/>
      <c r="J9" s="5">
        <v>1</v>
      </c>
      <c r="K9" s="5"/>
    </row>
    <row r="10" spans="1:11" x14ac:dyDescent="0.25">
      <c r="B10" s="4">
        <v>8</v>
      </c>
      <c r="C10" s="5" t="s">
        <v>18</v>
      </c>
      <c r="D10" s="5" t="s">
        <v>18</v>
      </c>
      <c r="E10" s="3"/>
      <c r="F10" s="5">
        <v>1</v>
      </c>
      <c r="G10" s="3"/>
      <c r="H10" s="5"/>
      <c r="I10" s="5"/>
      <c r="J10" s="5"/>
      <c r="K10" s="5">
        <v>1</v>
      </c>
    </row>
    <row r="11" spans="1:11" x14ac:dyDescent="0.25">
      <c r="B11" s="4">
        <v>9</v>
      </c>
      <c r="C11" s="5" t="s">
        <v>19</v>
      </c>
      <c r="D11" s="5" t="s">
        <v>19</v>
      </c>
      <c r="E11" s="3"/>
      <c r="F11" s="5">
        <v>1</v>
      </c>
      <c r="G11" s="3"/>
      <c r="H11" s="5"/>
      <c r="I11" s="5"/>
      <c r="J11" s="5"/>
      <c r="K11" s="5">
        <v>1</v>
      </c>
    </row>
    <row r="12" spans="1:11" x14ac:dyDescent="0.25">
      <c r="E12" s="3"/>
    </row>
    <row r="13" spans="1:11" x14ac:dyDescent="0.25">
      <c r="E13" s="3"/>
    </row>
    <row r="14" spans="1:11" x14ac:dyDescent="0.25">
      <c r="E14" s="3"/>
    </row>
    <row r="15" spans="1:11" x14ac:dyDescent="0.25">
      <c r="E15" s="3"/>
    </row>
    <row r="16" spans="1:11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zoomScale="70" zoomScaleNormal="70" workbookViewId="0">
      <selection activeCell="O8" sqref="O8"/>
    </sheetView>
  </sheetViews>
  <sheetFormatPr defaultColWidth="8.85546875" defaultRowHeight="15" x14ac:dyDescent="0.25"/>
  <cols>
    <col min="1" max="1" width="38.28515625" bestFit="1" customWidth="1"/>
    <col min="2" max="2" width="15.7109375" customWidth="1"/>
    <col min="6" max="6" width="16" bestFit="1" customWidth="1"/>
  </cols>
  <sheetData>
    <row r="1" spans="1:7" ht="30" x14ac:dyDescent="0.25">
      <c r="A1" s="4" t="str">
        <f>'Program targeting'!$C$3</f>
        <v>Screening at pharmacies</v>
      </c>
      <c r="B1" s="6" t="s">
        <v>3</v>
      </c>
      <c r="D1" s="6">
        <v>2015</v>
      </c>
      <c r="E1" s="6">
        <v>2016</v>
      </c>
      <c r="F1" s="6">
        <v>2017</v>
      </c>
      <c r="G1" s="6">
        <v>2018</v>
      </c>
    </row>
    <row r="2" spans="1:7" x14ac:dyDescent="0.25">
      <c r="A2" s="4" t="s">
        <v>4</v>
      </c>
      <c r="B2" s="7"/>
      <c r="C2" s="2" t="s">
        <v>5</v>
      </c>
      <c r="D2" s="7"/>
      <c r="E2" s="7"/>
      <c r="F2" s="9">
        <v>2000000</v>
      </c>
      <c r="G2" s="7"/>
    </row>
    <row r="3" spans="1:7" x14ac:dyDescent="0.25">
      <c r="A3" s="4" t="s">
        <v>6</v>
      </c>
      <c r="B3" s="5"/>
      <c r="C3" s="2" t="s">
        <v>5</v>
      </c>
      <c r="D3" s="5"/>
      <c r="E3" s="5"/>
      <c r="F3" s="5"/>
      <c r="G3" s="5"/>
    </row>
    <row r="4" spans="1:7" x14ac:dyDescent="0.25">
      <c r="A4" s="4" t="s">
        <v>20</v>
      </c>
      <c r="B4" s="5"/>
      <c r="C4" s="2" t="s">
        <v>5</v>
      </c>
      <c r="D4" s="5"/>
      <c r="E4" s="5"/>
      <c r="F4" s="5">
        <f>20/0.02</f>
        <v>1000</v>
      </c>
      <c r="G4" s="5"/>
    </row>
    <row r="5" spans="1:7" x14ac:dyDescent="0.25">
      <c r="A5" s="12" t="s">
        <v>29</v>
      </c>
      <c r="C5" s="2" t="s">
        <v>5</v>
      </c>
      <c r="F5" s="10">
        <f>F2/F4</f>
        <v>2000</v>
      </c>
    </row>
    <row r="6" spans="1:7" x14ac:dyDescent="0.25">
      <c r="A6" s="12"/>
      <c r="F6" s="10"/>
    </row>
    <row r="7" spans="1:7" ht="30" x14ac:dyDescent="0.25">
      <c r="A7" s="4" t="str">
        <f>'Program targeting'!$C$4</f>
        <v>Screening at PHC</v>
      </c>
      <c r="B7" s="6" t="s">
        <v>3</v>
      </c>
      <c r="D7" s="6">
        <v>2015</v>
      </c>
      <c r="E7" s="6">
        <v>2016</v>
      </c>
      <c r="F7" s="6">
        <v>2017</v>
      </c>
      <c r="G7" s="6">
        <v>2018</v>
      </c>
    </row>
    <row r="8" spans="1:7" x14ac:dyDescent="0.25">
      <c r="A8" s="4" t="s">
        <v>4</v>
      </c>
      <c r="B8" s="5"/>
      <c r="C8" s="2" t="s">
        <v>5</v>
      </c>
      <c r="D8" s="5"/>
      <c r="E8" s="5"/>
      <c r="F8" s="9">
        <v>6300000</v>
      </c>
      <c r="G8" s="5"/>
    </row>
    <row r="9" spans="1:7" x14ac:dyDescent="0.25">
      <c r="A9" s="4" t="s">
        <v>6</v>
      </c>
      <c r="B9" s="5"/>
      <c r="C9" s="2" t="s">
        <v>5</v>
      </c>
      <c r="D9" s="5"/>
      <c r="E9" s="5"/>
      <c r="F9" s="5"/>
      <c r="G9" s="5"/>
    </row>
    <row r="10" spans="1:7" x14ac:dyDescent="0.25">
      <c r="A10" s="4" t="s">
        <v>20</v>
      </c>
      <c r="B10" s="5"/>
      <c r="C10" s="2" t="s">
        <v>5</v>
      </c>
      <c r="D10" s="5"/>
      <c r="E10" s="5"/>
      <c r="F10" s="5">
        <f>21/0.07</f>
        <v>299.99999999999994</v>
      </c>
      <c r="G10" s="5"/>
    </row>
    <row r="11" spans="1:7" x14ac:dyDescent="0.25">
      <c r="A11" s="12" t="s">
        <v>29</v>
      </c>
      <c r="C11" s="2" t="s">
        <v>5</v>
      </c>
      <c r="F11" s="10">
        <f>F8/F10</f>
        <v>21000.000000000004</v>
      </c>
    </row>
    <row r="12" spans="1:7" x14ac:dyDescent="0.25">
      <c r="A12" s="12"/>
      <c r="F12" s="10"/>
    </row>
    <row r="13" spans="1:7" ht="30" x14ac:dyDescent="0.25">
      <c r="A13" s="4" t="str">
        <f>'Program targeting'!$C$5</f>
        <v>Screening via outreach</v>
      </c>
      <c r="B13" s="6" t="s">
        <v>3</v>
      </c>
      <c r="D13" s="6">
        <v>2015</v>
      </c>
      <c r="E13" s="6">
        <v>2016</v>
      </c>
      <c r="F13" s="6">
        <v>2017</v>
      </c>
      <c r="G13" s="6">
        <v>2018</v>
      </c>
    </row>
    <row r="14" spans="1:7" x14ac:dyDescent="0.25">
      <c r="A14" s="4" t="s">
        <v>4</v>
      </c>
      <c r="B14" s="5"/>
      <c r="C14" s="2" t="s">
        <v>5</v>
      </c>
      <c r="D14" s="5"/>
      <c r="E14" s="5"/>
      <c r="F14" s="9">
        <v>300000</v>
      </c>
      <c r="G14" s="5"/>
    </row>
    <row r="15" spans="1:7" x14ac:dyDescent="0.25">
      <c r="A15" s="4" t="s">
        <v>6</v>
      </c>
      <c r="B15" s="5"/>
      <c r="C15" s="2" t="s">
        <v>5</v>
      </c>
      <c r="D15" s="5"/>
      <c r="E15" s="5"/>
      <c r="F15" s="5"/>
      <c r="G15" s="5"/>
    </row>
    <row r="16" spans="1:7" x14ac:dyDescent="0.25">
      <c r="A16" s="4" t="s">
        <v>20</v>
      </c>
      <c r="B16" s="7"/>
      <c r="C16" s="2" t="s">
        <v>5</v>
      </c>
      <c r="D16" s="7"/>
      <c r="E16" s="7"/>
      <c r="F16" s="5">
        <f>30/0.2</f>
        <v>150</v>
      </c>
      <c r="G16" s="7"/>
    </row>
    <row r="17" spans="1:7" x14ac:dyDescent="0.25">
      <c r="C17" s="2" t="s">
        <v>5</v>
      </c>
      <c r="F17" s="10">
        <f>F14/F16</f>
        <v>2000</v>
      </c>
    </row>
    <row r="18" spans="1:7" x14ac:dyDescent="0.25">
      <c r="F18" s="10"/>
    </row>
    <row r="19" spans="1:7" ht="30" x14ac:dyDescent="0.25">
      <c r="A19" s="4" t="str">
        <f>'Program targeting'!$C$6</f>
        <v>Confirmatory test - doctor</v>
      </c>
      <c r="B19" s="6" t="s">
        <v>3</v>
      </c>
      <c r="D19" s="6">
        <v>2015</v>
      </c>
      <c r="E19" s="6">
        <v>2016</v>
      </c>
      <c r="F19" s="6">
        <v>2017</v>
      </c>
      <c r="G19" s="6">
        <v>2018</v>
      </c>
    </row>
    <row r="20" spans="1:7" x14ac:dyDescent="0.25">
      <c r="A20" s="4" t="s">
        <v>4</v>
      </c>
      <c r="B20" s="5"/>
      <c r="C20" s="2" t="s">
        <v>5</v>
      </c>
      <c r="D20" s="5"/>
      <c r="E20" s="5"/>
      <c r="F20" s="9">
        <v>250000</v>
      </c>
      <c r="G20" s="5"/>
    </row>
    <row r="21" spans="1:7" x14ac:dyDescent="0.25">
      <c r="A21" s="4" t="s">
        <v>6</v>
      </c>
      <c r="B21" s="5"/>
      <c r="C21" s="2" t="s">
        <v>5</v>
      </c>
      <c r="D21" s="5"/>
      <c r="E21" s="5"/>
      <c r="F21" s="5"/>
      <c r="G21" s="5"/>
    </row>
    <row r="22" spans="1:7" x14ac:dyDescent="0.25">
      <c r="A22" s="4" t="s">
        <v>20</v>
      </c>
      <c r="B22" s="7"/>
      <c r="C22" s="2" t="s">
        <v>5</v>
      </c>
      <c r="D22" s="7"/>
      <c r="E22" s="7"/>
      <c r="F22" s="5">
        <f>25</f>
        <v>25</v>
      </c>
      <c r="G22" s="7"/>
    </row>
    <row r="23" spans="1:7" x14ac:dyDescent="0.25">
      <c r="A23" s="12" t="s">
        <v>29</v>
      </c>
      <c r="C23" s="2" t="s">
        <v>5</v>
      </c>
      <c r="F23" s="10">
        <f>F20/F22</f>
        <v>10000</v>
      </c>
    </row>
    <row r="24" spans="1:7" x14ac:dyDescent="0.25">
      <c r="A24" s="12"/>
      <c r="F24" s="10"/>
    </row>
    <row r="25" spans="1:7" ht="30" x14ac:dyDescent="0.25">
      <c r="A25" s="4" t="str">
        <f>'Program targeting'!$C$7</f>
        <v>Confirmatory test - nurse</v>
      </c>
      <c r="B25" s="6" t="s">
        <v>3</v>
      </c>
      <c r="D25" s="6">
        <v>2015</v>
      </c>
      <c r="E25" s="6">
        <v>2016</v>
      </c>
      <c r="F25" s="6">
        <v>2017</v>
      </c>
      <c r="G25" s="6">
        <v>2018</v>
      </c>
    </row>
    <row r="26" spans="1:7" x14ac:dyDescent="0.25">
      <c r="A26" s="4" t="s">
        <v>4</v>
      </c>
      <c r="B26" s="5"/>
      <c r="C26" s="2" t="s">
        <v>5</v>
      </c>
      <c r="D26" s="5"/>
      <c r="E26" s="5"/>
      <c r="F26" s="9">
        <v>150000</v>
      </c>
      <c r="G26" s="5"/>
    </row>
    <row r="27" spans="1:7" x14ac:dyDescent="0.25">
      <c r="A27" s="4" t="s">
        <v>6</v>
      </c>
      <c r="B27" s="5"/>
      <c r="C27" s="2" t="s">
        <v>5</v>
      </c>
      <c r="D27" s="5"/>
      <c r="E27" s="5"/>
      <c r="F27" s="5"/>
      <c r="G27" s="5"/>
    </row>
    <row r="28" spans="1:7" x14ac:dyDescent="0.25">
      <c r="A28" s="4" t="s">
        <v>20</v>
      </c>
      <c r="B28" s="7"/>
      <c r="C28" s="2" t="s">
        <v>5</v>
      </c>
      <c r="D28" s="7"/>
      <c r="E28" s="7"/>
      <c r="F28" s="5">
        <v>10</v>
      </c>
      <c r="G28" s="7"/>
    </row>
    <row r="29" spans="1:7" x14ac:dyDescent="0.25">
      <c r="A29" s="12" t="s">
        <v>29</v>
      </c>
      <c r="C29" s="2" t="s">
        <v>5</v>
      </c>
      <c r="F29" s="10">
        <f>F26/F28</f>
        <v>15000</v>
      </c>
    </row>
    <row r="30" spans="1:7" x14ac:dyDescent="0.25">
      <c r="A30" s="12"/>
      <c r="F30" s="10"/>
    </row>
    <row r="31" spans="1:7" ht="30" x14ac:dyDescent="0.25">
      <c r="A31" s="4" t="str">
        <f>'Program targeting'!$C$8</f>
        <v>Treatment initiation counselling</v>
      </c>
      <c r="B31" s="6" t="s">
        <v>3</v>
      </c>
      <c r="D31" s="6">
        <v>2015</v>
      </c>
      <c r="E31" s="6">
        <v>2016</v>
      </c>
      <c r="F31" s="6">
        <v>2017</v>
      </c>
      <c r="G31" s="6">
        <v>2018</v>
      </c>
    </row>
    <row r="32" spans="1:7" x14ac:dyDescent="0.25">
      <c r="A32" s="4" t="s">
        <v>4</v>
      </c>
      <c r="B32" s="5"/>
      <c r="C32" s="2" t="s">
        <v>5</v>
      </c>
      <c r="D32" s="5"/>
      <c r="E32" s="5"/>
      <c r="F32" s="9">
        <v>2500000</v>
      </c>
      <c r="G32" s="5"/>
    </row>
    <row r="33" spans="1:7" x14ac:dyDescent="0.25">
      <c r="A33" s="4" t="s">
        <v>6</v>
      </c>
      <c r="B33" s="5"/>
      <c r="C33" s="2" t="s">
        <v>5</v>
      </c>
      <c r="D33" s="5"/>
      <c r="E33" s="5"/>
      <c r="F33" s="5"/>
      <c r="G33" s="5"/>
    </row>
    <row r="34" spans="1:7" x14ac:dyDescent="0.25">
      <c r="A34" s="4" t="s">
        <v>20</v>
      </c>
      <c r="B34" s="7"/>
      <c r="C34" s="2" t="s">
        <v>5</v>
      </c>
      <c r="D34" s="7"/>
      <c r="E34" s="7"/>
      <c r="F34" s="5">
        <f>250</f>
        <v>250</v>
      </c>
      <c r="G34" s="7"/>
    </row>
    <row r="35" spans="1:7" x14ac:dyDescent="0.25">
      <c r="A35" s="12" t="s">
        <v>29</v>
      </c>
      <c r="C35" s="2" t="s">
        <v>5</v>
      </c>
      <c r="F35" s="10">
        <f>F32/F34</f>
        <v>10000</v>
      </c>
    </row>
    <row r="36" spans="1:7" x14ac:dyDescent="0.25">
      <c r="A36" s="12"/>
      <c r="F36" s="10"/>
    </row>
    <row r="37" spans="1:7" ht="30" x14ac:dyDescent="0.25">
      <c r="A37" s="4" t="str">
        <f>'Program targeting'!$C$9</f>
        <v>Treatment initiation course</v>
      </c>
      <c r="B37" s="6" t="s">
        <v>3</v>
      </c>
      <c r="D37" s="6">
        <v>2015</v>
      </c>
      <c r="E37" s="6">
        <v>2016</v>
      </c>
      <c r="F37" s="6">
        <v>2017</v>
      </c>
      <c r="G37" s="6">
        <v>2018</v>
      </c>
    </row>
    <row r="38" spans="1:7" x14ac:dyDescent="0.25">
      <c r="A38" s="4" t="s">
        <v>4</v>
      </c>
      <c r="B38" s="5"/>
      <c r="C38" s="2" t="s">
        <v>5</v>
      </c>
      <c r="D38" s="5"/>
      <c r="E38" s="5"/>
      <c r="F38" s="9">
        <v>1500000</v>
      </c>
      <c r="G38" s="5"/>
    </row>
    <row r="39" spans="1:7" x14ac:dyDescent="0.25">
      <c r="A39" s="4" t="s">
        <v>6</v>
      </c>
      <c r="B39" s="5"/>
      <c r="C39" s="2" t="s">
        <v>5</v>
      </c>
      <c r="D39" s="5"/>
      <c r="E39" s="5"/>
      <c r="F39" s="5"/>
      <c r="G39" s="5"/>
    </row>
    <row r="40" spans="1:7" x14ac:dyDescent="0.25">
      <c r="A40" s="4" t="s">
        <v>20</v>
      </c>
      <c r="B40" s="7"/>
      <c r="C40" s="2" t="s">
        <v>5</v>
      </c>
      <c r="D40" s="7"/>
      <c r="E40" s="7"/>
      <c r="F40" s="5">
        <f>300</f>
        <v>300</v>
      </c>
      <c r="G40" s="7"/>
    </row>
    <row r="41" spans="1:7" x14ac:dyDescent="0.25">
      <c r="A41" s="12" t="s">
        <v>29</v>
      </c>
      <c r="C41" s="2" t="s">
        <v>5</v>
      </c>
      <c r="F41" s="10">
        <f>F38/F40</f>
        <v>5000</v>
      </c>
    </row>
    <row r="42" spans="1:7" x14ac:dyDescent="0.25">
      <c r="A42" s="12"/>
      <c r="F42" s="10"/>
    </row>
    <row r="43" spans="1:7" ht="30" x14ac:dyDescent="0.25">
      <c r="A43" s="4" t="str">
        <f>'Program targeting'!$C$10</f>
        <v>Adherence counselling</v>
      </c>
      <c r="B43" s="6" t="s">
        <v>3</v>
      </c>
      <c r="D43" s="6">
        <v>2015</v>
      </c>
      <c r="E43" s="6">
        <v>2016</v>
      </c>
      <c r="F43" s="6">
        <v>2017</v>
      </c>
      <c r="G43" s="6">
        <v>2018</v>
      </c>
    </row>
    <row r="44" spans="1:7" x14ac:dyDescent="0.25">
      <c r="A44" s="4" t="s">
        <v>4</v>
      </c>
      <c r="B44" s="5"/>
      <c r="C44" s="2" t="s">
        <v>5</v>
      </c>
      <c r="D44" s="5"/>
      <c r="E44" s="5"/>
      <c r="F44" s="9">
        <v>1000000</v>
      </c>
      <c r="G44" s="5"/>
    </row>
    <row r="45" spans="1:7" x14ac:dyDescent="0.25">
      <c r="A45" s="4" t="s">
        <v>6</v>
      </c>
      <c r="B45" s="5"/>
      <c r="C45" s="2" t="s">
        <v>5</v>
      </c>
      <c r="D45" s="5"/>
      <c r="E45" s="5"/>
      <c r="F45" s="5"/>
      <c r="G45" s="5"/>
    </row>
    <row r="46" spans="1:7" x14ac:dyDescent="0.25">
      <c r="A46" s="4" t="s">
        <v>20</v>
      </c>
      <c r="B46" s="7"/>
      <c r="C46" s="2" t="s">
        <v>5</v>
      </c>
      <c r="D46" s="7"/>
      <c r="E46" s="7"/>
      <c r="F46" s="5">
        <f>80</f>
        <v>80</v>
      </c>
      <c r="G46" s="7"/>
    </row>
    <row r="47" spans="1:7" x14ac:dyDescent="0.25">
      <c r="A47" s="12" t="s">
        <v>29</v>
      </c>
      <c r="C47" s="2" t="s">
        <v>5</v>
      </c>
      <c r="F47" s="10">
        <f>F44/F46</f>
        <v>12500</v>
      </c>
    </row>
    <row r="48" spans="1:7" x14ac:dyDescent="0.25">
      <c r="A48" s="12"/>
      <c r="F48" s="10"/>
    </row>
    <row r="49" spans="1:7" ht="30" x14ac:dyDescent="0.25">
      <c r="A49" s="4" t="str">
        <f>'Program targeting'!$C$11</f>
        <v>Online adherence course</v>
      </c>
      <c r="B49" s="6" t="s">
        <v>3</v>
      </c>
      <c r="D49" s="6">
        <v>2015</v>
      </c>
      <c r="E49" s="6">
        <v>2016</v>
      </c>
      <c r="F49" s="6">
        <v>2017</v>
      </c>
      <c r="G49" s="6">
        <v>2018</v>
      </c>
    </row>
    <row r="50" spans="1:7" x14ac:dyDescent="0.25">
      <c r="A50" s="4" t="s">
        <v>4</v>
      </c>
      <c r="B50" s="5"/>
      <c r="C50" s="2" t="s">
        <v>5</v>
      </c>
      <c r="D50" s="5"/>
      <c r="E50" s="5"/>
      <c r="F50" s="9">
        <v>500000</v>
      </c>
      <c r="G50" s="5"/>
    </row>
    <row r="51" spans="1:7" x14ac:dyDescent="0.25">
      <c r="A51" s="4" t="s">
        <v>6</v>
      </c>
      <c r="B51" s="5"/>
      <c r="C51" s="2" t="s">
        <v>5</v>
      </c>
      <c r="D51" s="5"/>
      <c r="E51" s="5"/>
      <c r="F51" s="5"/>
      <c r="G51" s="5"/>
    </row>
    <row r="52" spans="1:7" x14ac:dyDescent="0.25">
      <c r="A52" s="4" t="s">
        <v>20</v>
      </c>
      <c r="B52" s="7"/>
      <c r="C52" s="2" t="s">
        <v>5</v>
      </c>
      <c r="D52" s="7"/>
      <c r="E52" s="7"/>
      <c r="F52" s="5">
        <f>20</f>
        <v>20</v>
      </c>
      <c r="G52" s="7"/>
    </row>
    <row r="53" spans="1:7" x14ac:dyDescent="0.25">
      <c r="A53" s="12" t="s">
        <v>29</v>
      </c>
      <c r="C53" s="2" t="s">
        <v>5</v>
      </c>
      <c r="F53" s="10">
        <f>F50/F52</f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workbookViewId="0">
      <selection activeCell="M4" sqref="M4"/>
    </sheetView>
  </sheetViews>
  <sheetFormatPr defaultColWidth="8.85546875" defaultRowHeight="15" x14ac:dyDescent="0.25"/>
  <cols>
    <col min="1" max="4" width="12.7109375" customWidth="1"/>
    <col min="5" max="5" width="2.7109375" customWidth="1"/>
  </cols>
  <sheetData>
    <row r="1" spans="1:14" ht="90" x14ac:dyDescent="0.25">
      <c r="A1" s="4" t="s">
        <v>7</v>
      </c>
      <c r="B1" s="3" t="s">
        <v>30</v>
      </c>
      <c r="C1" s="6" t="s">
        <v>21</v>
      </c>
      <c r="D1" s="6" t="s">
        <v>22</v>
      </c>
      <c r="F1" s="6" t="str">
        <f>'Program targeting'!$C$3</f>
        <v>Screening at pharmacies</v>
      </c>
      <c r="G1" s="6" t="str">
        <f>'Program targeting'!$C$4</f>
        <v>Screening at PHC</v>
      </c>
      <c r="H1" s="6" t="str">
        <f>'Program targeting'!$C$5</f>
        <v>Screening via outreach</v>
      </c>
      <c r="I1" s="6" t="str">
        <f>'Program targeting'!$C$6</f>
        <v>Confirmatory test - doctor</v>
      </c>
      <c r="J1" s="6" t="str">
        <f>'Program targeting'!$C$7</f>
        <v>Confirmatory test - nurse</v>
      </c>
      <c r="K1" s="6" t="str">
        <f>'Program targeting'!$C$8</f>
        <v>Treatment initiation counselling</v>
      </c>
      <c r="L1" s="6" t="str">
        <f>'Program targeting'!$C$9</f>
        <v>Treatment initiation course</v>
      </c>
      <c r="M1" s="6" t="str">
        <f>'Program targeting'!$C$10</f>
        <v>Adherence counselling</v>
      </c>
      <c r="N1" s="6" t="str">
        <f>'Program targeting'!$C$11</f>
        <v>Online adherence course</v>
      </c>
    </row>
    <row r="2" spans="1:14" x14ac:dyDescent="0.25">
      <c r="A2" s="4" t="s">
        <v>2</v>
      </c>
      <c r="B2" s="5">
        <v>0</v>
      </c>
      <c r="C2" s="5"/>
      <c r="D2" s="5"/>
      <c r="E2" s="2"/>
      <c r="F2" s="11">
        <v>1</v>
      </c>
      <c r="G2" s="11">
        <v>1</v>
      </c>
      <c r="H2" s="11">
        <v>1</v>
      </c>
      <c r="I2" s="5"/>
      <c r="J2" s="5"/>
      <c r="K2" s="5"/>
      <c r="L2" s="5"/>
      <c r="M2" s="5"/>
      <c r="N2" s="5"/>
    </row>
    <row r="3" spans="1:14" x14ac:dyDescent="0.25">
      <c r="F3" s="8"/>
    </row>
    <row r="4" spans="1:14" ht="90" x14ac:dyDescent="0.25">
      <c r="A4" s="4" t="s">
        <v>8</v>
      </c>
      <c r="B4" s="3" t="s">
        <v>30</v>
      </c>
      <c r="C4" s="6" t="s">
        <v>21</v>
      </c>
      <c r="D4" s="6" t="s">
        <v>22</v>
      </c>
      <c r="F4" s="6" t="str">
        <f>'Program targeting'!$C$3</f>
        <v>Screening at pharmacies</v>
      </c>
      <c r="G4" s="6" t="str">
        <f>'Program targeting'!$C$4</f>
        <v>Screening at PHC</v>
      </c>
      <c r="H4" s="6" t="str">
        <f>'Program targeting'!$C$5</f>
        <v>Screening via outreach</v>
      </c>
      <c r="I4" s="6" t="str">
        <f>'Program targeting'!$C$6</f>
        <v>Confirmatory test - doctor</v>
      </c>
      <c r="J4" s="6" t="str">
        <f>'Program targeting'!$C$7</f>
        <v>Confirmatory test - nurse</v>
      </c>
      <c r="K4" s="6" t="str">
        <f>'Program targeting'!$C$8</f>
        <v>Treatment initiation counselling</v>
      </c>
      <c r="L4" s="6" t="str">
        <f>'Program targeting'!$C$9</f>
        <v>Treatment initiation course</v>
      </c>
      <c r="M4" s="6" t="str">
        <f>'Program targeting'!$C$10</f>
        <v>Adherence counselling</v>
      </c>
      <c r="N4" s="6" t="str">
        <f>'Program targeting'!$C$11</f>
        <v>Online adherence course</v>
      </c>
    </row>
    <row r="5" spans="1:14" x14ac:dyDescent="0.25">
      <c r="A5" s="4" t="s">
        <v>2</v>
      </c>
      <c r="B5" s="5">
        <v>0</v>
      </c>
      <c r="C5" s="5"/>
      <c r="D5" s="5"/>
      <c r="E5" s="2"/>
      <c r="F5" s="5"/>
      <c r="G5" s="5"/>
      <c r="H5" s="5"/>
      <c r="I5" s="11">
        <v>1</v>
      </c>
      <c r="J5" s="11">
        <v>1</v>
      </c>
      <c r="K5" s="5"/>
      <c r="L5" s="5"/>
      <c r="M5" s="5"/>
      <c r="N5" s="5"/>
    </row>
    <row r="6" spans="1:14" x14ac:dyDescent="0.25">
      <c r="F6" s="8"/>
    </row>
    <row r="7" spans="1:14" ht="90" x14ac:dyDescent="0.25">
      <c r="A7" s="4" t="s">
        <v>9</v>
      </c>
      <c r="B7" s="3" t="s">
        <v>30</v>
      </c>
      <c r="C7" s="6" t="s">
        <v>21</v>
      </c>
      <c r="D7" s="6" t="s">
        <v>22</v>
      </c>
      <c r="F7" s="6" t="str">
        <f>'Program targeting'!$C$3</f>
        <v>Screening at pharmacies</v>
      </c>
      <c r="G7" s="6" t="str">
        <f>'Program targeting'!$C$4</f>
        <v>Screening at PHC</v>
      </c>
      <c r="H7" s="6" t="str">
        <f>'Program targeting'!$C$5</f>
        <v>Screening via outreach</v>
      </c>
      <c r="I7" s="6" t="str">
        <f>'Program targeting'!$C$6</f>
        <v>Confirmatory test - doctor</v>
      </c>
      <c r="J7" s="6" t="str">
        <f>'Program targeting'!$C$7</f>
        <v>Confirmatory test - nurse</v>
      </c>
      <c r="K7" s="6" t="str">
        <f>'Program targeting'!$C$8</f>
        <v>Treatment initiation counselling</v>
      </c>
      <c r="L7" s="6" t="str">
        <f>'Program targeting'!$C$9</f>
        <v>Treatment initiation course</v>
      </c>
      <c r="M7" s="6" t="str">
        <f>'Program targeting'!$C$10</f>
        <v>Adherence counselling</v>
      </c>
      <c r="N7" s="6" t="str">
        <f>'Program targeting'!$C$11</f>
        <v>Online adherence course</v>
      </c>
    </row>
    <row r="8" spans="1:14" x14ac:dyDescent="0.25">
      <c r="A8" s="4" t="s">
        <v>2</v>
      </c>
      <c r="B8" s="5">
        <v>0</v>
      </c>
      <c r="C8" s="5"/>
      <c r="D8" s="5"/>
      <c r="E8" s="2"/>
      <c r="F8" s="5"/>
      <c r="G8" s="5"/>
      <c r="H8" s="5"/>
      <c r="I8" s="5"/>
      <c r="J8" s="5"/>
      <c r="K8" s="11">
        <v>1</v>
      </c>
      <c r="L8" s="11">
        <v>1</v>
      </c>
      <c r="M8" s="5"/>
      <c r="N8" s="5"/>
    </row>
    <row r="9" spans="1:14" x14ac:dyDescent="0.25">
      <c r="F9" s="8"/>
    </row>
    <row r="10" spans="1:14" ht="90" x14ac:dyDescent="0.25">
      <c r="A10" s="4" t="s">
        <v>10</v>
      </c>
      <c r="B10" s="3" t="s">
        <v>30</v>
      </c>
      <c r="C10" s="6" t="s">
        <v>21</v>
      </c>
      <c r="D10" s="6" t="s">
        <v>22</v>
      </c>
      <c r="F10" s="6" t="str">
        <f>'Program targeting'!$C$3</f>
        <v>Screening at pharmacies</v>
      </c>
      <c r="G10" s="6" t="str">
        <f>'Program targeting'!$C$4</f>
        <v>Screening at PHC</v>
      </c>
      <c r="H10" s="6" t="str">
        <f>'Program targeting'!$C$5</f>
        <v>Screening via outreach</v>
      </c>
      <c r="I10" s="6" t="str">
        <f>'Program targeting'!$C$6</f>
        <v>Confirmatory test - doctor</v>
      </c>
      <c r="J10" s="6" t="str">
        <f>'Program targeting'!$C$7</f>
        <v>Confirmatory test - nurse</v>
      </c>
      <c r="K10" s="6" t="str">
        <f>'Program targeting'!$C$8</f>
        <v>Treatment initiation counselling</v>
      </c>
      <c r="L10" s="6" t="str">
        <f>'Program targeting'!$C$9</f>
        <v>Treatment initiation course</v>
      </c>
      <c r="M10" s="6" t="str">
        <f>'Program targeting'!$C$10</f>
        <v>Adherence counselling</v>
      </c>
      <c r="N10" s="6" t="str">
        <f>'Program targeting'!$C$11</f>
        <v>Online adherence course</v>
      </c>
    </row>
    <row r="11" spans="1:14" x14ac:dyDescent="0.25">
      <c r="A11" s="4" t="s">
        <v>2</v>
      </c>
      <c r="B11" s="11">
        <v>0.4</v>
      </c>
      <c r="C11" s="5"/>
      <c r="D11" s="5"/>
      <c r="E11" s="2"/>
      <c r="F11" s="5"/>
      <c r="G11" s="5"/>
      <c r="H11" s="5"/>
      <c r="I11" s="5"/>
      <c r="J11" s="5"/>
      <c r="K11" s="11">
        <v>0.3</v>
      </c>
      <c r="L11" s="11">
        <v>0.35</v>
      </c>
      <c r="M11" s="11">
        <v>0.1</v>
      </c>
      <c r="N11" s="11">
        <v>0.2</v>
      </c>
    </row>
  </sheetData>
  <dataValidations count="2">
    <dataValidation type="list" allowBlank="1" showInputMessage="1" showErrorMessage="1" sqref="D2 D5 D8 D11" xr:uid="{BCAF9246-9C72-C844-A17D-8972A0DF1E23}">
      <formula1>"Synergistic,best"</formula1>
    </dataValidation>
    <dataValidation type="list" allowBlank="1" showInputMessage="1" showErrorMessage="1" sqref="C2 C5 C8 C11" xr:uid="{8A698922-159B-C148-B94A-20ADE62CA468}">
      <formula1>"Random,Additive,Nested"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2018-08-07T18:48:30Z</dcterms:created>
  <dcterms:modified xsi:type="dcterms:W3CDTF">2018-08-20T12:40:35Z</dcterms:modified>
</cp:coreProperties>
</file>