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bookViews>
    <workbookView xWindow="260" yWindow="760" windowWidth="24940" windowHeight="13400" activeTab="2"/>
  </bookViews>
  <sheets>
    <sheet name="Populations &amp; programs" sheetId="2" r:id="rId1"/>
    <sheet name="Program spend data" sheetId="3" r:id="rId2"/>
    <sheet name="Program effect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4" l="1"/>
  <c r="R20" i="4"/>
  <c r="R21" i="4"/>
  <c r="R18" i="4"/>
  <c r="T18" i="4"/>
  <c r="T19" i="4"/>
  <c r="T20" i="4"/>
  <c r="T21" i="4"/>
  <c r="T22" i="4"/>
  <c r="S21" i="4"/>
  <c r="S20" i="4"/>
  <c r="S19" i="4"/>
  <c r="S18" i="4"/>
  <c r="P18" i="4"/>
  <c r="O18" i="4"/>
  <c r="S25" i="4"/>
  <c r="R25" i="4"/>
  <c r="Q25" i="4"/>
  <c r="P25" i="4"/>
  <c r="O25" i="4"/>
  <c r="S11" i="4"/>
  <c r="R11" i="4"/>
  <c r="Q11" i="4"/>
  <c r="P11" i="4"/>
  <c r="O11" i="4"/>
  <c r="S4" i="4"/>
  <c r="R4" i="4"/>
  <c r="Q4" i="4"/>
  <c r="P4" i="4"/>
  <c r="O4" i="4"/>
  <c r="B36" i="3"/>
  <c r="B35" i="3"/>
  <c r="B29" i="3"/>
  <c r="B28" i="3"/>
  <c r="B22" i="3"/>
  <c r="B21" i="3"/>
  <c r="B15" i="3"/>
  <c r="B14" i="3"/>
  <c r="B8" i="3"/>
  <c r="B7" i="3"/>
  <c r="B32" i="3"/>
  <c r="B25" i="3"/>
  <c r="B18" i="3"/>
  <c r="B11" i="3"/>
  <c r="B4" i="3"/>
  <c r="M31" i="4"/>
  <c r="L31" i="4"/>
  <c r="K31" i="4"/>
  <c r="J31" i="4"/>
  <c r="I31" i="4"/>
  <c r="M24" i="4"/>
  <c r="L24" i="4"/>
  <c r="K24" i="4"/>
  <c r="J24" i="4"/>
  <c r="I24" i="4"/>
  <c r="M17" i="4"/>
  <c r="L17" i="4"/>
  <c r="K17" i="4"/>
  <c r="J17" i="4"/>
  <c r="I17" i="4"/>
  <c r="M10" i="4"/>
  <c r="L10" i="4"/>
  <c r="K10" i="4"/>
  <c r="J10" i="4"/>
  <c r="I10" i="4"/>
  <c r="M3" i="4"/>
  <c r="L3" i="4"/>
  <c r="K3" i="4"/>
  <c r="J3" i="4"/>
  <c r="I3" i="4"/>
  <c r="B33" i="3"/>
  <c r="B34" i="3"/>
  <c r="B31" i="3"/>
  <c r="B19" i="3"/>
  <c r="B20" i="3"/>
  <c r="B17" i="3"/>
  <c r="B26" i="3"/>
  <c r="B27" i="3"/>
  <c r="B24" i="3"/>
  <c r="B12" i="3"/>
  <c r="B13" i="3"/>
  <c r="B10" i="3"/>
  <c r="B5" i="3"/>
  <c r="B6" i="3"/>
  <c r="B3" i="3"/>
</calcChain>
</file>

<file path=xl/sharedStrings.xml><?xml version="1.0" encoding="utf-8"?>
<sst xmlns="http://schemas.openxmlformats.org/spreadsheetml/2006/main" count="159" uniqueCount="61">
  <si>
    <t>Populations &amp; programs</t>
  </si>
  <si>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</si>
  <si>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</si>
  <si>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</si>
  <si>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</si>
  <si>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</si>
  <si>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</si>
  <si>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</si>
  <si>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</si>
  <si>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</si>
  <si>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</si>
  <si>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</si>
  <si>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</si>
  <si>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</si>
  <si>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</si>
  <si>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</si>
  <si>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</si>
  <si>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</si>
  <si>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</si>
  <si>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</si>
  <si>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</si>
  <si>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</si>
  <si>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</si>
  <si>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Eg., imagine this is a flu model, and the intervention is a campaign telling sick people to stay home</t>
  </si>
  <si>
    <t>E.g., imagine this is a flu model, and the intervention is encouraging hand-washing</t>
  </si>
  <si>
    <t>Transmission probability per contact</t>
  </si>
  <si>
    <t>Number of contacts annually</t>
  </si>
  <si>
    <t>Average duration of infections (years)</t>
  </si>
  <si>
    <t>Death rate for infected people</t>
  </si>
  <si>
    <t>Death rate for susceptible people</t>
  </si>
  <si>
    <t>Random</t>
  </si>
  <si>
    <t xml:space="preserve">Another modality of the handwashing intervention that also encourages staying at home when sick  </t>
  </si>
  <si>
    <t>Effects of the 2 HW progs</t>
  </si>
  <si>
    <t>Effects of the 2 stay-home progs</t>
  </si>
  <si>
    <t>Value with no interventions</t>
  </si>
  <si>
    <t>Best attainable value</t>
  </si>
  <si>
    <t>Blank - no programs affect this</t>
  </si>
  <si>
    <t>Coverage interaction</t>
  </si>
  <si>
    <t>Impact interaction</t>
  </si>
  <si>
    <t>Synergistic</t>
  </si>
  <si>
    <t>Best</t>
  </si>
  <si>
    <t>Additive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</si>
  <si>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</si>
  <si>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</si>
  <si>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</si>
  <si>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</si>
  <si>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</si>
  <si>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</si>
  <si>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best</t>
  </si>
  <si>
    <t>low</t>
  </si>
  <si>
    <t>high</t>
  </si>
  <si>
    <t>Base spend</t>
  </si>
  <si>
    <t>Unit cost: best</t>
  </si>
  <si>
    <t>Unit cost: low</t>
  </si>
  <si>
    <t>Unit cost: high</t>
  </si>
  <si>
    <t>Covered by none</t>
  </si>
  <si>
    <t>Covered by 1</t>
  </si>
  <si>
    <t>Covered by 2</t>
  </si>
  <si>
    <t>Covered by both</t>
  </si>
  <si>
    <t>outcome</t>
  </si>
  <si>
    <t>Misc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</si>
</sst>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43" fontId="0" fillId="2" borderId="1" xfId="1" applyNumberFormat="1" applyFont="1" applyFill="1" applyBorder="1" applyProtection="1">
      <protection locked="0"/>
    </xf>
    <xf numFmtId="43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9" fillId="0" borderId="0" xfId="0" applyFont="1" applyAlignment="1"/>
    <xf numFmtId="0" fontId="10" fillId="0" borderId="0" xfId="10" applyNumberFormat="1" applyFont="1"/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11" fillId="0" borderId="0" xfId="0" applyFont="1" applyAlignment="1">
      <alignment horizontal="left"/>
    </xf>
    <xf numFmtId="0" fontId="0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right" wrapText="1"/>
    </xf>
    <xf numFmtId="166" fontId="0" fillId="0" borderId="0" xfId="0" applyNumberForma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4" sqref="I4"/>
    </sheetView>
  </sheetViews>
  <sheetFormatPr baseColWidth="10" defaultColWidth="8.83203125" defaultRowHeight="15" x14ac:dyDescent="0.2"/>
  <cols>
    <col min="3" max="3" width="15.6640625" customWidth="1"/>
    <col min="4" max="4" width="50.5" bestFit="1" customWidth="1"/>
    <col min="5" max="5" width="2.33203125" customWidth="1"/>
    <col min="6" max="6" width="20.5" bestFit="1" customWidth="1"/>
    <col min="7" max="7" width="2.33203125" customWidth="1"/>
    <col min="8" max="11" width="9.83203125" customWidth="1"/>
    <col min="12" max="12" width="12.6640625" customWidth="1"/>
  </cols>
  <sheetData>
    <row r="1" spans="1:11" x14ac:dyDescent="0.2">
      <c r="A1" s="1" t="s">
        <v>0</v>
      </c>
      <c r="F1" s="1" t="s">
        <v>17</v>
      </c>
      <c r="H1" s="1" t="s">
        <v>18</v>
      </c>
    </row>
    <row r="2" spans="1:11" x14ac:dyDescent="0.2">
      <c r="C2" s="2" t="s">
        <v>1</v>
      </c>
      <c r="D2" s="2" t="s">
        <v>2</v>
      </c>
      <c r="F2" s="2" t="s">
        <v>7</v>
      </c>
      <c r="H2" s="2" t="s">
        <v>19</v>
      </c>
      <c r="I2" s="1" t="s">
        <v>20</v>
      </c>
      <c r="J2" s="2" t="s">
        <v>21</v>
      </c>
      <c r="K2" s="1" t="s">
        <v>22</v>
      </c>
    </row>
    <row r="3" spans="1:11" x14ac:dyDescent="0.2">
      <c r="B3" s="3">
        <v>1</v>
      </c>
      <c r="C3" s="4" t="s">
        <v>12</v>
      </c>
      <c r="D3" s="4" t="s">
        <v>15</v>
      </c>
      <c r="F3" s="4">
        <v>1</v>
      </c>
      <c r="H3" s="4"/>
      <c r="I3" s="4">
        <v>1</v>
      </c>
      <c r="J3" s="4"/>
      <c r="K3" s="4"/>
    </row>
    <row r="4" spans="1:11" x14ac:dyDescent="0.2">
      <c r="B4" s="3">
        <v>2</v>
      </c>
      <c r="C4" s="4" t="s">
        <v>13</v>
      </c>
      <c r="D4" s="4" t="s">
        <v>14</v>
      </c>
      <c r="F4" s="4">
        <v>1</v>
      </c>
      <c r="H4" s="4">
        <v>1</v>
      </c>
      <c r="I4" s="4">
        <v>1</v>
      </c>
      <c r="J4" s="4"/>
      <c r="K4" s="4"/>
    </row>
    <row r="5" spans="1:11" x14ac:dyDescent="0.2">
      <c r="B5" s="3">
        <v>3</v>
      </c>
      <c r="C5" s="4" t="s">
        <v>16</v>
      </c>
      <c r="D5" s="4" t="s">
        <v>14</v>
      </c>
      <c r="F5" s="4">
        <v>1</v>
      </c>
      <c r="H5" s="4">
        <v>1</v>
      </c>
      <c r="I5" s="4">
        <v>1</v>
      </c>
      <c r="J5" s="4"/>
      <c r="K5" s="4"/>
    </row>
    <row r="6" spans="1:11" x14ac:dyDescent="0.2">
      <c r="B6" s="3">
        <v>4</v>
      </c>
      <c r="C6" s="4" t="s">
        <v>10</v>
      </c>
      <c r="D6" s="4" t="s">
        <v>8</v>
      </c>
      <c r="F6" s="4">
        <v>1</v>
      </c>
      <c r="H6" s="4"/>
      <c r="I6" s="4">
        <v>1</v>
      </c>
      <c r="J6" s="4"/>
      <c r="K6" s="4"/>
    </row>
    <row r="7" spans="1:11" x14ac:dyDescent="0.2">
      <c r="B7" s="3">
        <v>5</v>
      </c>
      <c r="C7" s="4" t="s">
        <v>11</v>
      </c>
      <c r="D7" s="4" t="s">
        <v>8</v>
      </c>
      <c r="F7" s="4">
        <v>1</v>
      </c>
      <c r="H7" s="4"/>
      <c r="I7" s="4">
        <v>1</v>
      </c>
      <c r="J7" s="4"/>
      <c r="K7" s="4"/>
    </row>
    <row r="11" spans="1:11" x14ac:dyDescent="0.2">
      <c r="J11" t="s">
        <v>23</v>
      </c>
    </row>
    <row r="12" spans="1:11" x14ac:dyDescent="0.2">
      <c r="J12" t="s">
        <v>24</v>
      </c>
    </row>
    <row r="13" spans="1:11" x14ac:dyDescent="0.2">
      <c r="J1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25" sqref="B25"/>
    </sheetView>
  </sheetViews>
  <sheetFormatPr baseColWidth="10" defaultColWidth="8.83203125" defaultRowHeight="15" x14ac:dyDescent="0.2"/>
  <cols>
    <col min="3" max="3" width="16.5" bestFit="1" customWidth="1"/>
    <col min="4" max="4" width="12" bestFit="1" customWidth="1"/>
    <col min="6" max="6" width="9.83203125" customWidth="1"/>
    <col min="7" max="7" width="9.6640625" bestFit="1" customWidth="1"/>
  </cols>
  <sheetData>
    <row r="1" spans="1:10" x14ac:dyDescent="0.2">
      <c r="A1" s="1" t="s">
        <v>3</v>
      </c>
    </row>
    <row r="2" spans="1:10" x14ac:dyDescent="0.2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4</v>
      </c>
    </row>
    <row r="3" spans="1:10" x14ac:dyDescent="0.2">
      <c r="B3" s="3" t="str">
        <f>'Populations &amp; programs'!$C$3</f>
        <v>Risk avoidance</v>
      </c>
      <c r="C3" s="10" t="s">
        <v>5</v>
      </c>
      <c r="D3" s="7">
        <v>500000</v>
      </c>
      <c r="E3" s="5"/>
      <c r="F3" s="5"/>
      <c r="G3" s="5"/>
      <c r="H3" s="5"/>
      <c r="I3" s="6" t="s">
        <v>6</v>
      </c>
      <c r="J3" s="5"/>
    </row>
    <row r="4" spans="1:10" x14ac:dyDescent="0.2">
      <c r="B4" s="3" t="str">
        <f>'Populations &amp; programs'!$C$3</f>
        <v>Risk avoidance</v>
      </c>
      <c r="C4" s="10" t="s">
        <v>51</v>
      </c>
      <c r="D4" s="7">
        <v>100000</v>
      </c>
      <c r="E4" s="5"/>
      <c r="F4" s="5"/>
      <c r="G4" s="5"/>
      <c r="H4" s="5"/>
      <c r="I4" s="6" t="s">
        <v>6</v>
      </c>
      <c r="J4" s="5"/>
    </row>
    <row r="5" spans="1:10" x14ac:dyDescent="0.2">
      <c r="B5" s="3" t="str">
        <f>'Populations &amp; programs'!$C$3</f>
        <v>Risk avoidance</v>
      </c>
      <c r="C5" s="10" t="s">
        <v>9</v>
      </c>
      <c r="D5" s="7"/>
      <c r="E5" s="5"/>
      <c r="F5" s="7"/>
      <c r="G5" s="5"/>
      <c r="H5" s="5"/>
      <c r="I5" s="6" t="s">
        <v>6</v>
      </c>
      <c r="J5" s="4"/>
    </row>
    <row r="6" spans="1:10" x14ac:dyDescent="0.2">
      <c r="B6" s="3" t="str">
        <f>'Populations &amp; programs'!$C$3</f>
        <v>Risk avoidance</v>
      </c>
      <c r="C6" s="10" t="s">
        <v>52</v>
      </c>
      <c r="D6" s="8">
        <v>5</v>
      </c>
      <c r="E6" s="4"/>
      <c r="F6" s="4"/>
      <c r="G6" s="9">
        <v>7</v>
      </c>
      <c r="H6" s="4"/>
      <c r="I6" s="6" t="s">
        <v>6</v>
      </c>
      <c r="J6" s="4"/>
    </row>
    <row r="7" spans="1:10" x14ac:dyDescent="0.2">
      <c r="B7" s="3" t="str">
        <f>'Populations &amp; programs'!$C$3</f>
        <v>Risk avoidance</v>
      </c>
      <c r="C7" s="10" t="s">
        <v>53</v>
      </c>
      <c r="D7" s="8">
        <v>3</v>
      </c>
      <c r="E7" s="4"/>
      <c r="F7" s="4"/>
      <c r="G7" s="9">
        <v>6</v>
      </c>
      <c r="H7" s="4"/>
      <c r="I7" s="6" t="s">
        <v>6</v>
      </c>
      <c r="J7" s="4"/>
    </row>
    <row r="8" spans="1:10" x14ac:dyDescent="0.2">
      <c r="B8" s="3" t="str">
        <f>'Populations &amp; programs'!$C$3</f>
        <v>Risk avoidance</v>
      </c>
      <c r="C8" s="10" t="s">
        <v>54</v>
      </c>
      <c r="D8" s="8">
        <v>7</v>
      </c>
      <c r="E8" s="4"/>
      <c r="F8" s="4"/>
      <c r="G8" s="9">
        <v>10</v>
      </c>
      <c r="H8" s="4"/>
      <c r="I8" s="6" t="s">
        <v>6</v>
      </c>
      <c r="J8" s="4"/>
    </row>
    <row r="10" spans="1:10" x14ac:dyDescent="0.2">
      <c r="B10" s="3" t="str">
        <f>'Populations &amp; programs'!$C$4</f>
        <v>Harm reduction 1</v>
      </c>
      <c r="C10" s="10" t="s">
        <v>5</v>
      </c>
      <c r="D10" s="7">
        <v>200000</v>
      </c>
      <c r="E10" s="5"/>
      <c r="F10" s="5"/>
      <c r="G10" s="5"/>
      <c r="H10" s="5"/>
      <c r="I10" s="6" t="s">
        <v>6</v>
      </c>
      <c r="J10" s="5"/>
    </row>
    <row r="11" spans="1:10" x14ac:dyDescent="0.2">
      <c r="B11" s="3" t="str">
        <f>'Populations &amp; programs'!$C$4</f>
        <v>Harm reduction 1</v>
      </c>
      <c r="C11" s="10" t="s">
        <v>51</v>
      </c>
      <c r="D11" s="8"/>
      <c r="E11" s="4"/>
      <c r="F11" s="4"/>
      <c r="G11" s="9"/>
      <c r="H11" s="4"/>
      <c r="I11" s="6" t="s">
        <v>6</v>
      </c>
      <c r="J11" s="4"/>
    </row>
    <row r="12" spans="1:10" x14ac:dyDescent="0.2">
      <c r="B12" s="3" t="str">
        <f>'Populations &amp; programs'!$C$4</f>
        <v>Harm reduction 1</v>
      </c>
      <c r="C12" s="10" t="s">
        <v>9</v>
      </c>
      <c r="D12" s="7"/>
      <c r="E12" s="5"/>
      <c r="F12" s="7">
        <v>500000</v>
      </c>
      <c r="G12" s="5"/>
      <c r="H12" s="5"/>
      <c r="I12" s="6" t="s">
        <v>6</v>
      </c>
      <c r="J12" s="4"/>
    </row>
    <row r="13" spans="1:10" x14ac:dyDescent="0.2">
      <c r="B13" s="3" t="str">
        <f>'Populations &amp; programs'!$C$4</f>
        <v>Harm reduction 1</v>
      </c>
      <c r="C13" s="10" t="s">
        <v>52</v>
      </c>
      <c r="D13" s="8">
        <v>20</v>
      </c>
      <c r="E13" s="4"/>
      <c r="F13" s="4"/>
      <c r="G13" s="9"/>
      <c r="H13" s="4"/>
      <c r="I13" s="6" t="s">
        <v>6</v>
      </c>
      <c r="J13" s="4"/>
    </row>
    <row r="14" spans="1:10" x14ac:dyDescent="0.2">
      <c r="B14" s="3" t="str">
        <f>'Populations &amp; programs'!$C$4</f>
        <v>Harm reduction 1</v>
      </c>
      <c r="C14" s="10" t="s">
        <v>53</v>
      </c>
      <c r="D14" s="8">
        <v>10</v>
      </c>
      <c r="E14" s="4"/>
      <c r="F14" s="4"/>
      <c r="G14" s="9"/>
      <c r="H14" s="4"/>
      <c r="I14" s="6" t="s">
        <v>6</v>
      </c>
      <c r="J14" s="4"/>
    </row>
    <row r="15" spans="1:10" x14ac:dyDescent="0.2">
      <c r="B15" s="3" t="str">
        <f>'Populations &amp; programs'!$C$4</f>
        <v>Harm reduction 1</v>
      </c>
      <c r="C15" s="10" t="s">
        <v>54</v>
      </c>
      <c r="D15" s="8">
        <v>25</v>
      </c>
      <c r="E15" s="4"/>
      <c r="F15" s="4"/>
      <c r="G15" s="9"/>
      <c r="H15" s="4"/>
      <c r="I15" s="6" t="s">
        <v>6</v>
      </c>
      <c r="J15" s="4"/>
    </row>
    <row r="17" spans="2:10" x14ac:dyDescent="0.2">
      <c r="B17" s="3" t="str">
        <f>'Populations &amp; programs'!$C$5</f>
        <v>Harm reduction 2</v>
      </c>
      <c r="C17" s="10" t="s">
        <v>5</v>
      </c>
      <c r="D17" s="7">
        <v>300000</v>
      </c>
      <c r="E17" s="5"/>
      <c r="F17" s="5"/>
      <c r="G17" s="5"/>
      <c r="H17" s="5"/>
      <c r="I17" s="6" t="s">
        <v>6</v>
      </c>
      <c r="J17" s="5"/>
    </row>
    <row r="18" spans="2:10" x14ac:dyDescent="0.2">
      <c r="B18" s="3" t="str">
        <f>'Populations &amp; programs'!$C$5</f>
        <v>Harm reduction 2</v>
      </c>
      <c r="C18" s="10" t="s">
        <v>51</v>
      </c>
      <c r="D18" s="8">
        <v>50000</v>
      </c>
      <c r="E18" s="4"/>
      <c r="F18" s="4"/>
      <c r="G18" s="9"/>
      <c r="H18" s="4"/>
      <c r="I18" s="6" t="s">
        <v>6</v>
      </c>
      <c r="J18" s="4"/>
    </row>
    <row r="19" spans="2:10" x14ac:dyDescent="0.2">
      <c r="B19" s="3" t="str">
        <f>'Populations &amp; programs'!$C$5</f>
        <v>Harm reduction 2</v>
      </c>
      <c r="C19" s="10" t="s">
        <v>9</v>
      </c>
      <c r="D19" s="7"/>
      <c r="E19" s="5"/>
      <c r="F19" s="7"/>
      <c r="G19" s="5"/>
      <c r="H19" s="5"/>
      <c r="I19" s="6" t="s">
        <v>6</v>
      </c>
      <c r="J19" s="4">
        <v>500000</v>
      </c>
    </row>
    <row r="20" spans="2:10" x14ac:dyDescent="0.2">
      <c r="B20" s="3" t="str">
        <f>'Populations &amp; programs'!$C$5</f>
        <v>Harm reduction 2</v>
      </c>
      <c r="C20" s="10" t="s">
        <v>52</v>
      </c>
      <c r="D20" s="8"/>
      <c r="E20" s="4"/>
      <c r="F20" s="4"/>
      <c r="G20" s="9"/>
      <c r="H20" s="4"/>
      <c r="I20" s="6" t="s">
        <v>6</v>
      </c>
      <c r="J20" s="4"/>
    </row>
    <row r="21" spans="2:10" x14ac:dyDescent="0.2">
      <c r="B21" s="3" t="str">
        <f>'Populations &amp; programs'!$C$5</f>
        <v>Harm reduction 2</v>
      </c>
      <c r="C21" s="10" t="s">
        <v>53</v>
      </c>
      <c r="D21" s="8">
        <v>20</v>
      </c>
      <c r="E21" s="4"/>
      <c r="F21" s="4"/>
      <c r="G21" s="9"/>
      <c r="H21" s="4"/>
      <c r="I21" s="6" t="s">
        <v>6</v>
      </c>
      <c r="J21" s="4"/>
    </row>
    <row r="22" spans="2:10" x14ac:dyDescent="0.2">
      <c r="B22" s="3" t="str">
        <f>'Populations &amp; programs'!$C$5</f>
        <v>Harm reduction 2</v>
      </c>
      <c r="C22" s="10" t="s">
        <v>54</v>
      </c>
      <c r="D22" s="8">
        <v>30</v>
      </c>
      <c r="E22" s="4"/>
      <c r="F22" s="4"/>
      <c r="G22" s="9"/>
      <c r="H22" s="4"/>
      <c r="I22" s="6" t="s">
        <v>6</v>
      </c>
      <c r="J22" s="4"/>
    </row>
    <row r="24" spans="2:10" x14ac:dyDescent="0.2">
      <c r="B24" s="3" t="str">
        <f>'Populations &amp; programs'!$C$6</f>
        <v>Treatment 1</v>
      </c>
      <c r="C24" s="10" t="s">
        <v>5</v>
      </c>
      <c r="D24" s="7">
        <v>3500000</v>
      </c>
      <c r="E24" s="5"/>
      <c r="F24" s="5"/>
      <c r="G24" s="5"/>
      <c r="H24" s="5"/>
      <c r="I24" s="6" t="s">
        <v>6</v>
      </c>
      <c r="J24" s="5"/>
    </row>
    <row r="25" spans="2:10" x14ac:dyDescent="0.2">
      <c r="B25" s="3" t="str">
        <f>'Populations &amp; programs'!$C$6</f>
        <v>Treatment 1</v>
      </c>
      <c r="C25" s="10" t="s">
        <v>51</v>
      </c>
      <c r="D25" s="7">
        <v>2000000</v>
      </c>
      <c r="E25" s="4"/>
      <c r="F25" s="4"/>
      <c r="G25" s="9"/>
      <c r="H25" s="4"/>
      <c r="I25" s="6" t="s">
        <v>6</v>
      </c>
      <c r="J25" s="4"/>
    </row>
    <row r="26" spans="2:10" x14ac:dyDescent="0.2">
      <c r="B26" s="3" t="str">
        <f>'Populations &amp; programs'!$C$6</f>
        <v>Treatment 1</v>
      </c>
      <c r="C26" s="10" t="s">
        <v>9</v>
      </c>
      <c r="D26" s="7">
        <v>10000000</v>
      </c>
      <c r="E26" s="5"/>
      <c r="F26" s="7"/>
      <c r="G26" s="5"/>
      <c r="H26" s="5"/>
      <c r="I26" s="6" t="s">
        <v>6</v>
      </c>
      <c r="J26" s="4"/>
    </row>
    <row r="27" spans="2:10" x14ac:dyDescent="0.2">
      <c r="B27" s="3" t="str">
        <f>'Populations &amp; programs'!$C$6</f>
        <v>Treatment 1</v>
      </c>
      <c r="C27" s="10" t="s">
        <v>52</v>
      </c>
      <c r="D27" s="8">
        <v>120</v>
      </c>
      <c r="E27" s="4"/>
      <c r="F27" s="4"/>
      <c r="G27" s="9"/>
      <c r="H27" s="4"/>
      <c r="I27" s="6" t="s">
        <v>6</v>
      </c>
      <c r="J27" s="4"/>
    </row>
    <row r="28" spans="2:10" x14ac:dyDescent="0.2">
      <c r="B28" s="3" t="str">
        <f>'Populations &amp; programs'!$C$6</f>
        <v>Treatment 1</v>
      </c>
      <c r="C28" s="10" t="s">
        <v>53</v>
      </c>
      <c r="D28" s="8"/>
      <c r="E28" s="4"/>
      <c r="F28" s="4"/>
      <c r="G28" s="9"/>
      <c r="H28" s="4"/>
      <c r="I28" s="6" t="s">
        <v>6</v>
      </c>
      <c r="J28" s="4"/>
    </row>
    <row r="29" spans="2:10" x14ac:dyDescent="0.2">
      <c r="B29" s="3" t="str">
        <f>'Populations &amp; programs'!$C$6</f>
        <v>Treatment 1</v>
      </c>
      <c r="C29" s="10" t="s">
        <v>54</v>
      </c>
      <c r="D29" s="8"/>
      <c r="E29" s="4"/>
      <c r="F29" s="4"/>
      <c r="G29" s="9"/>
      <c r="H29" s="4"/>
      <c r="I29" s="6" t="s">
        <v>6</v>
      </c>
      <c r="J29" s="4"/>
    </row>
    <row r="31" spans="2:10" x14ac:dyDescent="0.2">
      <c r="B31" s="3" t="str">
        <f>'Populations &amp; programs'!$C$7</f>
        <v>Treatment 2</v>
      </c>
      <c r="C31" s="10" t="s">
        <v>5</v>
      </c>
      <c r="D31" s="7">
        <v>1500000</v>
      </c>
      <c r="E31" s="5"/>
      <c r="F31" s="5"/>
      <c r="G31" s="7">
        <v>2500000</v>
      </c>
      <c r="H31" s="5"/>
      <c r="I31" s="6" t="s">
        <v>6</v>
      </c>
      <c r="J31" s="5"/>
    </row>
    <row r="32" spans="2:10" x14ac:dyDescent="0.2">
      <c r="B32" s="3" t="str">
        <f>'Populations &amp; programs'!$C$7</f>
        <v>Treatment 2</v>
      </c>
      <c r="C32" s="10" t="s">
        <v>51</v>
      </c>
      <c r="D32" s="7"/>
      <c r="E32" s="4"/>
      <c r="F32" s="4"/>
      <c r="G32" s="9"/>
      <c r="H32" s="4"/>
      <c r="I32" s="6" t="s">
        <v>6</v>
      </c>
      <c r="J32" s="4"/>
    </row>
    <row r="33" spans="2:10" x14ac:dyDescent="0.2">
      <c r="B33" s="3" t="str">
        <f>'Populations &amp; programs'!$C$7</f>
        <v>Treatment 2</v>
      </c>
      <c r="C33" s="10" t="s">
        <v>9</v>
      </c>
      <c r="D33" s="7">
        <v>5000000</v>
      </c>
      <c r="E33" s="5"/>
      <c r="F33" s="7"/>
      <c r="G33" s="7">
        <v>8000000</v>
      </c>
      <c r="H33" s="5"/>
      <c r="I33" s="6" t="s">
        <v>6</v>
      </c>
      <c r="J33" s="4"/>
    </row>
    <row r="34" spans="2:10" x14ac:dyDescent="0.2">
      <c r="B34" s="3" t="str">
        <f>'Populations &amp; programs'!$C$7</f>
        <v>Treatment 2</v>
      </c>
      <c r="C34" s="10" t="s">
        <v>52</v>
      </c>
      <c r="D34" s="8">
        <v>100</v>
      </c>
      <c r="E34" s="4"/>
      <c r="F34" s="4"/>
      <c r="G34" s="8">
        <v>80</v>
      </c>
      <c r="H34" s="4"/>
      <c r="I34" s="6" t="s">
        <v>6</v>
      </c>
      <c r="J34" s="4"/>
    </row>
    <row r="35" spans="2:10" x14ac:dyDescent="0.2">
      <c r="B35" s="3" t="str">
        <f>'Populations &amp; programs'!$C$7</f>
        <v>Treatment 2</v>
      </c>
      <c r="C35" s="10" t="s">
        <v>53</v>
      </c>
      <c r="D35" s="8">
        <v>80</v>
      </c>
      <c r="E35" s="4"/>
      <c r="F35" s="4"/>
      <c r="G35" s="8">
        <v>60</v>
      </c>
      <c r="H35" s="4"/>
      <c r="I35" s="6" t="s">
        <v>6</v>
      </c>
      <c r="J35" s="4"/>
    </row>
    <row r="36" spans="2:10" x14ac:dyDescent="0.2">
      <c r="B36" s="3" t="str">
        <f>'Populations &amp; programs'!$C$7</f>
        <v>Treatment 2</v>
      </c>
      <c r="C36" s="10" t="s">
        <v>54</v>
      </c>
      <c r="D36" s="8">
        <v>120</v>
      </c>
      <c r="E36" s="4"/>
      <c r="F36" s="4"/>
      <c r="G36" s="8">
        <v>100</v>
      </c>
      <c r="H36" s="4"/>
      <c r="I36" s="6" t="s">
        <v>6</v>
      </c>
      <c r="J36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B1" workbookViewId="0">
      <selection activeCell="Q18" sqref="Q18"/>
    </sheetView>
  </sheetViews>
  <sheetFormatPr baseColWidth="10" defaultRowHeight="15" x14ac:dyDescent="0.2"/>
  <cols>
    <col min="1" max="1" width="13" bestFit="1" customWidth="1"/>
    <col min="2" max="2" width="29.83203125" bestFit="1" customWidth="1"/>
    <col min="3" max="4" width="11.83203125" customWidth="1"/>
    <col min="5" max="5" width="4.6640625" bestFit="1" customWidth="1"/>
    <col min="6" max="7" width="11.83203125" customWidth="1"/>
    <col min="8" max="8" width="2.33203125" customWidth="1"/>
    <col min="9" max="13" width="11.83203125" customWidth="1"/>
  </cols>
  <sheetData>
    <row r="1" spans="1:20" x14ac:dyDescent="0.2">
      <c r="A1" t="s">
        <v>43</v>
      </c>
      <c r="B1" s="11" t="s">
        <v>25</v>
      </c>
      <c r="E1" s="12"/>
      <c r="H1" s="12"/>
      <c r="I1" s="13" t="s">
        <v>42</v>
      </c>
      <c r="N1" s="19"/>
    </row>
    <row r="2" spans="1:20" x14ac:dyDescent="0.2">
      <c r="B2" s="11"/>
      <c r="E2" s="12"/>
      <c r="H2" s="12"/>
      <c r="I2" s="13"/>
      <c r="N2" s="19"/>
    </row>
    <row r="3" spans="1:20" ht="40" x14ac:dyDescent="0.2">
      <c r="B3" s="14"/>
      <c r="C3" s="20" t="s">
        <v>37</v>
      </c>
      <c r="D3" s="20" t="s">
        <v>38</v>
      </c>
      <c r="E3" s="20"/>
      <c r="F3" s="20" t="s">
        <v>34</v>
      </c>
      <c r="G3" s="20" t="s">
        <v>35</v>
      </c>
      <c r="H3" s="20"/>
      <c r="I3" s="20" t="str">
        <f>'Populations &amp; programs'!$C$3</f>
        <v>Risk avoidance</v>
      </c>
      <c r="J3" s="20" t="str">
        <f>'Populations &amp; programs'!$C$4</f>
        <v>Harm reduction 1</v>
      </c>
      <c r="K3" s="20" t="str">
        <f>'Populations &amp; programs'!$C$5</f>
        <v>Harm reduction 2</v>
      </c>
      <c r="L3" s="20" t="str">
        <f>'Populations &amp; programs'!$C$6</f>
        <v>Treatment 1</v>
      </c>
      <c r="M3" s="20" t="str">
        <f>'Populations &amp; programs'!$C$7</f>
        <v>Treatment 2</v>
      </c>
    </row>
    <row r="4" spans="1:20" x14ac:dyDescent="0.2">
      <c r="B4" s="15" t="s">
        <v>7</v>
      </c>
      <c r="C4" s="21" t="s">
        <v>30</v>
      </c>
      <c r="D4" s="21" t="s">
        <v>39</v>
      </c>
      <c r="E4" s="25" t="s">
        <v>48</v>
      </c>
      <c r="F4" s="21">
        <v>0.01</v>
      </c>
      <c r="G4" s="21">
        <v>1E-3</v>
      </c>
      <c r="H4" s="20"/>
      <c r="I4" s="21"/>
      <c r="J4" s="21">
        <v>4.0000000000000001E-3</v>
      </c>
      <c r="K4" s="21">
        <v>3.0000000000000001E-3</v>
      </c>
      <c r="L4" s="21"/>
      <c r="M4" s="21"/>
      <c r="N4" t="s">
        <v>32</v>
      </c>
      <c r="O4" t="str">
        <f>IF(ISNUMBER(I4),I4-$G4,"")</f>
        <v/>
      </c>
      <c r="P4">
        <f>IF(ISNUMBER(J4),J4-$G4,"")</f>
        <v>3.0000000000000001E-3</v>
      </c>
      <c r="Q4">
        <f>IF(ISNUMBER(K4),K4-$G4,"")</f>
        <v>2E-3</v>
      </c>
      <c r="R4" t="str">
        <f>IF(ISNUMBER(L4),L4-$G4,"")</f>
        <v/>
      </c>
      <c r="S4" t="str">
        <f>IF(ISNUMBER(M4),M4-$G4,"")</f>
        <v/>
      </c>
    </row>
    <row r="5" spans="1:20" x14ac:dyDescent="0.2">
      <c r="B5" s="15"/>
      <c r="C5" s="22"/>
      <c r="D5" s="22"/>
      <c r="E5" s="25" t="s">
        <v>49</v>
      </c>
      <c r="F5" s="21">
        <v>8.9999999999999993E-3</v>
      </c>
      <c r="G5" s="21">
        <v>5.0000000000000001E-4</v>
      </c>
      <c r="H5" s="20"/>
      <c r="I5" s="21"/>
      <c r="J5" s="21">
        <v>3.5000000000000001E-3</v>
      </c>
      <c r="K5" s="21">
        <v>2.5000000000000001E-3</v>
      </c>
      <c r="L5" s="21"/>
      <c r="M5" s="21"/>
    </row>
    <row r="6" spans="1:20" x14ac:dyDescent="0.2">
      <c r="B6" s="15"/>
      <c r="C6" s="22"/>
      <c r="D6" s="22"/>
      <c r="E6" s="25" t="s">
        <v>50</v>
      </c>
      <c r="F6" s="21">
        <v>1.0999999999999999E-2</v>
      </c>
      <c r="G6" s="21">
        <v>1.5E-3</v>
      </c>
      <c r="H6" s="20"/>
      <c r="I6" s="21"/>
      <c r="J6" s="21">
        <v>4.4999999999999997E-3</v>
      </c>
      <c r="K6" s="21">
        <v>3.5000000000000001E-3</v>
      </c>
      <c r="L6" s="21"/>
      <c r="M6" s="21"/>
    </row>
    <row r="7" spans="1:20" s="18" customFormat="1" ht="16" x14ac:dyDescent="0.2">
      <c r="B7"/>
      <c r="C7" s="22"/>
      <c r="E7"/>
      <c r="F7" s="22"/>
      <c r="H7"/>
      <c r="I7" s="22"/>
      <c r="K7"/>
      <c r="L7" s="22"/>
      <c r="N7" s="17"/>
      <c r="O7" s="17"/>
      <c r="P7" s="17"/>
      <c r="Q7" s="17"/>
      <c r="R7" s="17"/>
      <c r="S7" s="17"/>
      <c r="T7" s="17"/>
    </row>
    <row r="8" spans="1:20" s="18" customFormat="1" ht="15" customHeight="1" x14ac:dyDescent="0.2">
      <c r="B8" s="12"/>
      <c r="C8" s="23"/>
      <c r="D8" s="23"/>
      <c r="E8" s="20"/>
      <c r="F8" s="20"/>
      <c r="G8" s="20"/>
      <c r="H8" s="20"/>
      <c r="I8" s="24"/>
      <c r="J8" s="24"/>
      <c r="K8" s="24"/>
      <c r="L8" s="24"/>
      <c r="M8" s="20"/>
      <c r="N8" s="17"/>
      <c r="O8" s="17"/>
      <c r="P8" s="17"/>
      <c r="Q8" s="17"/>
      <c r="R8" s="17"/>
      <c r="S8" s="17"/>
      <c r="T8" s="17"/>
    </row>
    <row r="9" spans="1:20" x14ac:dyDescent="0.2">
      <c r="A9" t="s">
        <v>44</v>
      </c>
      <c r="B9" s="11" t="s">
        <v>26</v>
      </c>
      <c r="C9" s="22"/>
      <c r="D9" s="22"/>
      <c r="E9" s="20"/>
      <c r="F9" s="22"/>
      <c r="G9" s="22"/>
      <c r="H9" s="20"/>
      <c r="I9" s="13" t="s">
        <v>42</v>
      </c>
      <c r="J9" s="22"/>
      <c r="K9" s="22"/>
      <c r="L9" s="22"/>
      <c r="M9" s="22"/>
      <c r="N9" s="19"/>
    </row>
    <row r="10" spans="1:20" ht="40" x14ac:dyDescent="0.2">
      <c r="B10" s="14"/>
      <c r="C10" s="20" t="s">
        <v>37</v>
      </c>
      <c r="D10" s="20" t="s">
        <v>38</v>
      </c>
      <c r="E10" s="20"/>
      <c r="F10" s="20" t="s">
        <v>34</v>
      </c>
      <c r="G10" s="20" t="s">
        <v>35</v>
      </c>
      <c r="H10" s="20"/>
      <c r="I10" s="20" t="str">
        <f>'Populations &amp; programs'!$C$3</f>
        <v>Risk avoidance</v>
      </c>
      <c r="J10" s="20" t="str">
        <f>'Populations &amp; programs'!$C$4</f>
        <v>Harm reduction 1</v>
      </c>
      <c r="K10" s="20" t="str">
        <f>'Populations &amp; programs'!$C$5</f>
        <v>Harm reduction 2</v>
      </c>
      <c r="L10" s="20" t="str">
        <f>'Populations &amp; programs'!$C$6</f>
        <v>Treatment 1</v>
      </c>
      <c r="M10" s="20" t="str">
        <f>'Populations &amp; programs'!$C$7</f>
        <v>Treatment 2</v>
      </c>
    </row>
    <row r="11" spans="1:20" x14ac:dyDescent="0.2">
      <c r="B11" s="15" t="s">
        <v>7</v>
      </c>
      <c r="C11" s="21" t="s">
        <v>30</v>
      </c>
      <c r="D11" s="21" t="s">
        <v>39</v>
      </c>
      <c r="E11" s="25" t="s">
        <v>48</v>
      </c>
      <c r="F11" s="21"/>
      <c r="G11" s="21">
        <v>10</v>
      </c>
      <c r="H11" s="20"/>
      <c r="I11" s="21">
        <v>15</v>
      </c>
      <c r="J11" s="21"/>
      <c r="K11" s="21">
        <v>20</v>
      </c>
      <c r="L11" s="21"/>
      <c r="M11" s="21"/>
      <c r="N11" t="s">
        <v>33</v>
      </c>
      <c r="O11">
        <f>IF(ISNUMBER(I11),I11-$G11,"")</f>
        <v>5</v>
      </c>
      <c r="P11" t="str">
        <f>IF(ISNUMBER(J11),J11-$G11,"")</f>
        <v/>
      </c>
      <c r="Q11">
        <f>IF(ISNUMBER(K11),K11-$G11,"")</f>
        <v>10</v>
      </c>
      <c r="R11" t="str">
        <f>IF(ISNUMBER(L11),L11-$G11,"")</f>
        <v/>
      </c>
      <c r="S11" t="str">
        <f>IF(ISNUMBER(M11),M11-$G11,"")</f>
        <v/>
      </c>
    </row>
    <row r="12" spans="1:20" x14ac:dyDescent="0.2">
      <c r="B12" s="15"/>
      <c r="C12" s="22"/>
      <c r="D12" s="22"/>
      <c r="E12" s="25" t="s">
        <v>49</v>
      </c>
      <c r="F12" s="21">
        <v>90</v>
      </c>
      <c r="G12" s="21">
        <v>5</v>
      </c>
      <c r="H12" s="20"/>
      <c r="I12" s="21">
        <v>10</v>
      </c>
      <c r="J12" s="21"/>
      <c r="K12" s="21"/>
      <c r="L12" s="21"/>
      <c r="M12" s="21"/>
    </row>
    <row r="13" spans="1:20" x14ac:dyDescent="0.2">
      <c r="B13" s="15"/>
      <c r="C13" s="22"/>
      <c r="D13" s="22"/>
      <c r="E13" s="25" t="s">
        <v>50</v>
      </c>
      <c r="F13" s="21">
        <v>120</v>
      </c>
      <c r="G13" s="21">
        <v>15</v>
      </c>
      <c r="H13" s="20"/>
      <c r="I13" s="21">
        <v>20</v>
      </c>
      <c r="J13" s="21"/>
      <c r="K13" s="21"/>
      <c r="L13" s="21"/>
      <c r="M13" s="21"/>
    </row>
    <row r="14" spans="1:20" s="18" customFormat="1" ht="16" x14ac:dyDescent="0.2">
      <c r="B1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17"/>
      <c r="O14" s="17"/>
      <c r="P14" s="17"/>
      <c r="Q14" s="17"/>
      <c r="R14" s="17"/>
      <c r="S14" s="17"/>
      <c r="T14" s="17"/>
    </row>
    <row r="15" spans="1:20" s="18" customFormat="1" ht="15" customHeight="1" x14ac:dyDescent="0.2">
      <c r="B15" s="12"/>
      <c r="C15" s="23"/>
      <c r="D15" s="23"/>
      <c r="E15" s="20"/>
      <c r="F15" s="20"/>
      <c r="G15" s="20"/>
      <c r="H15" s="20"/>
      <c r="I15" s="24">
        <v>0.1</v>
      </c>
      <c r="J15" s="24">
        <v>0.2</v>
      </c>
      <c r="K15" s="24">
        <v>0.3</v>
      </c>
      <c r="L15" s="22">
        <v>0.4</v>
      </c>
      <c r="M15" s="22">
        <v>0.8</v>
      </c>
      <c r="N15" s="17"/>
      <c r="O15" s="17"/>
      <c r="P15" s="17"/>
      <c r="Q15" s="17"/>
      <c r="R15" s="17"/>
      <c r="S15" s="17"/>
      <c r="T15" s="17"/>
    </row>
    <row r="16" spans="1:20" x14ac:dyDescent="0.2">
      <c r="A16" t="s">
        <v>45</v>
      </c>
      <c r="B16" s="11" t="s">
        <v>27</v>
      </c>
      <c r="C16" s="22"/>
      <c r="D16" s="22"/>
      <c r="E16" s="20"/>
      <c r="F16" s="22"/>
      <c r="G16" s="22"/>
      <c r="H16" s="20"/>
      <c r="I16" s="13" t="s">
        <v>42</v>
      </c>
      <c r="J16" s="22"/>
      <c r="K16" s="22"/>
      <c r="N16" s="19"/>
    </row>
    <row r="17" spans="1:20" ht="40" x14ac:dyDescent="0.2">
      <c r="B17" s="14"/>
      <c r="C17" s="20" t="s">
        <v>37</v>
      </c>
      <c r="D17" s="20" t="s">
        <v>38</v>
      </c>
      <c r="E17" s="20"/>
      <c r="F17" s="20" t="s">
        <v>34</v>
      </c>
      <c r="G17" s="20" t="s">
        <v>35</v>
      </c>
      <c r="H17" s="20"/>
      <c r="I17" s="20" t="str">
        <f>'Populations &amp; programs'!$C$3</f>
        <v>Risk avoidance</v>
      </c>
      <c r="J17" s="20" t="str">
        <f>'Populations &amp; programs'!$C$4</f>
        <v>Harm reduction 1</v>
      </c>
      <c r="K17" s="20" t="str">
        <f>'Populations &amp; programs'!$C$5</f>
        <v>Harm reduction 2</v>
      </c>
      <c r="L17" s="20" t="str">
        <f>'Populations &amp; programs'!$C$6</f>
        <v>Treatment 1</v>
      </c>
      <c r="M17" s="20" t="str">
        <f>'Populations &amp; programs'!$C$7</f>
        <v>Treatment 2</v>
      </c>
      <c r="Q17" t="s">
        <v>60</v>
      </c>
      <c r="S17" t="s">
        <v>59</v>
      </c>
    </row>
    <row r="18" spans="1:20" x14ac:dyDescent="0.2">
      <c r="B18" s="15" t="s">
        <v>7</v>
      </c>
      <c r="C18" s="21" t="s">
        <v>41</v>
      </c>
      <c r="D18" s="21" t="s">
        <v>40</v>
      </c>
      <c r="E18" s="25" t="s">
        <v>48</v>
      </c>
      <c r="F18" s="21">
        <v>8</v>
      </c>
      <c r="G18" s="21">
        <v>3</v>
      </c>
      <c r="H18" s="20"/>
      <c r="I18" s="21"/>
      <c r="J18" s="21"/>
      <c r="K18" s="21"/>
      <c r="L18" s="21">
        <v>4</v>
      </c>
      <c r="M18" s="21">
        <v>4</v>
      </c>
      <c r="O18">
        <f>$L$15*(L18-F18)+$M$15*(M18-F18)+F18</f>
        <v>3.1999999999999993</v>
      </c>
      <c r="P18" s="26">
        <f>L15*M15*MAX(L18-F18,M18-F18)+(L18-F18)*L15*(1-M15)+(M18-F18)*M15*(1-L15)+F18</f>
        <v>4.4800000000000004</v>
      </c>
      <c r="Q18" t="s">
        <v>55</v>
      </c>
      <c r="R18">
        <f>1-SUM(R19:R21)</f>
        <v>0.12</v>
      </c>
      <c r="S18">
        <f>F18</f>
        <v>8</v>
      </c>
      <c r="T18">
        <f>R18*S18</f>
        <v>0.96</v>
      </c>
    </row>
    <row r="19" spans="1:20" x14ac:dyDescent="0.2">
      <c r="B19" s="15"/>
      <c r="C19" s="22"/>
      <c r="D19" s="22"/>
      <c r="E19" s="25" t="s">
        <v>49</v>
      </c>
      <c r="F19" s="21">
        <v>6</v>
      </c>
      <c r="G19" s="21"/>
      <c r="H19" s="20"/>
      <c r="I19" s="21"/>
      <c r="J19" s="21"/>
      <c r="K19" s="21"/>
      <c r="L19" s="21"/>
      <c r="M19" s="21"/>
      <c r="Q19" t="s">
        <v>56</v>
      </c>
      <c r="R19">
        <f>L15*(1-M15)</f>
        <v>7.9999999999999988E-2</v>
      </c>
      <c r="S19">
        <f>L18</f>
        <v>4</v>
      </c>
      <c r="T19">
        <f>R19*S19</f>
        <v>0.31999999999999995</v>
      </c>
    </row>
    <row r="20" spans="1:20" x14ac:dyDescent="0.2">
      <c r="B20" s="15"/>
      <c r="C20" s="22"/>
      <c r="D20" s="22"/>
      <c r="E20" s="25" t="s">
        <v>50</v>
      </c>
      <c r="F20" s="21">
        <v>10</v>
      </c>
      <c r="G20" s="21"/>
      <c r="H20" s="20"/>
      <c r="I20" s="21"/>
      <c r="J20" s="21"/>
      <c r="K20" s="21"/>
      <c r="L20" s="21"/>
      <c r="M20" s="21"/>
      <c r="Q20" t="s">
        <v>57</v>
      </c>
      <c r="R20">
        <f>M15*(1-L15)</f>
        <v>0.48</v>
      </c>
      <c r="S20">
        <f>M18</f>
        <v>4</v>
      </c>
      <c r="T20">
        <f>R20*S20</f>
        <v>1.92</v>
      </c>
    </row>
    <row r="21" spans="1:20" s="18" customFormat="1" ht="16" x14ac:dyDescent="0.2">
      <c r="B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7"/>
      <c r="O21" s="17"/>
      <c r="P21" s="17"/>
      <c r="Q21" t="s">
        <v>58</v>
      </c>
      <c r="R21">
        <f>L15*M15</f>
        <v>0.32000000000000006</v>
      </c>
      <c r="S21">
        <f>MIN(L18:M18)</f>
        <v>4</v>
      </c>
      <c r="T21">
        <f>R21*S21</f>
        <v>1.2800000000000002</v>
      </c>
    </row>
    <row r="22" spans="1:20" s="18" customFormat="1" ht="15" customHeight="1" x14ac:dyDescent="0.2">
      <c r="B22" s="12"/>
      <c r="C22" s="23"/>
      <c r="D22" s="23"/>
      <c r="E22" s="20"/>
      <c r="F22" s="20"/>
      <c r="G22" s="20"/>
      <c r="H22" s="20"/>
      <c r="I22" s="24"/>
      <c r="J22" s="24"/>
      <c r="K22" s="24"/>
      <c r="L22" s="24"/>
      <c r="M22" s="20"/>
      <c r="N22" s="17"/>
      <c r="O22" s="17"/>
      <c r="P22" s="17"/>
      <c r="Q22" s="17"/>
      <c r="R22" s="17"/>
      <c r="S22" s="17"/>
      <c r="T22" s="17">
        <f>SUM(T18:T21)</f>
        <v>4.4800000000000004</v>
      </c>
    </row>
    <row r="23" spans="1:20" x14ac:dyDescent="0.2">
      <c r="A23" t="s">
        <v>46</v>
      </c>
      <c r="B23" s="11" t="s">
        <v>28</v>
      </c>
      <c r="C23" s="22"/>
      <c r="D23" s="22"/>
      <c r="E23" s="20"/>
      <c r="F23" s="22"/>
      <c r="G23" s="22"/>
      <c r="H23" s="20"/>
      <c r="I23" s="13" t="s">
        <v>42</v>
      </c>
      <c r="J23" s="22"/>
      <c r="K23" s="22"/>
      <c r="L23" s="22"/>
      <c r="M23" s="22"/>
      <c r="N23" s="19"/>
    </row>
    <row r="24" spans="1:20" ht="40" x14ac:dyDescent="0.2">
      <c r="B24" s="14"/>
      <c r="C24" s="20" t="s">
        <v>37</v>
      </c>
      <c r="D24" s="20" t="s">
        <v>38</v>
      </c>
      <c r="E24" s="20"/>
      <c r="F24" s="20" t="s">
        <v>34</v>
      </c>
      <c r="G24" s="20" t="s">
        <v>35</v>
      </c>
      <c r="H24" s="20"/>
      <c r="I24" s="20" t="str">
        <f>'Populations &amp; programs'!$C$3</f>
        <v>Risk avoidance</v>
      </c>
      <c r="J24" s="20" t="str">
        <f>'Populations &amp; programs'!$C$4</f>
        <v>Harm reduction 1</v>
      </c>
      <c r="K24" s="20" t="str">
        <f>'Populations &amp; programs'!$C$5</f>
        <v>Harm reduction 2</v>
      </c>
      <c r="L24" s="20" t="str">
        <f>'Populations &amp; programs'!$C$6</f>
        <v>Treatment 1</v>
      </c>
      <c r="M24" s="20" t="str">
        <f>'Populations &amp; programs'!$C$7</f>
        <v>Treatment 2</v>
      </c>
    </row>
    <row r="25" spans="1:20" x14ac:dyDescent="0.2">
      <c r="B25" s="15" t="s">
        <v>7</v>
      </c>
      <c r="C25" s="21" t="s">
        <v>41</v>
      </c>
      <c r="D25" s="21" t="s">
        <v>40</v>
      </c>
      <c r="E25" s="25" t="s">
        <v>48</v>
      </c>
      <c r="F25" s="21">
        <v>0.02</v>
      </c>
      <c r="G25" s="21">
        <v>0.01</v>
      </c>
      <c r="H25" s="20"/>
      <c r="I25" s="21"/>
      <c r="J25" s="21"/>
      <c r="K25" s="21"/>
      <c r="L25" s="21">
        <v>1.4999999999999999E-2</v>
      </c>
      <c r="M25" s="21">
        <v>1.0999999999999999E-2</v>
      </c>
      <c r="O25" t="str">
        <f>IF(ISNUMBER(I25),I25-$G25,"")</f>
        <v/>
      </c>
      <c r="P25" t="str">
        <f>IF(ISNUMBER(J25),J25-$G25,"")</f>
        <v/>
      </c>
      <c r="Q25" t="str">
        <f>IF(ISNUMBER(K25),K25-$G25,"")</f>
        <v/>
      </c>
      <c r="R25">
        <f>IF(ISNUMBER(L25),L25-$G25,"")</f>
        <v>4.9999999999999992E-3</v>
      </c>
      <c r="S25">
        <f>IF(ISNUMBER(M25),M25-$G25,"")</f>
        <v>9.9999999999999915E-4</v>
      </c>
    </row>
    <row r="26" spans="1:20" x14ac:dyDescent="0.2">
      <c r="B26" s="15"/>
      <c r="C26" s="22"/>
      <c r="D26" s="22"/>
      <c r="E26" s="25" t="s">
        <v>49</v>
      </c>
      <c r="F26" s="21"/>
      <c r="G26" s="21"/>
      <c r="H26" s="20"/>
      <c r="I26" s="21"/>
      <c r="J26" s="21"/>
      <c r="K26" s="21"/>
      <c r="L26" s="21"/>
      <c r="M26" s="21"/>
    </row>
    <row r="27" spans="1:20" x14ac:dyDescent="0.2">
      <c r="B27" s="15"/>
      <c r="C27" s="22"/>
      <c r="D27" s="22"/>
      <c r="E27" s="25" t="s">
        <v>50</v>
      </c>
      <c r="F27" s="21"/>
      <c r="G27" s="21"/>
      <c r="H27" s="20"/>
      <c r="I27" s="21"/>
      <c r="J27" s="21"/>
      <c r="K27" s="21"/>
      <c r="L27" s="21"/>
      <c r="M27" s="21"/>
    </row>
    <row r="28" spans="1:20" s="18" customFormat="1" ht="16" x14ac:dyDescent="0.2">
      <c r="B2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17"/>
      <c r="O28" s="17"/>
      <c r="P28" s="17"/>
      <c r="Q28" s="17"/>
      <c r="R28" s="17"/>
      <c r="S28" s="17"/>
      <c r="T28" s="17"/>
    </row>
    <row r="29" spans="1:20" s="18" customFormat="1" ht="15" customHeight="1" x14ac:dyDescent="0.2">
      <c r="B29" s="12"/>
      <c r="C29" s="23"/>
      <c r="D29" s="23"/>
      <c r="E29" s="20"/>
      <c r="F29" s="20"/>
      <c r="G29" s="20"/>
      <c r="H29" s="20"/>
      <c r="I29" s="24"/>
      <c r="J29" s="24"/>
      <c r="K29" s="24"/>
      <c r="L29" s="24"/>
      <c r="M29" s="20"/>
      <c r="N29" s="17"/>
      <c r="O29" s="17"/>
      <c r="P29" s="17"/>
      <c r="Q29" s="17"/>
      <c r="R29" s="17"/>
      <c r="S29" s="17"/>
      <c r="T29" s="17"/>
    </row>
    <row r="30" spans="1:20" x14ac:dyDescent="0.2">
      <c r="A30" t="s">
        <v>47</v>
      </c>
      <c r="B30" s="11" t="s">
        <v>29</v>
      </c>
      <c r="C30" s="22"/>
      <c r="D30" s="22"/>
      <c r="E30" s="20"/>
      <c r="F30" s="22"/>
      <c r="G30" s="22"/>
      <c r="H30" s="20"/>
      <c r="I30" s="13" t="s">
        <v>42</v>
      </c>
      <c r="J30" s="22"/>
      <c r="K30" s="22"/>
      <c r="L30" s="22"/>
      <c r="M30" s="22"/>
      <c r="N30" s="19"/>
    </row>
    <row r="31" spans="1:20" ht="40" x14ac:dyDescent="0.2">
      <c r="A31" s="14"/>
      <c r="C31" s="20" t="s">
        <v>37</v>
      </c>
      <c r="D31" s="20" t="s">
        <v>38</v>
      </c>
      <c r="E31" s="20"/>
      <c r="F31" s="20" t="s">
        <v>34</v>
      </c>
      <c r="G31" s="20" t="s">
        <v>35</v>
      </c>
      <c r="H31" s="20"/>
      <c r="I31" s="20" t="str">
        <f>'Populations &amp; programs'!$C$3</f>
        <v>Risk avoidance</v>
      </c>
      <c r="J31" s="20" t="str">
        <f>'Populations &amp; programs'!$C$4</f>
        <v>Harm reduction 1</v>
      </c>
      <c r="K31" s="20" t="str">
        <f>'Populations &amp; programs'!$C$5</f>
        <v>Harm reduction 2</v>
      </c>
      <c r="L31" s="20" t="str">
        <f>'Populations &amp; programs'!$C$6</f>
        <v>Treatment 1</v>
      </c>
      <c r="M31" s="20" t="str">
        <f>'Populations &amp; programs'!$C$7</f>
        <v>Treatment 2</v>
      </c>
    </row>
    <row r="32" spans="1:20" x14ac:dyDescent="0.2">
      <c r="A32" s="14"/>
      <c r="B32" s="15" t="s">
        <v>7</v>
      </c>
      <c r="C32" s="16" t="s">
        <v>30</v>
      </c>
      <c r="D32" s="16" t="s">
        <v>39</v>
      </c>
      <c r="E32" s="25" t="s">
        <v>48</v>
      </c>
      <c r="F32" s="16"/>
      <c r="G32" s="16"/>
      <c r="H32" s="12"/>
      <c r="I32" s="16"/>
      <c r="J32" s="16"/>
      <c r="K32" s="16"/>
      <c r="L32" s="16"/>
      <c r="M32" s="16"/>
      <c r="N32" t="s">
        <v>36</v>
      </c>
    </row>
    <row r="33" spans="1:13" x14ac:dyDescent="0.2">
      <c r="A33" s="14"/>
      <c r="B33" s="15"/>
      <c r="E33" s="25" t="s">
        <v>49</v>
      </c>
      <c r="F33" s="16"/>
      <c r="G33" s="16"/>
      <c r="H33" s="12"/>
      <c r="I33" s="16"/>
      <c r="J33" s="16"/>
      <c r="K33" s="16"/>
      <c r="L33" s="16"/>
      <c r="M33" s="16"/>
    </row>
    <row r="34" spans="1:13" x14ac:dyDescent="0.2">
      <c r="A34" s="14"/>
      <c r="B34" s="15"/>
      <c r="E34" s="25" t="s">
        <v>50</v>
      </c>
      <c r="F34" s="16"/>
      <c r="G34" s="16"/>
      <c r="H34" s="12"/>
      <c r="I34" s="16"/>
      <c r="J34" s="16"/>
      <c r="K34" s="16"/>
      <c r="L34" s="16"/>
      <c r="M34" s="16"/>
    </row>
  </sheetData>
  <dataValidations count="2">
    <dataValidation type="list" showInputMessage="1" showErrorMessage="1" sqref="C4 C11 C18 C25 C32">
      <formula1>"Random,Nested,Additive"</formula1>
    </dataValidation>
    <dataValidation type="list" showInputMessage="1" showErrorMessage="1" sqref="D25 D4 D11 D18 D32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2016-10-02T14:34:04Z</dcterms:created>
  <dcterms:modified xsi:type="dcterms:W3CDTF">2018-06-05T01:26:23Z</dcterms:modified>
</cp:coreProperties>
</file>