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615"/>
  <workbookPr/>
  <mc:AlternateContent xmlns:mc="http://schemas.openxmlformats.org/markup-compatibility/2006">
    <mc:Choice Requires="x15">
      <x15ac:absPath xmlns:x15ac="http://schemas.microsoft.com/office/spreadsheetml/2010/11/ac" url="/Users/robynstuart/Documents/git/optimacore/tests/databooks/"/>
    </mc:Choice>
  </mc:AlternateContent>
  <bookViews>
    <workbookView xWindow="240" yWindow="460" windowWidth="16100" windowHeight="9660" activeTab="3"/>
  </bookViews>
  <sheets>
    <sheet name="Population Definitions" sheetId="1" r:id="rId1"/>
    <sheet name="Program Definitions" sheetId="2" r:id="rId2"/>
    <sheet name="State Variables" sheetId="3" r:id="rId3"/>
    <sheet name="Parameters" sheetId="4" r:id="rId4"/>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2" i="4" l="1"/>
  <c r="B8" i="3"/>
  <c r="B5" i="3"/>
  <c r="B2" i="3"/>
  <c r="B20" i="4"/>
  <c r="A20" i="4"/>
  <c r="B17" i="4"/>
  <c r="A17" i="4"/>
  <c r="B14" i="4"/>
  <c r="A14" i="4"/>
  <c r="B11" i="4"/>
  <c r="A11" i="4"/>
  <c r="B8" i="4"/>
  <c r="A8" i="4"/>
  <c r="B5" i="4"/>
  <c r="A5" i="4"/>
  <c r="A8" i="3"/>
  <c r="A5" i="3"/>
  <c r="A2" i="3"/>
</calcChain>
</file>

<file path=xl/comments1.xml><?xml version="1.0" encoding="utf-8"?>
<comments xmlns="http://schemas.openxmlformats.org/spreadsheetml/2006/main">
  <authors>
    <author/>
  </authors>
  <commentList>
    <comment ref="A1" authorId="0">
      <text>
        <r>
          <rPr>
            <sz val="8"/>
            <color indexed="81"/>
            <rFont val="Tahoma"/>
            <family val="2"/>
          </rPr>
          <t>This column is for the abbreviated name of a population.
It is only ever used as a reference label within the code.
Note: It should be in lower case without spaces.</t>
        </r>
      </text>
    </comment>
    <comment ref="B1" authorId="0">
      <text>
        <r>
          <rPr>
            <sz val="8"/>
            <color indexed="81"/>
            <rFont val="Tahoma"/>
            <family val="2"/>
          </rPr>
          <t>This column is for the full name of a population.
It will appear in plots and analysis outputs.
Note: It should be in title or sentence case.</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This column is for the abbreviated name of a population.
It is only ever used as a reference label within the code.
Note: It should be in lower case without spaces.</t>
        </r>
      </text>
    </comment>
    <comment ref="B1" authorId="0">
      <text>
        <r>
          <rPr>
            <sz val="8"/>
            <color indexed="81"/>
            <rFont val="Tahoma"/>
            <family val="2"/>
          </rPr>
          <t>This column is for the full name of a program.
It will appear in plots and analysis outputs.
Note: It should be in title or sentence case.</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This is a characteristic.</t>
        </r>
      </text>
    </comment>
    <comment ref="B1" authorId="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 ref="A4" authorId="0">
      <text>
        <r>
          <rPr>
            <sz val="8"/>
            <color indexed="81"/>
            <rFont val="Tahoma"/>
            <family val="2"/>
          </rPr>
          <t>This is a characteristic.</t>
        </r>
      </text>
    </comment>
    <comment ref="B4" authorId="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 ref="A7" authorId="0">
      <text>
        <r>
          <rPr>
            <sz val="8"/>
            <color indexed="81"/>
            <rFont val="Tahoma"/>
            <family val="2"/>
          </rPr>
          <t>This is a characteristic.</t>
        </r>
      </text>
    </comment>
    <comment ref="B7" authorId="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This is a parameter.</t>
        </r>
      </text>
    </comment>
    <comment ref="B1" authorId="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 ref="A4" authorId="0">
      <text>
        <r>
          <rPr>
            <sz val="8"/>
            <color indexed="81"/>
            <rFont val="Tahoma"/>
            <family val="2"/>
          </rPr>
          <t>This is a parameter.</t>
        </r>
      </text>
    </comment>
    <comment ref="B4" authorId="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 ref="A7" authorId="0">
      <text>
        <r>
          <rPr>
            <sz val="8"/>
            <color indexed="81"/>
            <rFont val="Tahoma"/>
            <family val="2"/>
          </rPr>
          <t>This is a parameter.</t>
        </r>
      </text>
    </comment>
    <comment ref="B7" authorId="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 ref="A10" authorId="0">
      <text>
        <r>
          <rPr>
            <sz val="8"/>
            <color indexed="81"/>
            <rFont val="Tahoma"/>
            <family val="2"/>
          </rPr>
          <t>This is a parameter.</t>
        </r>
      </text>
    </comment>
    <comment ref="B10" authorId="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 ref="A13" authorId="0">
      <text>
        <r>
          <rPr>
            <sz val="8"/>
            <color indexed="81"/>
            <rFont val="Tahoma"/>
            <family val="2"/>
          </rPr>
          <t>This is a parameter.</t>
        </r>
      </text>
    </comment>
    <comment ref="B13" authorId="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 ref="A16" authorId="0">
      <text>
        <r>
          <rPr>
            <sz val="8"/>
            <color indexed="81"/>
            <rFont val="Tahoma"/>
            <family val="2"/>
          </rPr>
          <t>This is a parameter.</t>
        </r>
      </text>
    </comment>
    <comment ref="B16" authorId="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 ref="A19" authorId="0">
      <text>
        <r>
          <rPr>
            <sz val="8"/>
            <color indexed="81"/>
            <rFont val="Tahoma"/>
            <family val="2"/>
          </rPr>
          <t>This is a parameter.</t>
        </r>
      </text>
    </comment>
    <comment ref="B19" authorId="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List>
</comments>
</file>

<file path=xl/sharedStrings.xml><?xml version="1.0" encoding="utf-8"?>
<sst xmlns="http://schemas.openxmlformats.org/spreadsheetml/2006/main" count="42" uniqueCount="22">
  <si>
    <t>Abbreviation</t>
  </si>
  <si>
    <t>Full Name</t>
  </si>
  <si>
    <t>prog_0</t>
  </si>
  <si>
    <t>Program 0</t>
  </si>
  <si>
    <t>prog_1</t>
  </si>
  <si>
    <t>Program 1</t>
  </si>
  <si>
    <t>prog_2</t>
  </si>
  <si>
    <t>Program 2</t>
  </si>
  <si>
    <t>Constant</t>
  </si>
  <si>
    <t>OR</t>
  </si>
  <si>
    <t>Proportion ever infected</t>
  </si>
  <si>
    <t>Proportion infected or susceptible</t>
  </si>
  <si>
    <t>Proportion not at risk of infection</t>
  </si>
  <si>
    <t>Death rate for susceptible people</t>
  </si>
  <si>
    <t>Average duration of infections (years)</t>
  </si>
  <si>
    <t>Death rate for infected people</t>
  </si>
  <si>
    <t>Initial prevalence</t>
  </si>
  <si>
    <t>Transmission probability per contact</t>
  </si>
  <si>
    <t>Number of contacts annually</t>
  </si>
  <si>
    <t>Adults</t>
  </si>
  <si>
    <t>adults</t>
  </si>
  <si>
    <t>Force of infection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</si>
</sst>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8"/>
      <color indexed="81"/>
      <name val="Tahoma"/>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2"/>
  <sheetViews>
    <sheetView workbookViewId="0">
      <selection activeCell="A3" sqref="A3"/>
    </sheetView>
  </sheetViews>
  <sheetFormatPr baseColWidth="10" defaultColWidth="8.83203125" defaultRowHeight="15" x14ac:dyDescent="0.2"/>
  <cols>
    <col min="1" max="2" width="15.6640625" customWidth="1"/>
  </cols>
  <sheetData>
    <row r="1" spans="1:2" x14ac:dyDescent="0.2">
      <c r="A1" s="1" t="s">
        <v>0</v>
      </c>
      <c r="B1" s="1" t="s">
        <v>1</v>
      </c>
    </row>
    <row r="2" spans="1:2" x14ac:dyDescent="0.2">
      <c r="A2" s="2" t="s">
        <v>20</v>
      </c>
      <c r="B2" s="2" t="s">
        <v>19</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4"/>
  <sheetViews>
    <sheetView workbookViewId="0"/>
  </sheetViews>
  <sheetFormatPr baseColWidth="10" defaultColWidth="8.83203125" defaultRowHeight="15" x14ac:dyDescent="0.2"/>
  <cols>
    <col min="1" max="2" width="20.6640625" customWidth="1"/>
  </cols>
  <sheetData>
    <row r="1" spans="1:2" x14ac:dyDescent="0.2">
      <c r="A1" s="1" t="s">
        <v>0</v>
      </c>
      <c r="B1" s="1" t="s">
        <v>1</v>
      </c>
    </row>
    <row r="2" spans="1:2" x14ac:dyDescent="0.2">
      <c r="A2" s="2" t="s">
        <v>2</v>
      </c>
      <c r="B2" s="2" t="s">
        <v>3</v>
      </c>
    </row>
    <row r="3" spans="1:2" x14ac:dyDescent="0.2">
      <c r="A3" s="2" t="s">
        <v>4</v>
      </c>
      <c r="B3" s="2" t="s">
        <v>5</v>
      </c>
    </row>
    <row r="4" spans="1:2" x14ac:dyDescent="0.2">
      <c r="A4" s="2" t="s">
        <v>6</v>
      </c>
      <c r="B4" s="2" t="s">
        <v>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8"/>
  <sheetViews>
    <sheetView workbookViewId="0">
      <selection activeCell="B9" sqref="B9"/>
    </sheetView>
  </sheetViews>
  <sheetFormatPr baseColWidth="10" defaultColWidth="8.83203125" defaultRowHeight="15" x14ac:dyDescent="0.2"/>
  <cols>
    <col min="1" max="1" width="50.6640625" customWidth="1"/>
    <col min="2" max="2" width="10.6640625" customWidth="1"/>
  </cols>
  <sheetData>
    <row r="1" spans="1:22" x14ac:dyDescent="0.2">
      <c r="A1" s="1" t="s">
        <v>10</v>
      </c>
      <c r="B1" s="1" t="s">
        <v>8</v>
      </c>
      <c r="D1" s="1">
        <v>2000</v>
      </c>
      <c r="E1" s="1">
        <v>2001</v>
      </c>
      <c r="F1" s="1">
        <v>2002</v>
      </c>
      <c r="G1" s="1">
        <v>2003</v>
      </c>
      <c r="H1" s="1">
        <v>2004</v>
      </c>
      <c r="I1" s="1">
        <v>2005</v>
      </c>
      <c r="J1" s="1">
        <v>2006</v>
      </c>
      <c r="K1" s="1">
        <v>2007</v>
      </c>
      <c r="L1" s="1">
        <v>2008</v>
      </c>
      <c r="M1" s="1">
        <v>2009</v>
      </c>
      <c r="N1" s="1">
        <v>2010</v>
      </c>
      <c r="O1" s="1">
        <v>2011</v>
      </c>
      <c r="P1" s="1">
        <v>2012</v>
      </c>
      <c r="Q1" s="1">
        <v>2013</v>
      </c>
      <c r="R1" s="1">
        <v>2014</v>
      </c>
      <c r="S1" s="1">
        <v>2015</v>
      </c>
      <c r="T1" s="1">
        <v>2016</v>
      </c>
      <c r="U1" s="1">
        <v>2017</v>
      </c>
      <c r="V1" s="1">
        <v>2018</v>
      </c>
    </row>
    <row r="2" spans="1:22" x14ac:dyDescent="0.2">
      <c r="A2" s="2" t="str">
        <f>'Population Definitions'!B2</f>
        <v>Adults</v>
      </c>
      <c r="B2">
        <f>IF(SUMPRODUCT(--(D2:V2&lt;&gt;""))=0,0,"N.A.")</f>
        <v>0</v>
      </c>
      <c r="C2" s="2" t="s">
        <v>9</v>
      </c>
    </row>
    <row r="4" spans="1:22" x14ac:dyDescent="0.2">
      <c r="A4" s="1" t="s">
        <v>11</v>
      </c>
      <c r="B4" s="1" t="s">
        <v>8</v>
      </c>
      <c r="D4" s="1">
        <v>2000</v>
      </c>
      <c r="E4" s="1">
        <v>2001</v>
      </c>
      <c r="F4" s="1">
        <v>2002</v>
      </c>
      <c r="G4" s="1">
        <v>2003</v>
      </c>
      <c r="H4" s="1">
        <v>2004</v>
      </c>
      <c r="I4" s="1">
        <v>2005</v>
      </c>
      <c r="J4" s="1">
        <v>2006</v>
      </c>
      <c r="K4" s="1">
        <v>2007</v>
      </c>
      <c r="L4" s="1">
        <v>2008</v>
      </c>
      <c r="M4" s="1">
        <v>2009</v>
      </c>
      <c r="N4" s="1">
        <v>2010</v>
      </c>
      <c r="O4" s="1">
        <v>2011</v>
      </c>
      <c r="P4" s="1">
        <v>2012</v>
      </c>
      <c r="Q4" s="1">
        <v>2013</v>
      </c>
      <c r="R4" s="1">
        <v>2014</v>
      </c>
      <c r="S4" s="1">
        <v>2015</v>
      </c>
      <c r="T4" s="1">
        <v>2016</v>
      </c>
      <c r="U4" s="1">
        <v>2017</v>
      </c>
      <c r="V4" s="1">
        <v>2018</v>
      </c>
    </row>
    <row r="5" spans="1:22" x14ac:dyDescent="0.2">
      <c r="A5" s="2" t="str">
        <f>'Population Definitions'!B2</f>
        <v>Adults</v>
      </c>
      <c r="B5">
        <f>IF(SUMPRODUCT(--(D5:V5&lt;&gt;""))=0,0,"N.A.")</f>
        <v>0</v>
      </c>
      <c r="C5" s="2" t="s">
        <v>9</v>
      </c>
    </row>
    <row r="7" spans="1:22" x14ac:dyDescent="0.2">
      <c r="A7" s="1" t="s">
        <v>12</v>
      </c>
      <c r="B7" s="1" t="s">
        <v>8</v>
      </c>
      <c r="D7" s="1">
        <v>2000</v>
      </c>
      <c r="E7" s="1">
        <v>2001</v>
      </c>
      <c r="F7" s="1">
        <v>2002</v>
      </c>
      <c r="G7" s="1">
        <v>2003</v>
      </c>
      <c r="H7" s="1">
        <v>2004</v>
      </c>
      <c r="I7" s="1">
        <v>2005</v>
      </c>
      <c r="J7" s="1">
        <v>2006</v>
      </c>
      <c r="K7" s="1">
        <v>2007</v>
      </c>
      <c r="L7" s="1">
        <v>2008</v>
      </c>
      <c r="M7" s="1">
        <v>2009</v>
      </c>
      <c r="N7" s="1">
        <v>2010</v>
      </c>
      <c r="O7" s="1">
        <v>2011</v>
      </c>
      <c r="P7" s="1">
        <v>2012</v>
      </c>
      <c r="Q7" s="1">
        <v>2013</v>
      </c>
      <c r="R7" s="1">
        <v>2014</v>
      </c>
      <c r="S7" s="1">
        <v>2015</v>
      </c>
      <c r="T7" s="1">
        <v>2016</v>
      </c>
      <c r="U7" s="1">
        <v>2017</v>
      </c>
      <c r="V7" s="1">
        <v>2018</v>
      </c>
    </row>
    <row r="8" spans="1:22" x14ac:dyDescent="0.2">
      <c r="A8" s="2" t="str">
        <f>'Population Definitions'!B2</f>
        <v>Adults</v>
      </c>
      <c r="B8">
        <f>IF(SUMPRODUCT(--(D8:V8&lt;&gt;""))=0,0,"N.A.")</f>
        <v>0</v>
      </c>
      <c r="C8" s="2" t="s">
        <v>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20"/>
  <sheetViews>
    <sheetView tabSelected="1" workbookViewId="0">
      <selection activeCell="B5" sqref="B5"/>
    </sheetView>
  </sheetViews>
  <sheetFormatPr baseColWidth="10" defaultColWidth="8.83203125" defaultRowHeight="15" x14ac:dyDescent="0.2"/>
  <cols>
    <col min="1" max="1" width="50.6640625" customWidth="1"/>
    <col min="2" max="2" width="10.6640625" customWidth="1"/>
  </cols>
  <sheetData>
    <row r="1" spans="1:22" x14ac:dyDescent="0.2">
      <c r="A1" s="1" t="s">
        <v>21</v>
      </c>
      <c r="B1" s="1" t="s">
        <v>8</v>
      </c>
      <c r="D1" s="1">
        <v>2000</v>
      </c>
      <c r="E1" s="1">
        <v>2001</v>
      </c>
      <c r="F1" s="1">
        <v>2002</v>
      </c>
      <c r="G1" s="1">
        <v>2003</v>
      </c>
      <c r="H1" s="1">
        <v>2004</v>
      </c>
      <c r="I1" s="1">
        <v>2005</v>
      </c>
      <c r="J1" s="1">
        <v>2006</v>
      </c>
      <c r="K1" s="1">
        <v>2007</v>
      </c>
      <c r="L1" s="1">
        <v>2008</v>
      </c>
      <c r="M1" s="1">
        <v>2009</v>
      </c>
      <c r="N1" s="1">
        <v>2010</v>
      </c>
      <c r="O1" s="1">
        <v>2011</v>
      </c>
      <c r="P1" s="1">
        <v>2012</v>
      </c>
      <c r="Q1" s="1">
        <v>2013</v>
      </c>
      <c r="R1" s="1">
        <v>2014</v>
      </c>
      <c r="S1" s="1">
        <v>2015</v>
      </c>
      <c r="T1" s="1">
        <v>2016</v>
      </c>
      <c r="U1" s="1">
        <v>2017</v>
      </c>
      <c r="V1" s="1">
        <v>2018</v>
      </c>
    </row>
    <row r="2" spans="1:22" x14ac:dyDescent="0.2">
      <c r="A2" s="2" t="str">
        <f>'Population Definitions'!B2</f>
        <v>Adults</v>
      </c>
      <c r="B2">
        <v>8.0000000000000004E-4</v>
      </c>
      <c r="C2" s="2" t="s">
        <v>9</v>
      </c>
    </row>
    <row r="4" spans="1:22" x14ac:dyDescent="0.2">
      <c r="A4" s="1" t="s">
        <v>13</v>
      </c>
      <c r="B4" s="1" t="s">
        <v>8</v>
      </c>
      <c r="D4" s="1">
        <v>2000</v>
      </c>
      <c r="E4" s="1">
        <v>2001</v>
      </c>
      <c r="F4" s="1">
        <v>2002</v>
      </c>
      <c r="G4" s="1">
        <v>2003</v>
      </c>
      <c r="H4" s="1">
        <v>2004</v>
      </c>
      <c r="I4" s="1">
        <v>2005</v>
      </c>
      <c r="J4" s="1">
        <v>2006</v>
      </c>
      <c r="K4" s="1">
        <v>2007</v>
      </c>
      <c r="L4" s="1">
        <v>2008</v>
      </c>
      <c r="M4" s="1">
        <v>2009</v>
      </c>
      <c r="N4" s="1">
        <v>2010</v>
      </c>
      <c r="O4" s="1">
        <v>2011</v>
      </c>
      <c r="P4" s="1">
        <v>2012</v>
      </c>
      <c r="Q4" s="1">
        <v>2013</v>
      </c>
      <c r="R4" s="1">
        <v>2014</v>
      </c>
      <c r="S4" s="1">
        <v>2015</v>
      </c>
      <c r="T4" s="1">
        <v>2016</v>
      </c>
      <c r="U4" s="1">
        <v>2017</v>
      </c>
      <c r="V4" s="1">
        <v>2018</v>
      </c>
    </row>
    <row r="5" spans="1:22" x14ac:dyDescent="0.2">
      <c r="A5" s="2" t="str">
        <f>'Population Definitions'!B2</f>
        <v>Adults</v>
      </c>
      <c r="B5">
        <f>IF(SUMPRODUCT(--(D5:V5&lt;&gt;""))=0,0.008,"N.A.")</f>
        <v>8.0000000000000002E-3</v>
      </c>
      <c r="C5" s="2" t="s">
        <v>9</v>
      </c>
    </row>
    <row r="7" spans="1:22" x14ac:dyDescent="0.2">
      <c r="A7" s="1" t="s">
        <v>14</v>
      </c>
      <c r="B7" s="1" t="s">
        <v>8</v>
      </c>
      <c r="D7" s="1">
        <v>2000</v>
      </c>
      <c r="E7" s="1">
        <v>2001</v>
      </c>
      <c r="F7" s="1">
        <v>2002</v>
      </c>
      <c r="G7" s="1">
        <v>2003</v>
      </c>
      <c r="H7" s="1">
        <v>2004</v>
      </c>
      <c r="I7" s="1">
        <v>2005</v>
      </c>
      <c r="J7" s="1">
        <v>2006</v>
      </c>
      <c r="K7" s="1">
        <v>2007</v>
      </c>
      <c r="L7" s="1">
        <v>2008</v>
      </c>
      <c r="M7" s="1">
        <v>2009</v>
      </c>
      <c r="N7" s="1">
        <v>2010</v>
      </c>
      <c r="O7" s="1">
        <v>2011</v>
      </c>
      <c r="P7" s="1">
        <v>2012</v>
      </c>
      <c r="Q7" s="1">
        <v>2013</v>
      </c>
      <c r="R7" s="1">
        <v>2014</v>
      </c>
      <c r="S7" s="1">
        <v>2015</v>
      </c>
      <c r="T7" s="1">
        <v>2016</v>
      </c>
      <c r="U7" s="1">
        <v>2017</v>
      </c>
      <c r="V7" s="1">
        <v>2018</v>
      </c>
    </row>
    <row r="8" spans="1:22" x14ac:dyDescent="0.2">
      <c r="A8" s="2" t="str">
        <f>'Population Definitions'!B2</f>
        <v>Adults</v>
      </c>
      <c r="B8">
        <f>IF(SUMPRODUCT(--(D8:V8&lt;&gt;""))=0,0.5,"N.A.")</f>
        <v>0.5</v>
      </c>
      <c r="C8" s="2" t="s">
        <v>9</v>
      </c>
    </row>
    <row r="10" spans="1:22" x14ac:dyDescent="0.2">
      <c r="A10" s="1" t="s">
        <v>15</v>
      </c>
      <c r="B10" s="1" t="s">
        <v>8</v>
      </c>
      <c r="D10" s="1">
        <v>2000</v>
      </c>
      <c r="E10" s="1">
        <v>2001</v>
      </c>
      <c r="F10" s="1">
        <v>2002</v>
      </c>
      <c r="G10" s="1">
        <v>2003</v>
      </c>
      <c r="H10" s="1">
        <v>2004</v>
      </c>
      <c r="I10" s="1">
        <v>2005</v>
      </c>
      <c r="J10" s="1">
        <v>2006</v>
      </c>
      <c r="K10" s="1">
        <v>2007</v>
      </c>
      <c r="L10" s="1">
        <v>2008</v>
      </c>
      <c r="M10" s="1">
        <v>2009</v>
      </c>
      <c r="N10" s="1">
        <v>2010</v>
      </c>
      <c r="O10" s="1">
        <v>2011</v>
      </c>
      <c r="P10" s="1">
        <v>2012</v>
      </c>
      <c r="Q10" s="1">
        <v>2013</v>
      </c>
      <c r="R10" s="1">
        <v>2014</v>
      </c>
      <c r="S10" s="1">
        <v>2015</v>
      </c>
      <c r="T10" s="1">
        <v>2016</v>
      </c>
      <c r="U10" s="1">
        <v>2017</v>
      </c>
      <c r="V10" s="1">
        <v>2018</v>
      </c>
    </row>
    <row r="11" spans="1:22" x14ac:dyDescent="0.2">
      <c r="A11" s="2" t="str">
        <f>'Population Definitions'!B2</f>
        <v>Adults</v>
      </c>
      <c r="B11">
        <f>IF(SUMPRODUCT(--(D11:V11&lt;&gt;""))=0,0.016,"N.A.")</f>
        <v>1.6E-2</v>
      </c>
      <c r="C11" s="2" t="s">
        <v>9</v>
      </c>
    </row>
    <row r="13" spans="1:22" x14ac:dyDescent="0.2">
      <c r="A13" s="1" t="s">
        <v>16</v>
      </c>
      <c r="B13" s="1" t="s">
        <v>8</v>
      </c>
      <c r="D13" s="1">
        <v>2000</v>
      </c>
      <c r="E13" s="1">
        <v>2001</v>
      </c>
      <c r="F13" s="1">
        <v>2002</v>
      </c>
      <c r="G13" s="1">
        <v>2003</v>
      </c>
      <c r="H13" s="1">
        <v>2004</v>
      </c>
      <c r="I13" s="1">
        <v>2005</v>
      </c>
      <c r="J13" s="1">
        <v>2006</v>
      </c>
      <c r="K13" s="1">
        <v>2007</v>
      </c>
      <c r="L13" s="1">
        <v>2008</v>
      </c>
      <c r="M13" s="1">
        <v>2009</v>
      </c>
      <c r="N13" s="1">
        <v>2010</v>
      </c>
      <c r="O13" s="1">
        <v>2011</v>
      </c>
      <c r="P13" s="1">
        <v>2012</v>
      </c>
      <c r="Q13" s="1">
        <v>2013</v>
      </c>
      <c r="R13" s="1">
        <v>2014</v>
      </c>
      <c r="S13" s="1">
        <v>2015</v>
      </c>
      <c r="T13" s="1">
        <v>2016</v>
      </c>
      <c r="U13" s="1">
        <v>2017</v>
      </c>
      <c r="V13" s="1">
        <v>2018</v>
      </c>
    </row>
    <row r="14" spans="1:22" x14ac:dyDescent="0.2">
      <c r="A14" s="2" t="str">
        <f>'Population Definitions'!B2</f>
        <v>Adults</v>
      </c>
      <c r="B14">
        <f>IF(SUMPRODUCT(--(D14:V14&lt;&gt;""))=0,0.005,"N.A.")</f>
        <v>5.0000000000000001E-3</v>
      </c>
      <c r="C14" s="2" t="s">
        <v>9</v>
      </c>
    </row>
    <row r="16" spans="1:22" x14ac:dyDescent="0.2">
      <c r="A16" s="1" t="s">
        <v>17</v>
      </c>
      <c r="B16" s="1" t="s">
        <v>8</v>
      </c>
      <c r="D16" s="1">
        <v>2000</v>
      </c>
      <c r="E16" s="1">
        <v>2001</v>
      </c>
      <c r="F16" s="1">
        <v>2002</v>
      </c>
      <c r="G16" s="1">
        <v>2003</v>
      </c>
      <c r="H16" s="1">
        <v>2004</v>
      </c>
      <c r="I16" s="1">
        <v>2005</v>
      </c>
      <c r="J16" s="1">
        <v>2006</v>
      </c>
      <c r="K16" s="1">
        <v>2007</v>
      </c>
      <c r="L16" s="1">
        <v>2008</v>
      </c>
      <c r="M16" s="1">
        <v>2009</v>
      </c>
      <c r="N16" s="1">
        <v>2010</v>
      </c>
      <c r="O16" s="1">
        <v>2011</v>
      </c>
      <c r="P16" s="1">
        <v>2012</v>
      </c>
      <c r="Q16" s="1">
        <v>2013</v>
      </c>
      <c r="R16" s="1">
        <v>2014</v>
      </c>
      <c r="S16" s="1">
        <v>2015</v>
      </c>
      <c r="T16" s="1">
        <v>2016</v>
      </c>
      <c r="U16" s="1">
        <v>2017</v>
      </c>
      <c r="V16" s="1">
        <v>2018</v>
      </c>
    </row>
    <row r="17" spans="1:22" x14ac:dyDescent="0.2">
      <c r="A17" s="2" t="str">
        <f>'Population Definitions'!B2</f>
        <v>Adults</v>
      </c>
      <c r="B17">
        <f>IF(SUMPRODUCT(--(D17:V17&lt;&gt;""))=0,0.0008,"N.A.")</f>
        <v>8.0000000000000004E-4</v>
      </c>
      <c r="C17" s="2" t="s">
        <v>9</v>
      </c>
    </row>
    <row r="19" spans="1:22" x14ac:dyDescent="0.2">
      <c r="A19" s="1" t="s">
        <v>18</v>
      </c>
      <c r="B19" s="1" t="s">
        <v>8</v>
      </c>
      <c r="D19" s="1">
        <v>2000</v>
      </c>
      <c r="E19" s="1">
        <v>2001</v>
      </c>
      <c r="F19" s="1">
        <v>2002</v>
      </c>
      <c r="G19" s="1">
        <v>2003</v>
      </c>
      <c r="H19" s="1">
        <v>2004</v>
      </c>
      <c r="I19" s="1">
        <v>2005</v>
      </c>
      <c r="J19" s="1">
        <v>2006</v>
      </c>
      <c r="K19" s="1">
        <v>2007</v>
      </c>
      <c r="L19" s="1">
        <v>2008</v>
      </c>
      <c r="M19" s="1">
        <v>2009</v>
      </c>
      <c r="N19" s="1">
        <v>2010</v>
      </c>
      <c r="O19" s="1">
        <v>2011</v>
      </c>
      <c r="P19" s="1">
        <v>2012</v>
      </c>
      <c r="Q19" s="1">
        <v>2013</v>
      </c>
      <c r="R19" s="1">
        <v>2014</v>
      </c>
      <c r="S19" s="1">
        <v>2015</v>
      </c>
      <c r="T19" s="1">
        <v>2016</v>
      </c>
      <c r="U19" s="1">
        <v>2017</v>
      </c>
      <c r="V19" s="1">
        <v>2018</v>
      </c>
    </row>
    <row r="20" spans="1:22" x14ac:dyDescent="0.2">
      <c r="A20" s="2" t="str">
        <f>'Population Definitions'!B2</f>
        <v>Adults</v>
      </c>
      <c r="B20">
        <f>IF(SUMPRODUCT(--(D20:V20&lt;&gt;""))=0,80,"N.A.")</f>
        <v>80</v>
      </c>
      <c r="C20" s="2" t="s">
        <v>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Population Definitions</vt:lpstr>
      <vt:lpstr>Program Definitions</vt:lpstr>
      <vt:lpstr>State Variables</vt:lpstr>
      <vt:lpstr>Parameters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Robyn Stuart</cp:lastModifiedBy>
  <dcterms:created xsi:type="dcterms:W3CDTF">2018-03-24T18:33:13Z</dcterms:created>
  <dcterms:modified xsi:type="dcterms:W3CDTF">2018-03-26T14:46:24Z</dcterms:modified>
</cp:coreProperties>
</file>