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6095" windowHeight="9660" activeTab="1"/>
  </bookViews>
  <sheets>
    <sheet name="Program targeting" sheetId="1" r:id="rId1"/>
    <sheet name="Spending data" sheetId="2" r:id="rId2"/>
    <sheet name="Program effects" sheetId="3" r:id="rId3"/>
  </sheets>
  <calcPr calcId="145621"/>
</workbook>
</file>

<file path=xl/calcChain.xml><?xml version="1.0" encoding="utf-8"?>
<calcChain xmlns="http://schemas.openxmlformats.org/spreadsheetml/2006/main">
  <c r="J114" i="2" l="1"/>
  <c r="J118" i="2"/>
  <c r="J100" i="2"/>
  <c r="E100" i="2"/>
  <c r="J104" i="2"/>
  <c r="E104" i="2"/>
  <c r="J93" i="2"/>
  <c r="E93" i="2"/>
  <c r="J97" i="2"/>
  <c r="E97" i="2"/>
  <c r="J86" i="2"/>
  <c r="E86" i="2"/>
  <c r="J90" i="2"/>
  <c r="E90" i="2"/>
  <c r="J72" i="2"/>
  <c r="E72" i="2"/>
  <c r="J76" i="2"/>
  <c r="E76" i="2"/>
  <c r="H65" i="2"/>
  <c r="J65" i="2"/>
  <c r="E65" i="2"/>
  <c r="J69" i="2"/>
  <c r="H69" i="2"/>
  <c r="E69" i="2"/>
  <c r="J58" i="2"/>
  <c r="E58" i="2"/>
  <c r="J62" i="2"/>
  <c r="E62" i="2"/>
  <c r="J51" i="2"/>
  <c r="E51" i="2"/>
  <c r="J55" i="2"/>
  <c r="J48" i="2"/>
  <c r="E55" i="2"/>
  <c r="J44" i="2"/>
  <c r="E44" i="2"/>
  <c r="E48" i="2"/>
  <c r="F41" i="2"/>
  <c r="G41" i="2"/>
  <c r="H41" i="2"/>
  <c r="I41" i="2"/>
  <c r="J41" i="2"/>
  <c r="K41" i="2"/>
  <c r="L41" i="2"/>
  <c r="E41" i="2"/>
  <c r="F34" i="2"/>
  <c r="G34" i="2"/>
  <c r="H34" i="2"/>
  <c r="I34" i="2"/>
  <c r="J34" i="2"/>
  <c r="K34" i="2"/>
  <c r="L34" i="2"/>
  <c r="E34" i="2"/>
  <c r="F27" i="2"/>
  <c r="G27" i="2"/>
  <c r="H27" i="2"/>
  <c r="I27" i="2"/>
  <c r="J27" i="2"/>
  <c r="K27" i="2"/>
  <c r="L27" i="2"/>
  <c r="E27" i="2"/>
  <c r="F20" i="2"/>
  <c r="G20" i="2"/>
  <c r="H20" i="2"/>
  <c r="I20" i="2"/>
  <c r="J20" i="2"/>
  <c r="K20" i="2"/>
  <c r="L20" i="2"/>
  <c r="E20" i="2"/>
  <c r="F13" i="2"/>
  <c r="G13" i="2"/>
  <c r="H13" i="2"/>
  <c r="I13" i="2"/>
  <c r="J13" i="2"/>
  <c r="K13" i="2"/>
  <c r="L13" i="2"/>
  <c r="E13" i="2"/>
  <c r="F6" i="2"/>
  <c r="G6" i="2"/>
  <c r="H6" i="2"/>
  <c r="I6" i="2"/>
  <c r="J6" i="2"/>
  <c r="K6" i="2"/>
  <c r="L6" i="2"/>
  <c r="E6" i="2"/>
  <c r="F23" i="2" l="1"/>
  <c r="G23" i="2"/>
  <c r="H23" i="2"/>
  <c r="I23" i="2"/>
  <c r="J23" i="2"/>
  <c r="K23" i="2"/>
  <c r="L23" i="2"/>
  <c r="F30" i="2"/>
  <c r="G30" i="2"/>
  <c r="H30" i="2"/>
  <c r="I30" i="2"/>
  <c r="J30" i="2"/>
  <c r="K30" i="2"/>
  <c r="L30" i="2"/>
  <c r="F37" i="2"/>
  <c r="G37" i="2"/>
  <c r="H37" i="2"/>
  <c r="I37" i="2"/>
  <c r="J37" i="2"/>
  <c r="K37" i="2"/>
  <c r="L37" i="2"/>
  <c r="E37" i="2"/>
  <c r="E30" i="2"/>
  <c r="E23" i="2"/>
  <c r="F16" i="2"/>
  <c r="G16" i="2"/>
  <c r="H16" i="2"/>
  <c r="I16" i="2"/>
  <c r="J16" i="2"/>
  <c r="K16" i="2"/>
  <c r="L16" i="2"/>
  <c r="E16" i="2"/>
  <c r="F9" i="2"/>
  <c r="G9" i="2"/>
  <c r="H9" i="2"/>
  <c r="I9" i="2"/>
  <c r="J9" i="2"/>
  <c r="K9" i="2"/>
  <c r="L9" i="2"/>
  <c r="E9" i="2"/>
  <c r="F2" i="2"/>
  <c r="G2" i="2"/>
  <c r="H2" i="2"/>
  <c r="I2" i="2"/>
  <c r="J2" i="2"/>
  <c r="K2" i="2"/>
  <c r="L2" i="2"/>
  <c r="E2" i="2"/>
  <c r="A41" i="3"/>
  <c r="A40" i="3"/>
  <c r="A39" i="3"/>
  <c r="A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35" i="3"/>
  <c r="A34" i="3"/>
  <c r="A33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29" i="3"/>
  <c r="A28" i="3"/>
  <c r="A27" i="3"/>
  <c r="A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23" i="3"/>
  <c r="A22" i="3"/>
  <c r="A21" i="3"/>
  <c r="A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17" i="3"/>
  <c r="A16" i="3"/>
  <c r="A15" i="3"/>
  <c r="A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A10" i="3"/>
  <c r="A9" i="3"/>
  <c r="A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A5" i="3"/>
  <c r="A4" i="3"/>
  <c r="A3" i="3"/>
  <c r="A2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A113" i="2"/>
  <c r="A106" i="2"/>
  <c r="A99" i="2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<sst xmlns="http://schemas.openxmlformats.org/spreadsheetml/2006/main" count="621" uniqueCount="77">
  <si>
    <t>Targeted to (populations)</t>
  </si>
  <si>
    <t>Targeted to (compartments)</t>
  </si>
  <si>
    <t>Abbreviation</t>
  </si>
  <si>
    <t>Display name</t>
  </si>
  <si>
    <t>Mosquitoes</t>
  </si>
  <si>
    <t>General population</t>
  </si>
  <si>
    <t>Pregnant women</t>
  </si>
  <si>
    <t>Children</t>
  </si>
  <si>
    <t>Susceptible (Mosquito)</t>
  </si>
  <si>
    <t>Exposed (Mosquito)</t>
  </si>
  <si>
    <t>Infected (Mosquito)</t>
  </si>
  <si>
    <t>Susceptible</t>
  </si>
  <si>
    <t>Susceptible, malaria-like symptoms</t>
  </si>
  <si>
    <t>Exposed</t>
  </si>
  <si>
    <t>Infected</t>
  </si>
  <si>
    <t>Immune</t>
  </si>
  <si>
    <t>Immune, malaria-like symptoms</t>
  </si>
  <si>
    <t>Waning immunity</t>
  </si>
  <si>
    <t>Waning immunity, malaria-like symptoms</t>
  </si>
  <si>
    <t>In treatment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</si>
  <si>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</si>
  <si>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</si>
  <si>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</si>
  <si>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</si>
  <si>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</si>
  <si>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</si>
  <si>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</si>
  <si>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</si>
  <si>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</si>
  <si>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Baseline value</t>
  </si>
  <si>
    <t>Coverage interaction</t>
  </si>
  <si>
    <t>Impact interaction</t>
  </si>
  <si>
    <t>Additive</t>
  </si>
  <si>
    <t>Best</t>
  </si>
  <si>
    <t>Factor to modify bites in human population</t>
  </si>
  <si>
    <t>Factor to modify bites in human population (for nested programs)</t>
  </si>
  <si>
    <t>Factor to modify bites in mosquito population</t>
  </si>
  <si>
    <t>Number of tests</t>
  </si>
  <si>
    <t>Number of treatments</t>
  </si>
  <si>
    <t>Factor to modify mosquito birth rate</t>
  </si>
  <si>
    <t>Factor to modify mosquito life expectancy</t>
  </si>
  <si>
    <t>TXg</t>
  </si>
  <si>
    <t>Treatments (general population)</t>
  </si>
  <si>
    <t>TXp</t>
  </si>
  <si>
    <t>Treatments (pregnant women)</t>
  </si>
  <si>
    <t>TXc</t>
  </si>
  <si>
    <t>Treatments (children 0-5)</t>
  </si>
  <si>
    <t>DXg</t>
  </si>
  <si>
    <t>Tests (general population)</t>
  </si>
  <si>
    <t>DXp</t>
  </si>
  <si>
    <t>Tests (pregnant women)</t>
  </si>
  <si>
    <t>DXc</t>
  </si>
  <si>
    <t>Tests (children 0-5)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</si>
  <si>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</si>
  <si>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</si>
  <si>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</si>
  <si>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</si>
  <si>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</si>
  <si>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</si>
  <si>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</si>
  <si>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</si>
  <si>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</si>
  <si>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</si>
  <si>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</si>
  <si>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</si>
  <si>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</si>
  <si>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</si>
  <si>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</si>
  <si>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</si>
  <si>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</si>
  <si>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</si>
  <si>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</si>
  <si>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</si>
  <si>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</si>
  <si>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</si>
  <si>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Y</t>
  </si>
  <si>
    <t>Nested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</si>
</sst>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0" borderId="0"/>
  </cellStyleXfs>
  <cellXfs count="4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94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topLeftCell="B1" activePane="topRight" state="frozen"/>
      <selection pane="topRight" activeCell="C8" sqref="C8"/>
    </sheetView>
  </sheetViews>
  <sheetFormatPr defaultRowHeight="15" x14ac:dyDescent="0.25"/>
  <cols>
    <col min="1" max="1" width="12.5703125" bestFit="1" customWidth="1"/>
    <col min="2" max="2" width="51" bestFit="1" customWidth="1"/>
    <col min="3" max="3" width="24" bestFit="1" customWidth="1"/>
    <col min="4" max="4" width="10.7109375" bestFit="1" customWidth="1"/>
    <col min="5" max="5" width="9" bestFit="1" customWidth="1"/>
    <col min="6" max="6" width="8.5703125" bestFit="1" customWidth="1"/>
    <col min="8" max="8" width="26.42578125" bestFit="1" customWidth="1"/>
    <col min="9" max="10" width="11" bestFit="1" customWidth="1"/>
    <col min="11" max="11" width="11.28515625" bestFit="1" customWidth="1"/>
    <col min="12" max="12" width="11.85546875" bestFit="1" customWidth="1"/>
    <col min="13" max="15" width="8.42578125" bestFit="1" customWidth="1"/>
    <col min="16" max="16" width="11.5703125" bestFit="1" customWidth="1"/>
    <col min="17" max="17" width="9.5703125" bestFit="1" customWidth="1"/>
    <col min="18" max="18" width="11.5703125" bestFit="1" customWidth="1"/>
    <col min="19" max="19" width="12.140625" bestFit="1" customWidth="1"/>
  </cols>
  <sheetData>
    <row r="1" spans="1:19" x14ac:dyDescent="0.25">
      <c r="C1" s="1" t="s">
        <v>0</v>
      </c>
      <c r="H1" s="1" t="s">
        <v>1</v>
      </c>
    </row>
    <row r="2" spans="1:19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</row>
    <row r="3" spans="1:19" x14ac:dyDescent="0.25">
      <c r="A3" s="6" t="s">
        <v>41</v>
      </c>
      <c r="B3" s="6" t="s">
        <v>42</v>
      </c>
      <c r="C3" s="8" t="s">
        <v>20</v>
      </c>
      <c r="D3" s="8" t="s">
        <v>75</v>
      </c>
      <c r="E3" s="8" t="s">
        <v>20</v>
      </c>
      <c r="F3" s="8" t="s">
        <v>20</v>
      </c>
      <c r="G3" s="7"/>
      <c r="H3" s="8" t="s">
        <v>20</v>
      </c>
      <c r="I3" s="8" t="s">
        <v>20</v>
      </c>
      <c r="J3" s="8" t="s">
        <v>20</v>
      </c>
      <c r="K3" s="8" t="s">
        <v>20</v>
      </c>
      <c r="L3" s="8" t="s">
        <v>75</v>
      </c>
      <c r="M3" s="8" t="s">
        <v>20</v>
      </c>
      <c r="N3" s="8" t="s">
        <v>75</v>
      </c>
      <c r="O3" s="8" t="s">
        <v>20</v>
      </c>
      <c r="P3" s="8" t="s">
        <v>75</v>
      </c>
      <c r="Q3" s="8" t="s">
        <v>20</v>
      </c>
      <c r="R3" s="8" t="s">
        <v>75</v>
      </c>
      <c r="S3" s="8" t="s">
        <v>20</v>
      </c>
    </row>
    <row r="4" spans="1:19" x14ac:dyDescent="0.25">
      <c r="A4" s="6" t="s">
        <v>43</v>
      </c>
      <c r="B4" s="6" t="s">
        <v>44</v>
      </c>
      <c r="C4" s="8" t="s">
        <v>20</v>
      </c>
      <c r="D4" s="8" t="s">
        <v>20</v>
      </c>
      <c r="E4" s="8" t="s">
        <v>75</v>
      </c>
      <c r="F4" s="8" t="s">
        <v>20</v>
      </c>
      <c r="G4" s="7"/>
      <c r="H4" s="8" t="s">
        <v>20</v>
      </c>
      <c r="I4" s="8" t="s">
        <v>20</v>
      </c>
      <c r="J4" s="8" t="s">
        <v>20</v>
      </c>
      <c r="K4" s="8" t="s">
        <v>20</v>
      </c>
      <c r="L4" s="8" t="s">
        <v>75</v>
      </c>
      <c r="M4" s="8" t="s">
        <v>20</v>
      </c>
      <c r="N4" s="8" t="s">
        <v>75</v>
      </c>
      <c r="O4" s="8" t="s">
        <v>20</v>
      </c>
      <c r="P4" s="8" t="s">
        <v>75</v>
      </c>
      <c r="Q4" s="8" t="s">
        <v>20</v>
      </c>
      <c r="R4" s="8" t="s">
        <v>75</v>
      </c>
      <c r="S4" s="8" t="s">
        <v>20</v>
      </c>
    </row>
    <row r="5" spans="1:19" x14ac:dyDescent="0.25">
      <c r="A5" s="6" t="s">
        <v>45</v>
      </c>
      <c r="B5" s="6" t="s">
        <v>46</v>
      </c>
      <c r="C5" s="8" t="s">
        <v>20</v>
      </c>
      <c r="D5" s="8" t="s">
        <v>20</v>
      </c>
      <c r="E5" s="8" t="s">
        <v>20</v>
      </c>
      <c r="F5" s="8" t="s">
        <v>75</v>
      </c>
      <c r="G5" s="7"/>
      <c r="H5" s="8" t="s">
        <v>20</v>
      </c>
      <c r="I5" s="8" t="s">
        <v>20</v>
      </c>
      <c r="J5" s="8" t="s">
        <v>20</v>
      </c>
      <c r="K5" s="8" t="s">
        <v>20</v>
      </c>
      <c r="L5" s="8" t="s">
        <v>75</v>
      </c>
      <c r="M5" s="8" t="s">
        <v>20</v>
      </c>
      <c r="N5" s="8" t="s">
        <v>75</v>
      </c>
      <c r="O5" s="8" t="s">
        <v>20</v>
      </c>
      <c r="P5" s="8" t="s">
        <v>75</v>
      </c>
      <c r="Q5" s="8" t="s">
        <v>20</v>
      </c>
      <c r="R5" s="8" t="s">
        <v>75</v>
      </c>
      <c r="S5" s="8" t="s">
        <v>20</v>
      </c>
    </row>
    <row r="6" spans="1:19" x14ac:dyDescent="0.25">
      <c r="A6" s="6" t="s">
        <v>47</v>
      </c>
      <c r="B6" s="6" t="s">
        <v>48</v>
      </c>
      <c r="C6" s="8" t="s">
        <v>20</v>
      </c>
      <c r="D6" s="8" t="s">
        <v>75</v>
      </c>
      <c r="E6" s="8" t="s">
        <v>20</v>
      </c>
      <c r="F6" s="8" t="s">
        <v>20</v>
      </c>
      <c r="G6" s="7"/>
      <c r="H6" s="8" t="s">
        <v>20</v>
      </c>
      <c r="I6" s="8" t="s">
        <v>20</v>
      </c>
      <c r="J6" s="8" t="s">
        <v>20</v>
      </c>
      <c r="K6" s="8" t="s">
        <v>20</v>
      </c>
      <c r="L6" s="8" t="s">
        <v>75</v>
      </c>
      <c r="M6" s="8" t="s">
        <v>20</v>
      </c>
      <c r="N6" s="8" t="s">
        <v>75</v>
      </c>
      <c r="O6" s="8" t="s">
        <v>20</v>
      </c>
      <c r="P6" s="8" t="s">
        <v>75</v>
      </c>
      <c r="Q6" s="8" t="s">
        <v>20</v>
      </c>
      <c r="R6" s="8" t="s">
        <v>75</v>
      </c>
      <c r="S6" s="8" t="s">
        <v>20</v>
      </c>
    </row>
    <row r="7" spans="1:19" x14ac:dyDescent="0.25">
      <c r="A7" s="6" t="s">
        <v>49</v>
      </c>
      <c r="B7" s="6" t="s">
        <v>50</v>
      </c>
      <c r="C7" s="8" t="s">
        <v>20</v>
      </c>
      <c r="D7" s="8" t="s">
        <v>20</v>
      </c>
      <c r="E7" s="8" t="s">
        <v>75</v>
      </c>
      <c r="F7" s="8" t="s">
        <v>20</v>
      </c>
      <c r="G7" s="7"/>
      <c r="H7" s="8" t="s">
        <v>20</v>
      </c>
      <c r="I7" s="8" t="s">
        <v>20</v>
      </c>
      <c r="J7" s="8" t="s">
        <v>20</v>
      </c>
      <c r="K7" s="8" t="s">
        <v>20</v>
      </c>
      <c r="L7" s="8" t="s">
        <v>75</v>
      </c>
      <c r="M7" s="8" t="s">
        <v>20</v>
      </c>
      <c r="N7" s="8" t="s">
        <v>75</v>
      </c>
      <c r="O7" s="8" t="s">
        <v>20</v>
      </c>
      <c r="P7" s="8" t="s">
        <v>75</v>
      </c>
      <c r="Q7" s="8" t="s">
        <v>20</v>
      </c>
      <c r="R7" s="8" t="s">
        <v>75</v>
      </c>
      <c r="S7" s="8" t="s">
        <v>20</v>
      </c>
    </row>
    <row r="8" spans="1:19" x14ac:dyDescent="0.25">
      <c r="A8" s="6" t="s">
        <v>51</v>
      </c>
      <c r="B8" s="6" t="s">
        <v>52</v>
      </c>
      <c r="C8" s="8" t="s">
        <v>20</v>
      </c>
      <c r="D8" s="8" t="s">
        <v>20</v>
      </c>
      <c r="E8" s="8" t="s">
        <v>20</v>
      </c>
      <c r="F8" s="8" t="s">
        <v>75</v>
      </c>
      <c r="G8" s="7"/>
      <c r="H8" s="8" t="s">
        <v>20</v>
      </c>
      <c r="I8" s="8" t="s">
        <v>20</v>
      </c>
      <c r="J8" s="8" t="s">
        <v>20</v>
      </c>
      <c r="K8" s="8" t="s">
        <v>20</v>
      </c>
      <c r="L8" s="8" t="s">
        <v>75</v>
      </c>
      <c r="M8" s="8" t="s">
        <v>20</v>
      </c>
      <c r="N8" s="8" t="s">
        <v>75</v>
      </c>
      <c r="O8" s="8" t="s">
        <v>20</v>
      </c>
      <c r="P8" s="8" t="s">
        <v>75</v>
      </c>
      <c r="Q8" s="8" t="s">
        <v>20</v>
      </c>
      <c r="R8" s="8" t="s">
        <v>75</v>
      </c>
      <c r="S8" s="8" t="s">
        <v>20</v>
      </c>
    </row>
    <row r="9" spans="1:19" x14ac:dyDescent="0.25">
      <c r="A9" s="6" t="s">
        <v>53</v>
      </c>
      <c r="B9" s="6" t="s">
        <v>54</v>
      </c>
      <c r="C9" s="8" t="s">
        <v>20</v>
      </c>
      <c r="D9" s="8" t="s">
        <v>75</v>
      </c>
      <c r="E9" s="8" t="s">
        <v>20</v>
      </c>
      <c r="F9" s="8" t="s">
        <v>20</v>
      </c>
      <c r="G9" s="7"/>
      <c r="H9" s="8" t="s">
        <v>20</v>
      </c>
      <c r="I9" s="8" t="s">
        <v>20</v>
      </c>
      <c r="J9" s="8" t="s">
        <v>20</v>
      </c>
      <c r="K9" s="8" t="s">
        <v>75</v>
      </c>
      <c r="L9" s="8" t="s">
        <v>75</v>
      </c>
      <c r="M9" s="8" t="s">
        <v>75</v>
      </c>
      <c r="N9" s="8" t="s">
        <v>75</v>
      </c>
      <c r="O9" s="8" t="s">
        <v>75</v>
      </c>
      <c r="P9" s="8" t="s">
        <v>75</v>
      </c>
      <c r="Q9" s="8" t="s">
        <v>75</v>
      </c>
      <c r="R9" s="8" t="s">
        <v>75</v>
      </c>
      <c r="S9" s="8" t="s">
        <v>75</v>
      </c>
    </row>
    <row r="10" spans="1:19" x14ac:dyDescent="0.25">
      <c r="A10" s="6" t="s">
        <v>55</v>
      </c>
      <c r="B10" s="6" t="s">
        <v>56</v>
      </c>
      <c r="C10" s="8" t="s">
        <v>20</v>
      </c>
      <c r="D10" s="8" t="s">
        <v>20</v>
      </c>
      <c r="E10" s="8" t="s">
        <v>75</v>
      </c>
      <c r="F10" s="8" t="s">
        <v>20</v>
      </c>
      <c r="G10" s="7"/>
      <c r="H10" s="8" t="s">
        <v>20</v>
      </c>
      <c r="I10" s="8" t="s">
        <v>20</v>
      </c>
      <c r="J10" s="8" t="s">
        <v>20</v>
      </c>
      <c r="K10" s="8" t="s">
        <v>75</v>
      </c>
      <c r="L10" s="8" t="s">
        <v>75</v>
      </c>
      <c r="M10" s="8" t="s">
        <v>75</v>
      </c>
      <c r="N10" s="8" t="s">
        <v>75</v>
      </c>
      <c r="O10" s="8" t="s">
        <v>75</v>
      </c>
      <c r="P10" s="8" t="s">
        <v>75</v>
      </c>
      <c r="Q10" s="8" t="s">
        <v>75</v>
      </c>
      <c r="R10" s="8" t="s">
        <v>75</v>
      </c>
      <c r="S10" s="8" t="s">
        <v>75</v>
      </c>
    </row>
    <row r="11" spans="1:19" x14ac:dyDescent="0.25">
      <c r="A11" s="6" t="s">
        <v>57</v>
      </c>
      <c r="B11" s="6" t="s">
        <v>58</v>
      </c>
      <c r="C11" s="8" t="s">
        <v>20</v>
      </c>
      <c r="D11" s="8" t="s">
        <v>20</v>
      </c>
      <c r="E11" s="8" t="s">
        <v>20</v>
      </c>
      <c r="F11" s="8" t="s">
        <v>75</v>
      </c>
      <c r="G11" s="7"/>
      <c r="H11" s="8" t="s">
        <v>20</v>
      </c>
      <c r="I11" s="8" t="s">
        <v>20</v>
      </c>
      <c r="J11" s="8" t="s">
        <v>20</v>
      </c>
      <c r="K11" s="8" t="s">
        <v>75</v>
      </c>
      <c r="L11" s="8" t="s">
        <v>75</v>
      </c>
      <c r="M11" s="8" t="s">
        <v>75</v>
      </c>
      <c r="N11" s="8" t="s">
        <v>75</v>
      </c>
      <c r="O11" s="8" t="s">
        <v>75</v>
      </c>
      <c r="P11" s="8" t="s">
        <v>75</v>
      </c>
      <c r="Q11" s="8" t="s">
        <v>75</v>
      </c>
      <c r="R11" s="8" t="s">
        <v>75</v>
      </c>
      <c r="S11" s="8" t="s">
        <v>75</v>
      </c>
    </row>
    <row r="12" spans="1:19" x14ac:dyDescent="0.25">
      <c r="A12" s="6" t="s">
        <v>59</v>
      </c>
      <c r="B12" s="6" t="s">
        <v>60</v>
      </c>
      <c r="C12" s="8" t="s">
        <v>20</v>
      </c>
      <c r="D12" s="8" t="s">
        <v>20</v>
      </c>
      <c r="E12" s="8" t="s">
        <v>75</v>
      </c>
      <c r="F12" s="8" t="s">
        <v>20</v>
      </c>
      <c r="G12" s="7"/>
      <c r="H12" s="8" t="s">
        <v>20</v>
      </c>
      <c r="I12" s="8" t="s">
        <v>20</v>
      </c>
      <c r="J12" s="8" t="s">
        <v>20</v>
      </c>
      <c r="K12" s="8" t="s">
        <v>75</v>
      </c>
      <c r="L12" s="8" t="s">
        <v>75</v>
      </c>
      <c r="M12" s="8" t="s">
        <v>75</v>
      </c>
      <c r="N12" s="8" t="s">
        <v>75</v>
      </c>
      <c r="O12" s="8" t="s">
        <v>75</v>
      </c>
      <c r="P12" s="8" t="s">
        <v>75</v>
      </c>
      <c r="Q12" s="8" t="s">
        <v>75</v>
      </c>
      <c r="R12" s="8" t="s">
        <v>75</v>
      </c>
      <c r="S12" s="8" t="s">
        <v>75</v>
      </c>
    </row>
    <row r="13" spans="1:19" x14ac:dyDescent="0.25">
      <c r="A13" s="6" t="s">
        <v>61</v>
      </c>
      <c r="B13" s="6" t="s">
        <v>62</v>
      </c>
      <c r="C13" s="8" t="s">
        <v>75</v>
      </c>
      <c r="D13" s="8" t="s">
        <v>20</v>
      </c>
      <c r="E13" s="8" t="s">
        <v>20</v>
      </c>
      <c r="F13" s="8" t="s">
        <v>20</v>
      </c>
      <c r="G13" s="7"/>
      <c r="H13" s="8" t="s">
        <v>75</v>
      </c>
      <c r="I13" s="8" t="s">
        <v>75</v>
      </c>
      <c r="J13" s="8" t="s">
        <v>75</v>
      </c>
      <c r="K13" s="8" t="s">
        <v>20</v>
      </c>
      <c r="L13" s="8" t="s">
        <v>20</v>
      </c>
      <c r="M13" s="8" t="s">
        <v>20</v>
      </c>
      <c r="N13" s="8" t="s">
        <v>20</v>
      </c>
      <c r="O13" s="8" t="s">
        <v>20</v>
      </c>
      <c r="P13" s="8" t="s">
        <v>20</v>
      </c>
      <c r="Q13" s="8" t="s">
        <v>20</v>
      </c>
      <c r="R13" s="8" t="s">
        <v>20</v>
      </c>
      <c r="S13" s="8" t="s">
        <v>20</v>
      </c>
    </row>
    <row r="14" spans="1:19" x14ac:dyDescent="0.25">
      <c r="A14" s="6" t="s">
        <v>63</v>
      </c>
      <c r="B14" s="6" t="s">
        <v>64</v>
      </c>
      <c r="C14" s="8" t="s">
        <v>75</v>
      </c>
      <c r="D14" s="8" t="s">
        <v>20</v>
      </c>
      <c r="E14" s="8" t="s">
        <v>20</v>
      </c>
      <c r="F14" s="8" t="s">
        <v>20</v>
      </c>
      <c r="G14" s="7"/>
      <c r="H14" s="8" t="s">
        <v>75</v>
      </c>
      <c r="I14" s="8" t="s">
        <v>75</v>
      </c>
      <c r="J14" s="8" t="s">
        <v>75</v>
      </c>
      <c r="K14" s="8" t="s">
        <v>20</v>
      </c>
      <c r="L14" s="8" t="s">
        <v>20</v>
      </c>
      <c r="M14" s="8" t="s">
        <v>20</v>
      </c>
      <c r="N14" s="8" t="s">
        <v>20</v>
      </c>
      <c r="O14" s="8" t="s">
        <v>20</v>
      </c>
      <c r="P14" s="8" t="s">
        <v>20</v>
      </c>
      <c r="Q14" s="8" t="s">
        <v>20</v>
      </c>
      <c r="R14" s="8" t="s">
        <v>20</v>
      </c>
      <c r="S14" s="8" t="s">
        <v>20</v>
      </c>
    </row>
    <row r="15" spans="1:19" x14ac:dyDescent="0.25">
      <c r="A15" s="6" t="s">
        <v>65</v>
      </c>
      <c r="B15" s="6" t="s">
        <v>66</v>
      </c>
      <c r="C15" s="8" t="s">
        <v>75</v>
      </c>
      <c r="D15" s="8" t="s">
        <v>75</v>
      </c>
      <c r="E15" s="8" t="s">
        <v>20</v>
      </c>
      <c r="F15" s="8" t="s">
        <v>20</v>
      </c>
      <c r="G15" s="7"/>
      <c r="H15" s="8" t="s">
        <v>75</v>
      </c>
      <c r="I15" s="8" t="s">
        <v>75</v>
      </c>
      <c r="J15" s="8" t="s">
        <v>75</v>
      </c>
      <c r="K15" s="8" t="s">
        <v>75</v>
      </c>
      <c r="L15" s="8" t="s">
        <v>75</v>
      </c>
      <c r="M15" s="8" t="s">
        <v>75</v>
      </c>
      <c r="N15" s="8" t="s">
        <v>75</v>
      </c>
      <c r="O15" s="8" t="s">
        <v>75</v>
      </c>
      <c r="P15" s="8" t="s">
        <v>75</v>
      </c>
      <c r="Q15" s="8" t="s">
        <v>75</v>
      </c>
      <c r="R15" s="8" t="s">
        <v>75</v>
      </c>
      <c r="S15" s="8" t="s">
        <v>75</v>
      </c>
    </row>
    <row r="16" spans="1:19" x14ac:dyDescent="0.25">
      <c r="A16" s="6" t="s">
        <v>67</v>
      </c>
      <c r="B16" s="6" t="s">
        <v>68</v>
      </c>
      <c r="C16" s="8" t="s">
        <v>75</v>
      </c>
      <c r="D16" s="8" t="s">
        <v>20</v>
      </c>
      <c r="E16" s="8" t="s">
        <v>75</v>
      </c>
      <c r="F16" s="8" t="s">
        <v>20</v>
      </c>
      <c r="G16" s="7"/>
      <c r="H16" s="8" t="s">
        <v>75</v>
      </c>
      <c r="I16" s="8" t="s">
        <v>75</v>
      </c>
      <c r="J16" s="8" t="s">
        <v>75</v>
      </c>
      <c r="K16" s="8" t="s">
        <v>75</v>
      </c>
      <c r="L16" s="8" t="s">
        <v>75</v>
      </c>
      <c r="M16" s="8" t="s">
        <v>75</v>
      </c>
      <c r="N16" s="8" t="s">
        <v>75</v>
      </c>
      <c r="O16" s="8" t="s">
        <v>75</v>
      </c>
      <c r="P16" s="8" t="s">
        <v>75</v>
      </c>
      <c r="Q16" s="8" t="s">
        <v>75</v>
      </c>
      <c r="R16" s="8" t="s">
        <v>75</v>
      </c>
      <c r="S16" s="8" t="s">
        <v>75</v>
      </c>
    </row>
    <row r="17" spans="1:19" x14ac:dyDescent="0.25">
      <c r="A17" s="6" t="s">
        <v>69</v>
      </c>
      <c r="B17" s="6" t="s">
        <v>70</v>
      </c>
      <c r="C17" s="8" t="s">
        <v>75</v>
      </c>
      <c r="D17" s="8" t="s">
        <v>20</v>
      </c>
      <c r="E17" s="8" t="s">
        <v>20</v>
      </c>
      <c r="F17" s="8" t="s">
        <v>75</v>
      </c>
      <c r="G17" s="7"/>
      <c r="H17" s="8" t="s">
        <v>75</v>
      </c>
      <c r="I17" s="8" t="s">
        <v>75</v>
      </c>
      <c r="J17" s="8" t="s">
        <v>75</v>
      </c>
      <c r="K17" s="8" t="s">
        <v>75</v>
      </c>
      <c r="L17" s="8" t="s">
        <v>75</v>
      </c>
      <c r="M17" s="8" t="s">
        <v>75</v>
      </c>
      <c r="N17" s="8" t="s">
        <v>75</v>
      </c>
      <c r="O17" s="8" t="s">
        <v>75</v>
      </c>
      <c r="P17" s="8" t="s">
        <v>75</v>
      </c>
      <c r="Q17" s="8" t="s">
        <v>75</v>
      </c>
      <c r="R17" s="8" t="s">
        <v>75</v>
      </c>
      <c r="S17" s="8" t="s">
        <v>75</v>
      </c>
    </row>
    <row r="18" spans="1:19" x14ac:dyDescent="0.25">
      <c r="A18" s="6" t="s">
        <v>71</v>
      </c>
      <c r="B18" s="6" t="s">
        <v>72</v>
      </c>
      <c r="C18" s="8" t="s">
        <v>20</v>
      </c>
      <c r="D18" s="8" t="s">
        <v>75</v>
      </c>
      <c r="E18" s="8" t="s">
        <v>20</v>
      </c>
      <c r="F18" s="8" t="s">
        <v>20</v>
      </c>
      <c r="G18" s="7"/>
      <c r="H18" s="8" t="s">
        <v>20</v>
      </c>
      <c r="I18" s="8" t="s">
        <v>20</v>
      </c>
      <c r="J18" s="8" t="s">
        <v>20</v>
      </c>
      <c r="K18" s="8" t="s">
        <v>75</v>
      </c>
      <c r="L18" s="8" t="s">
        <v>75</v>
      </c>
      <c r="M18" s="8" t="s">
        <v>75</v>
      </c>
      <c r="N18" s="8" t="s">
        <v>75</v>
      </c>
      <c r="O18" s="8" t="s">
        <v>75</v>
      </c>
      <c r="P18" s="8" t="s">
        <v>75</v>
      </c>
      <c r="Q18" s="8" t="s">
        <v>75</v>
      </c>
      <c r="R18" s="8" t="s">
        <v>75</v>
      </c>
      <c r="S18" s="8" t="s">
        <v>75</v>
      </c>
    </row>
    <row r="19" spans="1:19" x14ac:dyDescent="0.25">
      <c r="A19" s="6" t="s">
        <v>73</v>
      </c>
      <c r="B19" s="6" t="s">
        <v>74</v>
      </c>
      <c r="C19" s="8" t="s">
        <v>20</v>
      </c>
      <c r="D19" s="8" t="s">
        <v>20</v>
      </c>
      <c r="E19" s="8" t="s">
        <v>20</v>
      </c>
      <c r="F19" s="8" t="s">
        <v>75</v>
      </c>
      <c r="G19" s="7"/>
      <c r="H19" s="8" t="s">
        <v>20</v>
      </c>
      <c r="I19" s="8" t="s">
        <v>20</v>
      </c>
      <c r="J19" s="8" t="s">
        <v>20</v>
      </c>
      <c r="K19" s="8" t="s">
        <v>75</v>
      </c>
      <c r="L19" s="8" t="s">
        <v>75</v>
      </c>
      <c r="M19" s="8" t="s">
        <v>75</v>
      </c>
      <c r="N19" s="8" t="s">
        <v>75</v>
      </c>
      <c r="O19" s="8" t="s">
        <v>75</v>
      </c>
      <c r="P19" s="8" t="s">
        <v>75</v>
      </c>
      <c r="Q19" s="8" t="s">
        <v>75</v>
      </c>
      <c r="R19" s="8" t="s">
        <v>75</v>
      </c>
      <c r="S19" s="8" t="s">
        <v>75</v>
      </c>
    </row>
  </sheetData>
  <conditionalFormatting sqref="C10">
    <cfRule type="cellIs" dxfId="1393" priority="113" operator="equal">
      <formula>"Y"</formula>
    </cfRule>
  </conditionalFormatting>
  <conditionalFormatting sqref="C11">
    <cfRule type="cellIs" dxfId="1392" priority="129" operator="equal">
      <formula>"Y"</formula>
    </cfRule>
  </conditionalFormatting>
  <conditionalFormatting sqref="C12">
    <cfRule type="cellIs" dxfId="1391" priority="145" operator="equal">
      <formula>"Y"</formula>
    </cfRule>
  </conditionalFormatting>
  <conditionalFormatting sqref="C13">
    <cfRule type="cellIs" dxfId="1390" priority="161" operator="equal">
      <formula>"Y"</formula>
    </cfRule>
  </conditionalFormatting>
  <conditionalFormatting sqref="C14">
    <cfRule type="cellIs" dxfId="1389" priority="177" operator="equal">
      <formula>"Y"</formula>
    </cfRule>
  </conditionalFormatting>
  <conditionalFormatting sqref="C15">
    <cfRule type="cellIs" dxfId="1388" priority="193" operator="equal">
      <formula>"Y"</formula>
    </cfRule>
  </conditionalFormatting>
  <conditionalFormatting sqref="C16">
    <cfRule type="cellIs" dxfId="1387" priority="209" operator="equal">
      <formula>"Y"</formula>
    </cfRule>
  </conditionalFormatting>
  <conditionalFormatting sqref="C17">
    <cfRule type="cellIs" dxfId="1386" priority="225" operator="equal">
      <formula>"Y"</formula>
    </cfRule>
  </conditionalFormatting>
  <conditionalFormatting sqref="C18">
    <cfRule type="cellIs" dxfId="1385" priority="241" operator="equal">
      <formula>"Y"</formula>
    </cfRule>
  </conditionalFormatting>
  <conditionalFormatting sqref="C19">
    <cfRule type="cellIs" dxfId="1384" priority="257" operator="equal">
      <formula>"Y"</formula>
    </cfRule>
  </conditionalFormatting>
  <conditionalFormatting sqref="C3">
    <cfRule type="cellIs" dxfId="1383" priority="1" operator="equal">
      <formula>"Y"</formula>
    </cfRule>
  </conditionalFormatting>
  <conditionalFormatting sqref="C4">
    <cfRule type="cellIs" dxfId="1382" priority="17" operator="equal">
      <formula>"Y"</formula>
    </cfRule>
  </conditionalFormatting>
  <conditionalFormatting sqref="C5">
    <cfRule type="cellIs" dxfId="1381" priority="33" operator="equal">
      <formula>"Y"</formula>
    </cfRule>
  </conditionalFormatting>
  <conditionalFormatting sqref="C6">
    <cfRule type="cellIs" dxfId="1380" priority="49" operator="equal">
      <formula>"Y"</formula>
    </cfRule>
  </conditionalFormatting>
  <conditionalFormatting sqref="C7">
    <cfRule type="cellIs" dxfId="1379" priority="65" operator="equal">
      <formula>"Y"</formula>
    </cfRule>
  </conditionalFormatting>
  <conditionalFormatting sqref="C8">
    <cfRule type="cellIs" dxfId="1378" priority="81" operator="equal">
      <formula>"Y"</formula>
    </cfRule>
  </conditionalFormatting>
  <conditionalFormatting sqref="C9">
    <cfRule type="cellIs" dxfId="1377" priority="97" operator="equal">
      <formula>"Y"</formula>
    </cfRule>
  </conditionalFormatting>
  <conditionalFormatting sqref="D10">
    <cfRule type="cellIs" dxfId="1376" priority="114" operator="equal">
      <formula>"Y"</formula>
    </cfRule>
  </conditionalFormatting>
  <conditionalFormatting sqref="D11">
    <cfRule type="cellIs" dxfId="1375" priority="130" operator="equal">
      <formula>"Y"</formula>
    </cfRule>
  </conditionalFormatting>
  <conditionalFormatting sqref="D12">
    <cfRule type="cellIs" dxfId="1374" priority="146" operator="equal">
      <formula>"Y"</formula>
    </cfRule>
  </conditionalFormatting>
  <conditionalFormatting sqref="D13">
    <cfRule type="cellIs" dxfId="1373" priority="162" operator="equal">
      <formula>"Y"</formula>
    </cfRule>
  </conditionalFormatting>
  <conditionalFormatting sqref="D14">
    <cfRule type="cellIs" dxfId="1372" priority="178" operator="equal">
      <formula>"Y"</formula>
    </cfRule>
  </conditionalFormatting>
  <conditionalFormatting sqref="D15">
    <cfRule type="cellIs" dxfId="1371" priority="194" operator="equal">
      <formula>"Y"</formula>
    </cfRule>
  </conditionalFormatting>
  <conditionalFormatting sqref="D16">
    <cfRule type="cellIs" dxfId="1370" priority="210" operator="equal">
      <formula>"Y"</formula>
    </cfRule>
  </conditionalFormatting>
  <conditionalFormatting sqref="D17">
    <cfRule type="cellIs" dxfId="1369" priority="226" operator="equal">
      <formula>"Y"</formula>
    </cfRule>
  </conditionalFormatting>
  <conditionalFormatting sqref="D18">
    <cfRule type="cellIs" dxfId="1368" priority="242" operator="equal">
      <formula>"Y"</formula>
    </cfRule>
  </conditionalFormatting>
  <conditionalFormatting sqref="D19">
    <cfRule type="cellIs" dxfId="1367" priority="258" operator="equal">
      <formula>"Y"</formula>
    </cfRule>
  </conditionalFormatting>
  <conditionalFormatting sqref="D3">
    <cfRule type="cellIs" dxfId="1366" priority="2" operator="equal">
      <formula>"Y"</formula>
    </cfRule>
  </conditionalFormatting>
  <conditionalFormatting sqref="D4">
    <cfRule type="cellIs" dxfId="1365" priority="18" operator="equal">
      <formula>"Y"</formula>
    </cfRule>
  </conditionalFormatting>
  <conditionalFormatting sqref="D5">
    <cfRule type="cellIs" dxfId="1364" priority="34" operator="equal">
      <formula>"Y"</formula>
    </cfRule>
  </conditionalFormatting>
  <conditionalFormatting sqref="D6">
    <cfRule type="cellIs" dxfId="1363" priority="50" operator="equal">
      <formula>"Y"</formula>
    </cfRule>
  </conditionalFormatting>
  <conditionalFormatting sqref="D7">
    <cfRule type="cellIs" dxfId="1362" priority="66" operator="equal">
      <formula>"Y"</formula>
    </cfRule>
  </conditionalFormatting>
  <conditionalFormatting sqref="D8">
    <cfRule type="cellIs" dxfId="1361" priority="82" operator="equal">
      <formula>"Y"</formula>
    </cfRule>
  </conditionalFormatting>
  <conditionalFormatting sqref="D9">
    <cfRule type="cellIs" dxfId="1360" priority="98" operator="equal">
      <formula>"Y"</formula>
    </cfRule>
  </conditionalFormatting>
  <conditionalFormatting sqref="E10">
    <cfRule type="cellIs" dxfId="1359" priority="115" operator="equal">
      <formula>"Y"</formula>
    </cfRule>
  </conditionalFormatting>
  <conditionalFormatting sqref="E11">
    <cfRule type="cellIs" dxfId="1358" priority="131" operator="equal">
      <formula>"Y"</formula>
    </cfRule>
  </conditionalFormatting>
  <conditionalFormatting sqref="E12">
    <cfRule type="cellIs" dxfId="1357" priority="147" operator="equal">
      <formula>"Y"</formula>
    </cfRule>
  </conditionalFormatting>
  <conditionalFormatting sqref="E13">
    <cfRule type="cellIs" dxfId="1356" priority="163" operator="equal">
      <formula>"Y"</formula>
    </cfRule>
  </conditionalFormatting>
  <conditionalFormatting sqref="E14">
    <cfRule type="cellIs" dxfId="1355" priority="179" operator="equal">
      <formula>"Y"</formula>
    </cfRule>
  </conditionalFormatting>
  <conditionalFormatting sqref="E15">
    <cfRule type="cellIs" dxfId="1354" priority="195" operator="equal">
      <formula>"Y"</formula>
    </cfRule>
  </conditionalFormatting>
  <conditionalFormatting sqref="E16">
    <cfRule type="cellIs" dxfId="1353" priority="211" operator="equal">
      <formula>"Y"</formula>
    </cfRule>
  </conditionalFormatting>
  <conditionalFormatting sqref="E17">
    <cfRule type="cellIs" dxfId="1352" priority="227" operator="equal">
      <formula>"Y"</formula>
    </cfRule>
  </conditionalFormatting>
  <conditionalFormatting sqref="E18">
    <cfRule type="cellIs" dxfId="1351" priority="243" operator="equal">
      <formula>"Y"</formula>
    </cfRule>
  </conditionalFormatting>
  <conditionalFormatting sqref="E19">
    <cfRule type="cellIs" dxfId="1350" priority="259" operator="equal">
      <formula>"Y"</formula>
    </cfRule>
  </conditionalFormatting>
  <conditionalFormatting sqref="E3">
    <cfRule type="cellIs" dxfId="1349" priority="3" operator="equal">
      <formula>"Y"</formula>
    </cfRule>
  </conditionalFormatting>
  <conditionalFormatting sqref="E4">
    <cfRule type="cellIs" dxfId="1348" priority="19" operator="equal">
      <formula>"Y"</formula>
    </cfRule>
  </conditionalFormatting>
  <conditionalFormatting sqref="E5">
    <cfRule type="cellIs" dxfId="1347" priority="35" operator="equal">
      <formula>"Y"</formula>
    </cfRule>
  </conditionalFormatting>
  <conditionalFormatting sqref="E6">
    <cfRule type="cellIs" dxfId="1346" priority="51" operator="equal">
      <formula>"Y"</formula>
    </cfRule>
  </conditionalFormatting>
  <conditionalFormatting sqref="E7">
    <cfRule type="cellIs" dxfId="1345" priority="67" operator="equal">
      <formula>"Y"</formula>
    </cfRule>
  </conditionalFormatting>
  <conditionalFormatting sqref="E8">
    <cfRule type="cellIs" dxfId="1344" priority="83" operator="equal">
      <formula>"Y"</formula>
    </cfRule>
  </conditionalFormatting>
  <conditionalFormatting sqref="E9">
    <cfRule type="cellIs" dxfId="1343" priority="99" operator="equal">
      <formula>"Y"</formula>
    </cfRule>
  </conditionalFormatting>
  <conditionalFormatting sqref="F10">
    <cfRule type="cellIs" dxfId="1342" priority="116" operator="equal">
      <formula>"Y"</formula>
    </cfRule>
  </conditionalFormatting>
  <conditionalFormatting sqref="F11">
    <cfRule type="cellIs" dxfId="1341" priority="132" operator="equal">
      <formula>"Y"</formula>
    </cfRule>
  </conditionalFormatting>
  <conditionalFormatting sqref="F12">
    <cfRule type="cellIs" dxfId="1340" priority="148" operator="equal">
      <formula>"Y"</formula>
    </cfRule>
  </conditionalFormatting>
  <conditionalFormatting sqref="F13">
    <cfRule type="cellIs" dxfId="1339" priority="164" operator="equal">
      <formula>"Y"</formula>
    </cfRule>
  </conditionalFormatting>
  <conditionalFormatting sqref="F14">
    <cfRule type="cellIs" dxfId="1338" priority="180" operator="equal">
      <formula>"Y"</formula>
    </cfRule>
  </conditionalFormatting>
  <conditionalFormatting sqref="F15">
    <cfRule type="cellIs" dxfId="1337" priority="196" operator="equal">
      <formula>"Y"</formula>
    </cfRule>
  </conditionalFormatting>
  <conditionalFormatting sqref="F16">
    <cfRule type="cellIs" dxfId="1336" priority="212" operator="equal">
      <formula>"Y"</formula>
    </cfRule>
  </conditionalFormatting>
  <conditionalFormatting sqref="F17">
    <cfRule type="cellIs" dxfId="1335" priority="228" operator="equal">
      <formula>"Y"</formula>
    </cfRule>
  </conditionalFormatting>
  <conditionalFormatting sqref="F18">
    <cfRule type="cellIs" dxfId="1334" priority="244" operator="equal">
      <formula>"Y"</formula>
    </cfRule>
  </conditionalFormatting>
  <conditionalFormatting sqref="F19">
    <cfRule type="cellIs" dxfId="1333" priority="260" operator="equal">
      <formula>"Y"</formula>
    </cfRule>
  </conditionalFormatting>
  <conditionalFormatting sqref="F3">
    <cfRule type="cellIs" dxfId="1332" priority="4" operator="equal">
      <formula>"Y"</formula>
    </cfRule>
  </conditionalFormatting>
  <conditionalFormatting sqref="F4">
    <cfRule type="cellIs" dxfId="1331" priority="20" operator="equal">
      <formula>"Y"</formula>
    </cfRule>
  </conditionalFormatting>
  <conditionalFormatting sqref="F5">
    <cfRule type="cellIs" dxfId="1330" priority="36" operator="equal">
      <formula>"Y"</formula>
    </cfRule>
  </conditionalFormatting>
  <conditionalFormatting sqref="F6">
    <cfRule type="cellIs" dxfId="1329" priority="52" operator="equal">
      <formula>"Y"</formula>
    </cfRule>
  </conditionalFormatting>
  <conditionalFormatting sqref="F7">
    <cfRule type="cellIs" dxfId="1328" priority="68" operator="equal">
      <formula>"Y"</formula>
    </cfRule>
  </conditionalFormatting>
  <conditionalFormatting sqref="F8">
    <cfRule type="cellIs" dxfId="1327" priority="84" operator="equal">
      <formula>"Y"</formula>
    </cfRule>
  </conditionalFormatting>
  <conditionalFormatting sqref="F9">
    <cfRule type="cellIs" dxfId="1326" priority="100" operator="equal">
      <formula>"Y"</formula>
    </cfRule>
  </conditionalFormatting>
  <conditionalFormatting sqref="H10">
    <cfRule type="cellIs" dxfId="1325" priority="117" operator="equal">
      <formula>"Y"</formula>
    </cfRule>
  </conditionalFormatting>
  <conditionalFormatting sqref="H11">
    <cfRule type="cellIs" dxfId="1324" priority="133" operator="equal">
      <formula>"Y"</formula>
    </cfRule>
  </conditionalFormatting>
  <conditionalFormatting sqref="H12">
    <cfRule type="cellIs" dxfId="1323" priority="149" operator="equal">
      <formula>"Y"</formula>
    </cfRule>
  </conditionalFormatting>
  <conditionalFormatting sqref="H13">
    <cfRule type="cellIs" dxfId="1322" priority="165" operator="equal">
      <formula>"Y"</formula>
    </cfRule>
  </conditionalFormatting>
  <conditionalFormatting sqref="H14">
    <cfRule type="cellIs" dxfId="1321" priority="181" operator="equal">
      <formula>"Y"</formula>
    </cfRule>
  </conditionalFormatting>
  <conditionalFormatting sqref="H15">
    <cfRule type="cellIs" dxfId="1320" priority="197" operator="equal">
      <formula>"Y"</formula>
    </cfRule>
  </conditionalFormatting>
  <conditionalFormatting sqref="H16">
    <cfRule type="cellIs" dxfId="1319" priority="213" operator="equal">
      <formula>"Y"</formula>
    </cfRule>
  </conditionalFormatting>
  <conditionalFormatting sqref="H17">
    <cfRule type="cellIs" dxfId="1318" priority="229" operator="equal">
      <formula>"Y"</formula>
    </cfRule>
  </conditionalFormatting>
  <conditionalFormatting sqref="H18">
    <cfRule type="cellIs" dxfId="1317" priority="245" operator="equal">
      <formula>"Y"</formula>
    </cfRule>
  </conditionalFormatting>
  <conditionalFormatting sqref="H19">
    <cfRule type="cellIs" dxfId="1316" priority="261" operator="equal">
      <formula>"Y"</formula>
    </cfRule>
  </conditionalFormatting>
  <conditionalFormatting sqref="H3">
    <cfRule type="cellIs" dxfId="1315" priority="5" operator="equal">
      <formula>"Y"</formula>
    </cfRule>
  </conditionalFormatting>
  <conditionalFormatting sqref="H4">
    <cfRule type="cellIs" dxfId="1314" priority="21" operator="equal">
      <formula>"Y"</formula>
    </cfRule>
  </conditionalFormatting>
  <conditionalFormatting sqref="H5">
    <cfRule type="cellIs" dxfId="1313" priority="37" operator="equal">
      <formula>"Y"</formula>
    </cfRule>
  </conditionalFormatting>
  <conditionalFormatting sqref="H6">
    <cfRule type="cellIs" dxfId="1312" priority="53" operator="equal">
      <formula>"Y"</formula>
    </cfRule>
  </conditionalFormatting>
  <conditionalFormatting sqref="H7">
    <cfRule type="cellIs" dxfId="1311" priority="69" operator="equal">
      <formula>"Y"</formula>
    </cfRule>
  </conditionalFormatting>
  <conditionalFormatting sqref="H8">
    <cfRule type="cellIs" dxfId="1310" priority="85" operator="equal">
      <formula>"Y"</formula>
    </cfRule>
  </conditionalFormatting>
  <conditionalFormatting sqref="H9">
    <cfRule type="cellIs" dxfId="1309" priority="101" operator="equal">
      <formula>"Y"</formula>
    </cfRule>
  </conditionalFormatting>
  <conditionalFormatting sqref="I10">
    <cfRule type="cellIs" dxfId="1308" priority="118" operator="equal">
      <formula>"Y"</formula>
    </cfRule>
  </conditionalFormatting>
  <conditionalFormatting sqref="I11">
    <cfRule type="cellIs" dxfId="1307" priority="134" operator="equal">
      <formula>"Y"</formula>
    </cfRule>
  </conditionalFormatting>
  <conditionalFormatting sqref="I12">
    <cfRule type="cellIs" dxfId="1306" priority="150" operator="equal">
      <formula>"Y"</formula>
    </cfRule>
  </conditionalFormatting>
  <conditionalFormatting sqref="I13">
    <cfRule type="cellIs" dxfId="1305" priority="166" operator="equal">
      <formula>"Y"</formula>
    </cfRule>
  </conditionalFormatting>
  <conditionalFormatting sqref="I14">
    <cfRule type="cellIs" dxfId="1304" priority="182" operator="equal">
      <formula>"Y"</formula>
    </cfRule>
  </conditionalFormatting>
  <conditionalFormatting sqref="I15">
    <cfRule type="cellIs" dxfId="1303" priority="198" operator="equal">
      <formula>"Y"</formula>
    </cfRule>
  </conditionalFormatting>
  <conditionalFormatting sqref="I16">
    <cfRule type="cellIs" dxfId="1302" priority="214" operator="equal">
      <formula>"Y"</formula>
    </cfRule>
  </conditionalFormatting>
  <conditionalFormatting sqref="I17">
    <cfRule type="cellIs" dxfId="1301" priority="230" operator="equal">
      <formula>"Y"</formula>
    </cfRule>
  </conditionalFormatting>
  <conditionalFormatting sqref="I18">
    <cfRule type="cellIs" dxfId="1300" priority="246" operator="equal">
      <formula>"Y"</formula>
    </cfRule>
  </conditionalFormatting>
  <conditionalFormatting sqref="I19">
    <cfRule type="cellIs" dxfId="1299" priority="262" operator="equal">
      <formula>"Y"</formula>
    </cfRule>
  </conditionalFormatting>
  <conditionalFormatting sqref="I3">
    <cfRule type="cellIs" dxfId="1298" priority="6" operator="equal">
      <formula>"Y"</formula>
    </cfRule>
  </conditionalFormatting>
  <conditionalFormatting sqref="I4">
    <cfRule type="cellIs" dxfId="1297" priority="22" operator="equal">
      <formula>"Y"</formula>
    </cfRule>
  </conditionalFormatting>
  <conditionalFormatting sqref="I5">
    <cfRule type="cellIs" dxfId="1296" priority="38" operator="equal">
      <formula>"Y"</formula>
    </cfRule>
  </conditionalFormatting>
  <conditionalFormatting sqref="I6">
    <cfRule type="cellIs" dxfId="1295" priority="54" operator="equal">
      <formula>"Y"</formula>
    </cfRule>
  </conditionalFormatting>
  <conditionalFormatting sqref="I7">
    <cfRule type="cellIs" dxfId="1294" priority="70" operator="equal">
      <formula>"Y"</formula>
    </cfRule>
  </conditionalFormatting>
  <conditionalFormatting sqref="I8">
    <cfRule type="cellIs" dxfId="1293" priority="86" operator="equal">
      <formula>"Y"</formula>
    </cfRule>
  </conditionalFormatting>
  <conditionalFormatting sqref="I9">
    <cfRule type="cellIs" dxfId="1292" priority="102" operator="equal">
      <formula>"Y"</formula>
    </cfRule>
  </conditionalFormatting>
  <conditionalFormatting sqref="J10">
    <cfRule type="cellIs" dxfId="1291" priority="119" operator="equal">
      <formula>"Y"</formula>
    </cfRule>
  </conditionalFormatting>
  <conditionalFormatting sqref="J11">
    <cfRule type="cellIs" dxfId="1290" priority="135" operator="equal">
      <formula>"Y"</formula>
    </cfRule>
  </conditionalFormatting>
  <conditionalFormatting sqref="J12">
    <cfRule type="cellIs" dxfId="1289" priority="151" operator="equal">
      <formula>"Y"</formula>
    </cfRule>
  </conditionalFormatting>
  <conditionalFormatting sqref="J13">
    <cfRule type="cellIs" dxfId="1288" priority="167" operator="equal">
      <formula>"Y"</formula>
    </cfRule>
  </conditionalFormatting>
  <conditionalFormatting sqref="J14">
    <cfRule type="cellIs" dxfId="1287" priority="183" operator="equal">
      <formula>"Y"</formula>
    </cfRule>
  </conditionalFormatting>
  <conditionalFormatting sqref="J15">
    <cfRule type="cellIs" dxfId="1286" priority="199" operator="equal">
      <formula>"Y"</formula>
    </cfRule>
  </conditionalFormatting>
  <conditionalFormatting sqref="J16">
    <cfRule type="cellIs" dxfId="1285" priority="215" operator="equal">
      <formula>"Y"</formula>
    </cfRule>
  </conditionalFormatting>
  <conditionalFormatting sqref="J17">
    <cfRule type="cellIs" dxfId="1284" priority="231" operator="equal">
      <formula>"Y"</formula>
    </cfRule>
  </conditionalFormatting>
  <conditionalFormatting sqref="J18">
    <cfRule type="cellIs" dxfId="1283" priority="247" operator="equal">
      <formula>"Y"</formula>
    </cfRule>
  </conditionalFormatting>
  <conditionalFormatting sqref="J19">
    <cfRule type="cellIs" dxfId="1282" priority="263" operator="equal">
      <formula>"Y"</formula>
    </cfRule>
  </conditionalFormatting>
  <conditionalFormatting sqref="J3">
    <cfRule type="cellIs" dxfId="1281" priority="7" operator="equal">
      <formula>"Y"</formula>
    </cfRule>
  </conditionalFormatting>
  <conditionalFormatting sqref="J4">
    <cfRule type="cellIs" dxfId="1280" priority="23" operator="equal">
      <formula>"Y"</formula>
    </cfRule>
  </conditionalFormatting>
  <conditionalFormatting sqref="J5">
    <cfRule type="cellIs" dxfId="1279" priority="39" operator="equal">
      <formula>"Y"</formula>
    </cfRule>
  </conditionalFormatting>
  <conditionalFormatting sqref="J6">
    <cfRule type="cellIs" dxfId="1278" priority="55" operator="equal">
      <formula>"Y"</formula>
    </cfRule>
  </conditionalFormatting>
  <conditionalFormatting sqref="J7">
    <cfRule type="cellIs" dxfId="1277" priority="71" operator="equal">
      <formula>"Y"</formula>
    </cfRule>
  </conditionalFormatting>
  <conditionalFormatting sqref="J8">
    <cfRule type="cellIs" dxfId="1276" priority="87" operator="equal">
      <formula>"Y"</formula>
    </cfRule>
  </conditionalFormatting>
  <conditionalFormatting sqref="J9">
    <cfRule type="cellIs" dxfId="1275" priority="103" operator="equal">
      <formula>"Y"</formula>
    </cfRule>
  </conditionalFormatting>
  <conditionalFormatting sqref="K10">
    <cfRule type="cellIs" dxfId="1274" priority="120" operator="equal">
      <formula>"Y"</formula>
    </cfRule>
  </conditionalFormatting>
  <conditionalFormatting sqref="K11">
    <cfRule type="cellIs" dxfId="1273" priority="136" operator="equal">
      <formula>"Y"</formula>
    </cfRule>
  </conditionalFormatting>
  <conditionalFormatting sqref="K12">
    <cfRule type="cellIs" dxfId="1272" priority="152" operator="equal">
      <formula>"Y"</formula>
    </cfRule>
  </conditionalFormatting>
  <conditionalFormatting sqref="K13">
    <cfRule type="cellIs" dxfId="1271" priority="168" operator="equal">
      <formula>"Y"</formula>
    </cfRule>
  </conditionalFormatting>
  <conditionalFormatting sqref="K14">
    <cfRule type="cellIs" dxfId="1270" priority="184" operator="equal">
      <formula>"Y"</formula>
    </cfRule>
  </conditionalFormatting>
  <conditionalFormatting sqref="K15">
    <cfRule type="cellIs" dxfId="1269" priority="200" operator="equal">
      <formula>"Y"</formula>
    </cfRule>
  </conditionalFormatting>
  <conditionalFormatting sqref="K16">
    <cfRule type="cellIs" dxfId="1268" priority="216" operator="equal">
      <formula>"Y"</formula>
    </cfRule>
  </conditionalFormatting>
  <conditionalFormatting sqref="K17">
    <cfRule type="cellIs" dxfId="1267" priority="232" operator="equal">
      <formula>"Y"</formula>
    </cfRule>
  </conditionalFormatting>
  <conditionalFormatting sqref="K18">
    <cfRule type="cellIs" dxfId="1266" priority="248" operator="equal">
      <formula>"Y"</formula>
    </cfRule>
  </conditionalFormatting>
  <conditionalFormatting sqref="K19">
    <cfRule type="cellIs" dxfId="1265" priority="264" operator="equal">
      <formula>"Y"</formula>
    </cfRule>
  </conditionalFormatting>
  <conditionalFormatting sqref="K3">
    <cfRule type="cellIs" dxfId="1264" priority="8" operator="equal">
      <formula>"Y"</formula>
    </cfRule>
  </conditionalFormatting>
  <conditionalFormatting sqref="K4">
    <cfRule type="cellIs" dxfId="1263" priority="24" operator="equal">
      <formula>"Y"</formula>
    </cfRule>
  </conditionalFormatting>
  <conditionalFormatting sqref="K5">
    <cfRule type="cellIs" dxfId="1262" priority="40" operator="equal">
      <formula>"Y"</formula>
    </cfRule>
  </conditionalFormatting>
  <conditionalFormatting sqref="K6">
    <cfRule type="cellIs" dxfId="1261" priority="56" operator="equal">
      <formula>"Y"</formula>
    </cfRule>
  </conditionalFormatting>
  <conditionalFormatting sqref="K7">
    <cfRule type="cellIs" dxfId="1260" priority="72" operator="equal">
      <formula>"Y"</formula>
    </cfRule>
  </conditionalFormatting>
  <conditionalFormatting sqref="K8">
    <cfRule type="cellIs" dxfId="1259" priority="88" operator="equal">
      <formula>"Y"</formula>
    </cfRule>
  </conditionalFormatting>
  <conditionalFormatting sqref="K9">
    <cfRule type="cellIs" dxfId="1258" priority="104" operator="equal">
      <formula>"Y"</formula>
    </cfRule>
  </conditionalFormatting>
  <conditionalFormatting sqref="L10">
    <cfRule type="cellIs" dxfId="1257" priority="121" operator="equal">
      <formula>"Y"</formula>
    </cfRule>
  </conditionalFormatting>
  <conditionalFormatting sqref="L11">
    <cfRule type="cellIs" dxfId="1256" priority="137" operator="equal">
      <formula>"Y"</formula>
    </cfRule>
  </conditionalFormatting>
  <conditionalFormatting sqref="L12">
    <cfRule type="cellIs" dxfId="1255" priority="153" operator="equal">
      <formula>"Y"</formula>
    </cfRule>
  </conditionalFormatting>
  <conditionalFormatting sqref="L13">
    <cfRule type="cellIs" dxfId="1254" priority="169" operator="equal">
      <formula>"Y"</formula>
    </cfRule>
  </conditionalFormatting>
  <conditionalFormatting sqref="L14">
    <cfRule type="cellIs" dxfId="1253" priority="185" operator="equal">
      <formula>"Y"</formula>
    </cfRule>
  </conditionalFormatting>
  <conditionalFormatting sqref="L15">
    <cfRule type="cellIs" dxfId="1252" priority="201" operator="equal">
      <formula>"Y"</formula>
    </cfRule>
  </conditionalFormatting>
  <conditionalFormatting sqref="L16">
    <cfRule type="cellIs" dxfId="1251" priority="217" operator="equal">
      <formula>"Y"</formula>
    </cfRule>
  </conditionalFormatting>
  <conditionalFormatting sqref="L17">
    <cfRule type="cellIs" dxfId="1250" priority="233" operator="equal">
      <formula>"Y"</formula>
    </cfRule>
  </conditionalFormatting>
  <conditionalFormatting sqref="L18">
    <cfRule type="cellIs" dxfId="1249" priority="249" operator="equal">
      <formula>"Y"</formula>
    </cfRule>
  </conditionalFormatting>
  <conditionalFormatting sqref="L19">
    <cfRule type="cellIs" dxfId="1248" priority="265" operator="equal">
      <formula>"Y"</formula>
    </cfRule>
  </conditionalFormatting>
  <conditionalFormatting sqref="L3">
    <cfRule type="cellIs" dxfId="1247" priority="9" operator="equal">
      <formula>"Y"</formula>
    </cfRule>
  </conditionalFormatting>
  <conditionalFormatting sqref="L4">
    <cfRule type="cellIs" dxfId="1246" priority="25" operator="equal">
      <formula>"Y"</formula>
    </cfRule>
  </conditionalFormatting>
  <conditionalFormatting sqref="L5">
    <cfRule type="cellIs" dxfId="1245" priority="41" operator="equal">
      <formula>"Y"</formula>
    </cfRule>
  </conditionalFormatting>
  <conditionalFormatting sqref="L6">
    <cfRule type="cellIs" dxfId="1244" priority="57" operator="equal">
      <formula>"Y"</formula>
    </cfRule>
  </conditionalFormatting>
  <conditionalFormatting sqref="L7">
    <cfRule type="cellIs" dxfId="1243" priority="73" operator="equal">
      <formula>"Y"</formula>
    </cfRule>
  </conditionalFormatting>
  <conditionalFormatting sqref="L8">
    <cfRule type="cellIs" dxfId="1242" priority="89" operator="equal">
      <formula>"Y"</formula>
    </cfRule>
  </conditionalFormatting>
  <conditionalFormatting sqref="L9">
    <cfRule type="cellIs" dxfId="1241" priority="105" operator="equal">
      <formula>"Y"</formula>
    </cfRule>
  </conditionalFormatting>
  <conditionalFormatting sqref="M10">
    <cfRule type="cellIs" dxfId="1240" priority="122" operator="equal">
      <formula>"Y"</formula>
    </cfRule>
  </conditionalFormatting>
  <conditionalFormatting sqref="M11">
    <cfRule type="cellIs" dxfId="1239" priority="138" operator="equal">
      <formula>"Y"</formula>
    </cfRule>
  </conditionalFormatting>
  <conditionalFormatting sqref="M12">
    <cfRule type="cellIs" dxfId="1238" priority="154" operator="equal">
      <formula>"Y"</formula>
    </cfRule>
  </conditionalFormatting>
  <conditionalFormatting sqref="M13">
    <cfRule type="cellIs" dxfId="1237" priority="170" operator="equal">
      <formula>"Y"</formula>
    </cfRule>
  </conditionalFormatting>
  <conditionalFormatting sqref="M14">
    <cfRule type="cellIs" dxfId="1236" priority="186" operator="equal">
      <formula>"Y"</formula>
    </cfRule>
  </conditionalFormatting>
  <conditionalFormatting sqref="M15">
    <cfRule type="cellIs" dxfId="1235" priority="202" operator="equal">
      <formula>"Y"</formula>
    </cfRule>
  </conditionalFormatting>
  <conditionalFormatting sqref="M16">
    <cfRule type="cellIs" dxfId="1234" priority="218" operator="equal">
      <formula>"Y"</formula>
    </cfRule>
  </conditionalFormatting>
  <conditionalFormatting sqref="M17">
    <cfRule type="cellIs" dxfId="1233" priority="234" operator="equal">
      <formula>"Y"</formula>
    </cfRule>
  </conditionalFormatting>
  <conditionalFormatting sqref="M18">
    <cfRule type="cellIs" dxfId="1232" priority="250" operator="equal">
      <formula>"Y"</formula>
    </cfRule>
  </conditionalFormatting>
  <conditionalFormatting sqref="M19">
    <cfRule type="cellIs" dxfId="1231" priority="266" operator="equal">
      <formula>"Y"</formula>
    </cfRule>
  </conditionalFormatting>
  <conditionalFormatting sqref="M3">
    <cfRule type="cellIs" dxfId="1230" priority="10" operator="equal">
      <formula>"Y"</formula>
    </cfRule>
  </conditionalFormatting>
  <conditionalFormatting sqref="M4">
    <cfRule type="cellIs" dxfId="1229" priority="26" operator="equal">
      <formula>"Y"</formula>
    </cfRule>
  </conditionalFormatting>
  <conditionalFormatting sqref="M5">
    <cfRule type="cellIs" dxfId="1228" priority="42" operator="equal">
      <formula>"Y"</formula>
    </cfRule>
  </conditionalFormatting>
  <conditionalFormatting sqref="M6">
    <cfRule type="cellIs" dxfId="1227" priority="58" operator="equal">
      <formula>"Y"</formula>
    </cfRule>
  </conditionalFormatting>
  <conditionalFormatting sqref="M7">
    <cfRule type="cellIs" dxfId="1226" priority="74" operator="equal">
      <formula>"Y"</formula>
    </cfRule>
  </conditionalFormatting>
  <conditionalFormatting sqref="M8">
    <cfRule type="cellIs" dxfId="1225" priority="90" operator="equal">
      <formula>"Y"</formula>
    </cfRule>
  </conditionalFormatting>
  <conditionalFormatting sqref="M9">
    <cfRule type="cellIs" dxfId="1224" priority="106" operator="equal">
      <formula>"Y"</formula>
    </cfRule>
  </conditionalFormatting>
  <conditionalFormatting sqref="N10">
    <cfRule type="cellIs" dxfId="1223" priority="123" operator="equal">
      <formula>"Y"</formula>
    </cfRule>
  </conditionalFormatting>
  <conditionalFormatting sqref="N11">
    <cfRule type="cellIs" dxfId="1222" priority="139" operator="equal">
      <formula>"Y"</formula>
    </cfRule>
  </conditionalFormatting>
  <conditionalFormatting sqref="N12">
    <cfRule type="cellIs" dxfId="1221" priority="155" operator="equal">
      <formula>"Y"</formula>
    </cfRule>
  </conditionalFormatting>
  <conditionalFormatting sqref="N13">
    <cfRule type="cellIs" dxfId="1220" priority="171" operator="equal">
      <formula>"Y"</formula>
    </cfRule>
  </conditionalFormatting>
  <conditionalFormatting sqref="N14">
    <cfRule type="cellIs" dxfId="1219" priority="187" operator="equal">
      <formula>"Y"</formula>
    </cfRule>
  </conditionalFormatting>
  <conditionalFormatting sqref="N15">
    <cfRule type="cellIs" dxfId="1218" priority="203" operator="equal">
      <formula>"Y"</formula>
    </cfRule>
  </conditionalFormatting>
  <conditionalFormatting sqref="N16">
    <cfRule type="cellIs" dxfId="1217" priority="219" operator="equal">
      <formula>"Y"</formula>
    </cfRule>
  </conditionalFormatting>
  <conditionalFormatting sqref="N17">
    <cfRule type="cellIs" dxfId="1216" priority="235" operator="equal">
      <formula>"Y"</formula>
    </cfRule>
  </conditionalFormatting>
  <conditionalFormatting sqref="N18">
    <cfRule type="cellIs" dxfId="1215" priority="251" operator="equal">
      <formula>"Y"</formula>
    </cfRule>
  </conditionalFormatting>
  <conditionalFormatting sqref="N19">
    <cfRule type="cellIs" dxfId="1214" priority="267" operator="equal">
      <formula>"Y"</formula>
    </cfRule>
  </conditionalFormatting>
  <conditionalFormatting sqref="N3">
    <cfRule type="cellIs" dxfId="1213" priority="11" operator="equal">
      <formula>"Y"</formula>
    </cfRule>
  </conditionalFormatting>
  <conditionalFormatting sqref="N4">
    <cfRule type="cellIs" dxfId="1212" priority="27" operator="equal">
      <formula>"Y"</formula>
    </cfRule>
  </conditionalFormatting>
  <conditionalFormatting sqref="N5">
    <cfRule type="cellIs" dxfId="1211" priority="43" operator="equal">
      <formula>"Y"</formula>
    </cfRule>
  </conditionalFormatting>
  <conditionalFormatting sqref="N6">
    <cfRule type="cellIs" dxfId="1210" priority="59" operator="equal">
      <formula>"Y"</formula>
    </cfRule>
  </conditionalFormatting>
  <conditionalFormatting sqref="N7">
    <cfRule type="cellIs" dxfId="1209" priority="75" operator="equal">
      <formula>"Y"</formula>
    </cfRule>
  </conditionalFormatting>
  <conditionalFormatting sqref="N8">
    <cfRule type="cellIs" dxfId="1208" priority="91" operator="equal">
      <formula>"Y"</formula>
    </cfRule>
  </conditionalFormatting>
  <conditionalFormatting sqref="N9">
    <cfRule type="cellIs" dxfId="1207" priority="107" operator="equal">
      <formula>"Y"</formula>
    </cfRule>
  </conditionalFormatting>
  <conditionalFormatting sqref="O10">
    <cfRule type="cellIs" dxfId="1206" priority="124" operator="equal">
      <formula>"Y"</formula>
    </cfRule>
  </conditionalFormatting>
  <conditionalFormatting sqref="O11">
    <cfRule type="cellIs" dxfId="1205" priority="140" operator="equal">
      <formula>"Y"</formula>
    </cfRule>
  </conditionalFormatting>
  <conditionalFormatting sqref="O12">
    <cfRule type="cellIs" dxfId="1204" priority="156" operator="equal">
      <formula>"Y"</formula>
    </cfRule>
  </conditionalFormatting>
  <conditionalFormatting sqref="O13">
    <cfRule type="cellIs" dxfId="1203" priority="172" operator="equal">
      <formula>"Y"</formula>
    </cfRule>
  </conditionalFormatting>
  <conditionalFormatting sqref="O14">
    <cfRule type="cellIs" dxfId="1202" priority="188" operator="equal">
      <formula>"Y"</formula>
    </cfRule>
  </conditionalFormatting>
  <conditionalFormatting sqref="O15">
    <cfRule type="cellIs" dxfId="1201" priority="204" operator="equal">
      <formula>"Y"</formula>
    </cfRule>
  </conditionalFormatting>
  <conditionalFormatting sqref="O16">
    <cfRule type="cellIs" dxfId="1200" priority="220" operator="equal">
      <formula>"Y"</formula>
    </cfRule>
  </conditionalFormatting>
  <conditionalFormatting sqref="O17">
    <cfRule type="cellIs" dxfId="1199" priority="236" operator="equal">
      <formula>"Y"</formula>
    </cfRule>
  </conditionalFormatting>
  <conditionalFormatting sqref="O18">
    <cfRule type="cellIs" dxfId="1198" priority="252" operator="equal">
      <formula>"Y"</formula>
    </cfRule>
  </conditionalFormatting>
  <conditionalFormatting sqref="O19">
    <cfRule type="cellIs" dxfId="1197" priority="268" operator="equal">
      <formula>"Y"</formula>
    </cfRule>
  </conditionalFormatting>
  <conditionalFormatting sqref="O3">
    <cfRule type="cellIs" dxfId="1196" priority="12" operator="equal">
      <formula>"Y"</formula>
    </cfRule>
  </conditionalFormatting>
  <conditionalFormatting sqref="O4">
    <cfRule type="cellIs" dxfId="1195" priority="28" operator="equal">
      <formula>"Y"</formula>
    </cfRule>
  </conditionalFormatting>
  <conditionalFormatting sqref="O5">
    <cfRule type="cellIs" dxfId="1194" priority="44" operator="equal">
      <formula>"Y"</formula>
    </cfRule>
  </conditionalFormatting>
  <conditionalFormatting sqref="O6">
    <cfRule type="cellIs" dxfId="1193" priority="60" operator="equal">
      <formula>"Y"</formula>
    </cfRule>
  </conditionalFormatting>
  <conditionalFormatting sqref="O7">
    <cfRule type="cellIs" dxfId="1192" priority="76" operator="equal">
      <formula>"Y"</formula>
    </cfRule>
  </conditionalFormatting>
  <conditionalFormatting sqref="O8">
    <cfRule type="cellIs" dxfId="1191" priority="92" operator="equal">
      <formula>"Y"</formula>
    </cfRule>
  </conditionalFormatting>
  <conditionalFormatting sqref="O9">
    <cfRule type="cellIs" dxfId="1190" priority="108" operator="equal">
      <formula>"Y"</formula>
    </cfRule>
  </conditionalFormatting>
  <conditionalFormatting sqref="P10">
    <cfRule type="cellIs" dxfId="1189" priority="125" operator="equal">
      <formula>"Y"</formula>
    </cfRule>
  </conditionalFormatting>
  <conditionalFormatting sqref="P11">
    <cfRule type="cellIs" dxfId="1188" priority="141" operator="equal">
      <formula>"Y"</formula>
    </cfRule>
  </conditionalFormatting>
  <conditionalFormatting sqref="P12">
    <cfRule type="cellIs" dxfId="1187" priority="157" operator="equal">
      <formula>"Y"</formula>
    </cfRule>
  </conditionalFormatting>
  <conditionalFormatting sqref="P13">
    <cfRule type="cellIs" dxfId="1186" priority="173" operator="equal">
      <formula>"Y"</formula>
    </cfRule>
  </conditionalFormatting>
  <conditionalFormatting sqref="P14">
    <cfRule type="cellIs" dxfId="1185" priority="189" operator="equal">
      <formula>"Y"</formula>
    </cfRule>
  </conditionalFormatting>
  <conditionalFormatting sqref="P15">
    <cfRule type="cellIs" dxfId="1184" priority="205" operator="equal">
      <formula>"Y"</formula>
    </cfRule>
  </conditionalFormatting>
  <conditionalFormatting sqref="P16">
    <cfRule type="cellIs" dxfId="1183" priority="221" operator="equal">
      <formula>"Y"</formula>
    </cfRule>
  </conditionalFormatting>
  <conditionalFormatting sqref="P17">
    <cfRule type="cellIs" dxfId="1182" priority="237" operator="equal">
      <formula>"Y"</formula>
    </cfRule>
  </conditionalFormatting>
  <conditionalFormatting sqref="P18">
    <cfRule type="cellIs" dxfId="1181" priority="253" operator="equal">
      <formula>"Y"</formula>
    </cfRule>
  </conditionalFormatting>
  <conditionalFormatting sqref="P19">
    <cfRule type="cellIs" dxfId="1180" priority="269" operator="equal">
      <formula>"Y"</formula>
    </cfRule>
  </conditionalFormatting>
  <conditionalFormatting sqref="P3">
    <cfRule type="cellIs" dxfId="1179" priority="13" operator="equal">
      <formula>"Y"</formula>
    </cfRule>
  </conditionalFormatting>
  <conditionalFormatting sqref="P4">
    <cfRule type="cellIs" dxfId="1178" priority="29" operator="equal">
      <formula>"Y"</formula>
    </cfRule>
  </conditionalFormatting>
  <conditionalFormatting sqref="P5">
    <cfRule type="cellIs" dxfId="1177" priority="45" operator="equal">
      <formula>"Y"</formula>
    </cfRule>
  </conditionalFormatting>
  <conditionalFormatting sqref="P6">
    <cfRule type="cellIs" dxfId="1176" priority="61" operator="equal">
      <formula>"Y"</formula>
    </cfRule>
  </conditionalFormatting>
  <conditionalFormatting sqref="P7">
    <cfRule type="cellIs" dxfId="1175" priority="77" operator="equal">
      <formula>"Y"</formula>
    </cfRule>
  </conditionalFormatting>
  <conditionalFormatting sqref="P8">
    <cfRule type="cellIs" dxfId="1174" priority="93" operator="equal">
      <formula>"Y"</formula>
    </cfRule>
  </conditionalFormatting>
  <conditionalFormatting sqref="P9">
    <cfRule type="cellIs" dxfId="1173" priority="109" operator="equal">
      <formula>"Y"</formula>
    </cfRule>
  </conditionalFormatting>
  <conditionalFormatting sqref="Q10">
    <cfRule type="cellIs" dxfId="1172" priority="126" operator="equal">
      <formula>"Y"</formula>
    </cfRule>
  </conditionalFormatting>
  <conditionalFormatting sqref="Q11">
    <cfRule type="cellIs" dxfId="1171" priority="142" operator="equal">
      <formula>"Y"</formula>
    </cfRule>
  </conditionalFormatting>
  <conditionalFormatting sqref="Q12">
    <cfRule type="cellIs" dxfId="1170" priority="158" operator="equal">
      <formula>"Y"</formula>
    </cfRule>
  </conditionalFormatting>
  <conditionalFormatting sqref="Q13">
    <cfRule type="cellIs" dxfId="1169" priority="174" operator="equal">
      <formula>"Y"</formula>
    </cfRule>
  </conditionalFormatting>
  <conditionalFormatting sqref="Q14">
    <cfRule type="cellIs" dxfId="1168" priority="190" operator="equal">
      <formula>"Y"</formula>
    </cfRule>
  </conditionalFormatting>
  <conditionalFormatting sqref="Q15">
    <cfRule type="cellIs" dxfId="1167" priority="206" operator="equal">
      <formula>"Y"</formula>
    </cfRule>
  </conditionalFormatting>
  <conditionalFormatting sqref="Q16">
    <cfRule type="cellIs" dxfId="1166" priority="222" operator="equal">
      <formula>"Y"</formula>
    </cfRule>
  </conditionalFormatting>
  <conditionalFormatting sqref="Q17">
    <cfRule type="cellIs" dxfId="1165" priority="238" operator="equal">
      <formula>"Y"</formula>
    </cfRule>
  </conditionalFormatting>
  <conditionalFormatting sqref="Q18">
    <cfRule type="cellIs" dxfId="1164" priority="254" operator="equal">
      <formula>"Y"</formula>
    </cfRule>
  </conditionalFormatting>
  <conditionalFormatting sqref="Q19">
    <cfRule type="cellIs" dxfId="1163" priority="270" operator="equal">
      <formula>"Y"</formula>
    </cfRule>
  </conditionalFormatting>
  <conditionalFormatting sqref="Q3">
    <cfRule type="cellIs" dxfId="1162" priority="14" operator="equal">
      <formula>"Y"</formula>
    </cfRule>
  </conditionalFormatting>
  <conditionalFormatting sqref="Q4">
    <cfRule type="cellIs" dxfId="1161" priority="30" operator="equal">
      <formula>"Y"</formula>
    </cfRule>
  </conditionalFormatting>
  <conditionalFormatting sqref="Q5">
    <cfRule type="cellIs" dxfId="1160" priority="46" operator="equal">
      <formula>"Y"</formula>
    </cfRule>
  </conditionalFormatting>
  <conditionalFormatting sqref="Q6">
    <cfRule type="cellIs" dxfId="1159" priority="62" operator="equal">
      <formula>"Y"</formula>
    </cfRule>
  </conditionalFormatting>
  <conditionalFormatting sqref="Q7">
    <cfRule type="cellIs" dxfId="1158" priority="78" operator="equal">
      <formula>"Y"</formula>
    </cfRule>
  </conditionalFormatting>
  <conditionalFormatting sqref="Q8">
    <cfRule type="cellIs" dxfId="1157" priority="94" operator="equal">
      <formula>"Y"</formula>
    </cfRule>
  </conditionalFormatting>
  <conditionalFormatting sqref="Q9">
    <cfRule type="cellIs" dxfId="1156" priority="110" operator="equal">
      <formula>"Y"</formula>
    </cfRule>
  </conditionalFormatting>
  <conditionalFormatting sqref="R10">
    <cfRule type="cellIs" dxfId="1155" priority="127" operator="equal">
      <formula>"Y"</formula>
    </cfRule>
  </conditionalFormatting>
  <conditionalFormatting sqref="R11">
    <cfRule type="cellIs" dxfId="1154" priority="143" operator="equal">
      <formula>"Y"</formula>
    </cfRule>
  </conditionalFormatting>
  <conditionalFormatting sqref="R12">
    <cfRule type="cellIs" dxfId="1153" priority="159" operator="equal">
      <formula>"Y"</formula>
    </cfRule>
  </conditionalFormatting>
  <conditionalFormatting sqref="R13">
    <cfRule type="cellIs" dxfId="1152" priority="175" operator="equal">
      <formula>"Y"</formula>
    </cfRule>
  </conditionalFormatting>
  <conditionalFormatting sqref="R14">
    <cfRule type="cellIs" dxfId="1151" priority="191" operator="equal">
      <formula>"Y"</formula>
    </cfRule>
  </conditionalFormatting>
  <conditionalFormatting sqref="R15">
    <cfRule type="cellIs" dxfId="1150" priority="207" operator="equal">
      <formula>"Y"</formula>
    </cfRule>
  </conditionalFormatting>
  <conditionalFormatting sqref="R16">
    <cfRule type="cellIs" dxfId="1149" priority="223" operator="equal">
      <formula>"Y"</formula>
    </cfRule>
  </conditionalFormatting>
  <conditionalFormatting sqref="R17">
    <cfRule type="cellIs" dxfId="1148" priority="239" operator="equal">
      <formula>"Y"</formula>
    </cfRule>
  </conditionalFormatting>
  <conditionalFormatting sqref="R18">
    <cfRule type="cellIs" dxfId="1147" priority="255" operator="equal">
      <formula>"Y"</formula>
    </cfRule>
  </conditionalFormatting>
  <conditionalFormatting sqref="R19">
    <cfRule type="cellIs" dxfId="1146" priority="271" operator="equal">
      <formula>"Y"</formula>
    </cfRule>
  </conditionalFormatting>
  <conditionalFormatting sqref="R3">
    <cfRule type="cellIs" dxfId="1145" priority="15" operator="equal">
      <formula>"Y"</formula>
    </cfRule>
  </conditionalFormatting>
  <conditionalFormatting sqref="R4">
    <cfRule type="cellIs" dxfId="1144" priority="31" operator="equal">
      <formula>"Y"</formula>
    </cfRule>
  </conditionalFormatting>
  <conditionalFormatting sqref="R5">
    <cfRule type="cellIs" dxfId="1143" priority="47" operator="equal">
      <formula>"Y"</formula>
    </cfRule>
  </conditionalFormatting>
  <conditionalFormatting sqref="R6">
    <cfRule type="cellIs" dxfId="1142" priority="63" operator="equal">
      <formula>"Y"</formula>
    </cfRule>
  </conditionalFormatting>
  <conditionalFormatting sqref="R7">
    <cfRule type="cellIs" dxfId="1141" priority="79" operator="equal">
      <formula>"Y"</formula>
    </cfRule>
  </conditionalFormatting>
  <conditionalFormatting sqref="R8">
    <cfRule type="cellIs" dxfId="1140" priority="95" operator="equal">
      <formula>"Y"</formula>
    </cfRule>
  </conditionalFormatting>
  <conditionalFormatting sqref="R9">
    <cfRule type="cellIs" dxfId="1139" priority="111" operator="equal">
      <formula>"Y"</formula>
    </cfRule>
  </conditionalFormatting>
  <conditionalFormatting sqref="S10">
    <cfRule type="cellIs" dxfId="1138" priority="128" operator="equal">
      <formula>"Y"</formula>
    </cfRule>
  </conditionalFormatting>
  <conditionalFormatting sqref="S11">
    <cfRule type="cellIs" dxfId="1137" priority="144" operator="equal">
      <formula>"Y"</formula>
    </cfRule>
  </conditionalFormatting>
  <conditionalFormatting sqref="S12">
    <cfRule type="cellIs" dxfId="1136" priority="160" operator="equal">
      <formula>"Y"</formula>
    </cfRule>
  </conditionalFormatting>
  <conditionalFormatting sqref="S13">
    <cfRule type="cellIs" dxfId="1135" priority="176" operator="equal">
      <formula>"Y"</formula>
    </cfRule>
  </conditionalFormatting>
  <conditionalFormatting sqref="S14">
    <cfRule type="cellIs" dxfId="1134" priority="192" operator="equal">
      <formula>"Y"</formula>
    </cfRule>
  </conditionalFormatting>
  <conditionalFormatting sqref="S15">
    <cfRule type="cellIs" dxfId="1133" priority="208" operator="equal">
      <formula>"Y"</formula>
    </cfRule>
  </conditionalFormatting>
  <conditionalFormatting sqref="S16">
    <cfRule type="cellIs" dxfId="1132" priority="224" operator="equal">
      <formula>"Y"</formula>
    </cfRule>
  </conditionalFormatting>
  <conditionalFormatting sqref="S17">
    <cfRule type="cellIs" dxfId="1131" priority="240" operator="equal">
      <formula>"Y"</formula>
    </cfRule>
  </conditionalFormatting>
  <conditionalFormatting sqref="S18">
    <cfRule type="cellIs" dxfId="1130" priority="256" operator="equal">
      <formula>"Y"</formula>
    </cfRule>
  </conditionalFormatting>
  <conditionalFormatting sqref="S19">
    <cfRule type="cellIs" dxfId="1129" priority="272" operator="equal">
      <formula>"Y"</formula>
    </cfRule>
  </conditionalFormatting>
  <conditionalFormatting sqref="S3">
    <cfRule type="cellIs" dxfId="1128" priority="16" operator="equal">
      <formula>"Y"</formula>
    </cfRule>
  </conditionalFormatting>
  <conditionalFormatting sqref="S4">
    <cfRule type="cellIs" dxfId="1127" priority="32" operator="equal">
      <formula>"Y"</formula>
    </cfRule>
  </conditionalFormatting>
  <conditionalFormatting sqref="S5">
    <cfRule type="cellIs" dxfId="1126" priority="48" operator="equal">
      <formula>"Y"</formula>
    </cfRule>
  </conditionalFormatting>
  <conditionalFormatting sqref="S6">
    <cfRule type="cellIs" dxfId="1125" priority="64" operator="equal">
      <formula>"Y"</formula>
    </cfRule>
  </conditionalFormatting>
  <conditionalFormatting sqref="S7">
    <cfRule type="cellIs" dxfId="1124" priority="80" operator="equal">
      <formula>"Y"</formula>
    </cfRule>
  </conditionalFormatting>
  <conditionalFormatting sqref="S8">
    <cfRule type="cellIs" dxfId="1123" priority="96" operator="equal">
      <formula>"Y"</formula>
    </cfRule>
  </conditionalFormatting>
  <conditionalFormatting sqref="S9">
    <cfRule type="cellIs" dxfId="1122" priority="112" operator="equal">
      <formula>"Y"</formula>
    </cfRule>
  </conditionalFormatting>
  <dataValidations count="2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C17">
      <formula1>"Y,N"</formula1>
    </dataValidation>
    <dataValidation type="list" allowBlank="1" showInputMessage="1" showErrorMessage="1" sqref="D17">
      <formula1>"Y,N"</formula1>
    </dataValidation>
    <dataValidation type="list" allowBlank="1" showInputMessage="1" showErrorMessage="1" sqref="E17">
      <formula1>"Y,N"</formula1>
    </dataValidation>
    <dataValidation type="list" allowBlank="1" showInputMessage="1" showErrorMessage="1" sqref="F17">
      <formula1>"Y,N"</formula1>
    </dataValidation>
    <dataValidation type="list" allowBlank="1" showInputMessage="1" showErrorMessage="1" sqref="H17">
      <formula1>"Y,N"</formula1>
    </dataValidation>
    <dataValidation type="list" allowBlank="1" showInputMessage="1" showErrorMessage="1" sqref="I17">
      <formula1>"Y,N"</formula1>
    </dataValidation>
    <dataValidation type="list" allowBlank="1" showInputMessage="1" showErrorMessage="1" sqref="J17">
      <formula1>"Y,N"</formula1>
    </dataValidation>
    <dataValidation type="list" allowBlank="1" showInputMessage="1" showErrorMessage="1" sqref="K17">
      <formula1>"Y,N"</formula1>
    </dataValidation>
    <dataValidation type="list" allowBlank="1" showInputMessage="1" showErrorMessage="1" sqref="L17">
      <formula1>"Y,N"</formula1>
    </dataValidation>
    <dataValidation type="list" allowBlank="1" showInputMessage="1" showErrorMessage="1" sqref="M17">
      <formula1>"Y,N"</formula1>
    </dataValidation>
    <dataValidation type="list" allowBlank="1" showInputMessage="1" showErrorMessage="1" sqref="N17">
      <formula1>"Y,N"</formula1>
    </dataValidation>
    <dataValidation type="list" allowBlank="1" showInputMessage="1" showErrorMessage="1" sqref="O17">
      <formula1>"Y,N"</formula1>
    </dataValidation>
    <dataValidation type="list" allowBlank="1" showInputMessage="1" showErrorMessage="1" sqref="P17">
      <formula1>"Y,N"</formula1>
    </dataValidation>
    <dataValidation type="list" allowBlank="1" showInputMessage="1" showErrorMessage="1" sqref="Q17">
      <formula1>"Y,N"</formula1>
    </dataValidation>
    <dataValidation type="list" allowBlank="1" showInputMessage="1" showErrorMessage="1" sqref="R17">
      <formula1>"Y,N"</formula1>
    </dataValidation>
    <dataValidation type="list" allowBlank="1" showInputMessage="1" showErrorMessage="1" sqref="S17">
      <formula1>"Y,N"</formula1>
    </dataValidation>
    <dataValidation type="list" allowBlank="1" showInputMessage="1" showErrorMessage="1" sqref="C18">
      <formula1>"Y,N"</formula1>
    </dataValidation>
    <dataValidation type="list" allowBlank="1" showInputMessage="1" showErrorMessage="1" sqref="D18">
      <formula1>"Y,N"</formula1>
    </dataValidation>
    <dataValidation type="list" allowBlank="1" showInputMessage="1" showErrorMessage="1" sqref="E18">
      <formula1>"Y,N"</formula1>
    </dataValidation>
    <dataValidation type="list" allowBlank="1" showInputMessage="1" showErrorMessage="1" sqref="F18">
      <formula1>"Y,N"</formula1>
    </dataValidation>
    <dataValidation type="list" allowBlank="1" showInputMessage="1" showErrorMessage="1" sqref="H18">
      <formula1>"Y,N"</formula1>
    </dataValidation>
    <dataValidation type="list" allowBlank="1" showInputMessage="1" showErrorMessage="1" sqref="I18">
      <formula1>"Y,N"</formula1>
    </dataValidation>
    <dataValidation type="list" allowBlank="1" showInputMessage="1" showErrorMessage="1" sqref="J18">
      <formula1>"Y,N"</formula1>
    </dataValidation>
    <dataValidation type="list" allowBlank="1" showInputMessage="1" showErrorMessage="1" sqref="K18">
      <formula1>"Y,N"</formula1>
    </dataValidation>
    <dataValidation type="list" allowBlank="1" showInputMessage="1" showErrorMessage="1" sqref="L18">
      <formula1>"Y,N"</formula1>
    </dataValidation>
    <dataValidation type="list" allowBlank="1" showInputMessage="1" showErrorMessage="1" sqref="M18">
      <formula1>"Y,N"</formula1>
    </dataValidation>
    <dataValidation type="list" allowBlank="1" showInputMessage="1" showErrorMessage="1" sqref="N18">
      <formula1>"Y,N"</formula1>
    </dataValidation>
    <dataValidation type="list" allowBlank="1" showInputMessage="1" showErrorMessage="1" sqref="O18">
      <formula1>"Y,N"</formula1>
    </dataValidation>
    <dataValidation type="list" allowBlank="1" showInputMessage="1" showErrorMessage="1" sqref="P18">
      <formula1>"Y,N"</formula1>
    </dataValidation>
    <dataValidation type="list" allowBlank="1" showInputMessage="1" showErrorMessage="1" sqref="Q18">
      <formula1>"Y,N"</formula1>
    </dataValidation>
    <dataValidation type="list" allowBlank="1" showInputMessage="1" showErrorMessage="1" sqref="R18">
      <formula1>"Y,N"</formula1>
    </dataValidation>
    <dataValidation type="list" allowBlank="1" showInputMessage="1" showErrorMessage="1" sqref="S18">
      <formula1>"Y,N"</formula1>
    </dataValidation>
    <dataValidation type="list" allowBlank="1" showInputMessage="1" showErrorMessage="1" sqref="C19">
      <formula1>"Y,N"</formula1>
    </dataValidation>
    <dataValidation type="list" allowBlank="1" showInputMessage="1" showErrorMessage="1" sqref="D19">
      <formula1>"Y,N"</formula1>
    </dataValidation>
    <dataValidation type="list" allowBlank="1" showInputMessage="1" showErrorMessage="1" sqref="E19">
      <formula1>"Y,N"</formula1>
    </dataValidation>
    <dataValidation type="list" allowBlank="1" showInputMessage="1" showErrorMessage="1" sqref="F19">
      <formula1>"Y,N"</formula1>
    </dataValidation>
    <dataValidation type="list" allowBlank="1" showInputMessage="1" showErrorMessage="1" sqref="H19">
      <formula1>"Y,N"</formula1>
    </dataValidation>
    <dataValidation type="list" allowBlank="1" showInputMessage="1" showErrorMessage="1" sqref="I19">
      <formula1>"Y,N"</formula1>
    </dataValidation>
    <dataValidation type="list" allowBlank="1" showInputMessage="1" showErrorMessage="1" sqref="J19">
      <formula1>"Y,N"</formula1>
    </dataValidation>
    <dataValidation type="list" allowBlank="1" showInputMessage="1" showErrorMessage="1" sqref="K19">
      <formula1>"Y,N"</formula1>
    </dataValidation>
    <dataValidation type="list" allowBlank="1" showInputMessage="1" showErrorMessage="1" sqref="L19">
      <formula1>"Y,N"</formula1>
    </dataValidation>
    <dataValidation type="list" allowBlank="1" showInputMessage="1" showErrorMessage="1" sqref="M19">
      <formula1>"Y,N"</formula1>
    </dataValidation>
    <dataValidation type="list" allowBlank="1" showInputMessage="1" showErrorMessage="1" sqref="N19">
      <formula1>"Y,N"</formula1>
    </dataValidation>
    <dataValidation type="list" allowBlank="1" showInputMessage="1" showErrorMessage="1" sqref="O19">
      <formula1>"Y,N"</formula1>
    </dataValidation>
    <dataValidation type="list" allowBlank="1" showInputMessage="1" showErrorMessage="1" sqref="P19">
      <formula1>"Y,N"</formula1>
    </dataValidation>
    <dataValidation type="list" allowBlank="1" showInputMessage="1" showErrorMessage="1" sqref="Q19">
      <formula1>"Y,N"</formula1>
    </dataValidation>
    <dataValidation type="list" allowBlank="1" showInputMessage="1" showErrorMessage="1" sqref="R19">
      <formula1>"Y,N"</formula1>
    </dataValidation>
    <dataValidation type="list" allowBlank="1" showInputMessage="1" showErrorMessage="1" sqref="S1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A75" workbookViewId="0">
      <selection activeCell="L45" sqref="L45"/>
    </sheetView>
  </sheetViews>
  <sheetFormatPr defaultRowHeight="15" x14ac:dyDescent="0.25"/>
  <cols>
    <col min="1" max="2" width="13.85546875" customWidth="1"/>
    <col min="3" max="3" width="12.7109375" customWidth="1"/>
    <col min="4" max="4" width="3.85546875" customWidth="1"/>
  </cols>
  <sheetData>
    <row r="1" spans="1:25" x14ac:dyDescent="0.25">
      <c r="A1" s="2" t="str">
        <f>'Program targeting'!$A$3</f>
        <v>TXg</v>
      </c>
      <c r="B1" s="2" t="s">
        <v>21</v>
      </c>
      <c r="C1" s="2" t="s">
        <v>22</v>
      </c>
      <c r="D1" s="2"/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v>2018</v>
      </c>
      <c r="N1" s="2">
        <v>2019</v>
      </c>
      <c r="O1" s="2">
        <v>2020</v>
      </c>
    </row>
    <row r="2" spans="1:25" x14ac:dyDescent="0.25">
      <c r="A2" s="2" t="s">
        <v>23</v>
      </c>
      <c r="B2" s="5"/>
      <c r="C2" s="5"/>
      <c r="D2" s="4" t="s">
        <v>24</v>
      </c>
      <c r="E2" s="5">
        <f>$C$3*E6</f>
        <v>3034201.1999999997</v>
      </c>
      <c r="F2" s="14">
        <f t="shared" ref="F2:L2" si="0">$C$3*F6</f>
        <v>2286053.4</v>
      </c>
      <c r="G2" s="14">
        <f t="shared" si="0"/>
        <v>3677491.8</v>
      </c>
      <c r="H2" s="14">
        <f t="shared" si="0"/>
        <v>8598290.3999999985</v>
      </c>
      <c r="I2" s="14">
        <f t="shared" si="0"/>
        <v>6206963.6999999993</v>
      </c>
      <c r="J2" s="14">
        <f t="shared" si="0"/>
        <v>6209876.3999999994</v>
      </c>
      <c r="K2" s="14">
        <f t="shared" si="0"/>
        <v>6366329.9999999991</v>
      </c>
      <c r="L2" s="14">
        <f t="shared" si="0"/>
        <v>6366329.9999999991</v>
      </c>
      <c r="M2" s="5"/>
      <c r="N2" s="5"/>
      <c r="O2" s="5"/>
    </row>
    <row r="3" spans="1:25" x14ac:dyDescent="0.25">
      <c r="A3" s="2" t="s">
        <v>25</v>
      </c>
      <c r="B3" s="5"/>
      <c r="C3" s="9">
        <v>1.1399999999999999</v>
      </c>
      <c r="D3" s="4" t="s">
        <v>24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25" x14ac:dyDescent="0.25">
      <c r="A4" s="2" t="s">
        <v>26</v>
      </c>
      <c r="B4" s="5"/>
      <c r="C4" s="9"/>
      <c r="D4" s="4" t="s">
        <v>24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25" x14ac:dyDescent="0.25">
      <c r="A5" s="2" t="s">
        <v>27</v>
      </c>
      <c r="B5" s="5"/>
      <c r="C5" s="9">
        <v>0.95</v>
      </c>
      <c r="D5" s="4" t="s">
        <v>24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25" x14ac:dyDescent="0.25">
      <c r="A6" s="2" t="s">
        <v>28</v>
      </c>
      <c r="B6" s="5"/>
      <c r="C6" s="5"/>
      <c r="D6" s="4" t="s">
        <v>24</v>
      </c>
      <c r="E6" s="12">
        <f>R6*365</f>
        <v>2661580</v>
      </c>
      <c r="F6" s="22">
        <f t="shared" ref="F6:L6" si="1">S6*365</f>
        <v>2005310</v>
      </c>
      <c r="G6" s="22">
        <f t="shared" si="1"/>
        <v>3225870</v>
      </c>
      <c r="H6" s="22">
        <f t="shared" si="1"/>
        <v>7542360</v>
      </c>
      <c r="I6" s="22">
        <f t="shared" si="1"/>
        <v>5444705</v>
      </c>
      <c r="J6" s="22">
        <f t="shared" si="1"/>
        <v>5447260</v>
      </c>
      <c r="K6" s="22">
        <f t="shared" si="1"/>
        <v>5584500</v>
      </c>
      <c r="L6" s="22">
        <f t="shared" si="1"/>
        <v>5584500</v>
      </c>
      <c r="M6" s="5"/>
      <c r="N6" s="5"/>
      <c r="O6" s="5"/>
      <c r="R6">
        <v>7292</v>
      </c>
      <c r="S6">
        <v>5494</v>
      </c>
      <c r="T6">
        <v>8838</v>
      </c>
      <c r="U6">
        <v>20664</v>
      </c>
      <c r="V6">
        <v>14917</v>
      </c>
      <c r="W6">
        <v>14924</v>
      </c>
      <c r="X6">
        <v>15300</v>
      </c>
      <c r="Y6">
        <v>15300</v>
      </c>
    </row>
    <row r="8" spans="1:25" x14ac:dyDescent="0.25">
      <c r="A8" s="2" t="str">
        <f>'Program targeting'!$A$4</f>
        <v>TXp</v>
      </c>
      <c r="B8" s="2" t="s">
        <v>21</v>
      </c>
      <c r="C8" s="2" t="s">
        <v>22</v>
      </c>
      <c r="D8" s="2"/>
      <c r="E8" s="2">
        <v>2010</v>
      </c>
      <c r="F8" s="2">
        <v>2011</v>
      </c>
      <c r="G8" s="2">
        <v>2012</v>
      </c>
      <c r="H8" s="2">
        <v>2013</v>
      </c>
      <c r="I8" s="2">
        <v>2014</v>
      </c>
      <c r="J8" s="2">
        <v>2015</v>
      </c>
      <c r="K8" s="2">
        <v>2016</v>
      </c>
      <c r="L8" s="2">
        <v>2017</v>
      </c>
      <c r="M8" s="2">
        <v>2018</v>
      </c>
      <c r="N8" s="2">
        <v>2019</v>
      </c>
      <c r="O8" s="2">
        <v>2020</v>
      </c>
    </row>
    <row r="9" spans="1:25" x14ac:dyDescent="0.25">
      <c r="A9" s="2" t="s">
        <v>23</v>
      </c>
      <c r="B9" s="5"/>
      <c r="C9" s="5"/>
      <c r="D9" s="4" t="s">
        <v>24</v>
      </c>
      <c r="E9" s="5">
        <f>E13*$C$10</f>
        <v>107769.9</v>
      </c>
      <c r="F9" s="14">
        <f t="shared" ref="F9:L9" si="2">F13*$C$10</f>
        <v>78226.799999999988</v>
      </c>
      <c r="G9" s="14">
        <f t="shared" si="2"/>
        <v>142722.29999999999</v>
      </c>
      <c r="H9" s="14">
        <f t="shared" si="2"/>
        <v>340785.89999999997</v>
      </c>
      <c r="I9" s="14">
        <f t="shared" si="2"/>
        <v>238841.39999999997</v>
      </c>
      <c r="J9" s="14">
        <f t="shared" si="2"/>
        <v>238425.3</v>
      </c>
      <c r="K9" s="14">
        <f t="shared" si="2"/>
        <v>173929.8</v>
      </c>
      <c r="L9" s="14">
        <f t="shared" si="2"/>
        <v>173929.8</v>
      </c>
      <c r="M9" s="5"/>
      <c r="N9" s="5"/>
      <c r="O9" s="5"/>
    </row>
    <row r="10" spans="1:25" x14ac:dyDescent="0.25">
      <c r="A10" s="2" t="s">
        <v>25</v>
      </c>
      <c r="B10" s="5"/>
      <c r="C10" s="10">
        <v>1.1399999999999999</v>
      </c>
      <c r="D10" s="4" t="s">
        <v>24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25" x14ac:dyDescent="0.25">
      <c r="A11" s="2" t="s">
        <v>26</v>
      </c>
      <c r="B11" s="5"/>
      <c r="C11" s="10"/>
      <c r="D11" s="4" t="s">
        <v>24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25" x14ac:dyDescent="0.25">
      <c r="A12" s="2" t="s">
        <v>27</v>
      </c>
      <c r="B12" s="5"/>
      <c r="C12" s="10">
        <v>0.95</v>
      </c>
      <c r="D12" s="4" t="s">
        <v>24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25" x14ac:dyDescent="0.25">
      <c r="A13" s="2" t="s">
        <v>28</v>
      </c>
      <c r="B13" s="5"/>
      <c r="C13" s="5"/>
      <c r="D13" s="4" t="s">
        <v>24</v>
      </c>
      <c r="E13" s="13">
        <f>R13*365</f>
        <v>94535</v>
      </c>
      <c r="F13" s="46">
        <f t="shared" ref="F13:L13" si="3">S13*365</f>
        <v>68620</v>
      </c>
      <c r="G13" s="46">
        <f t="shared" si="3"/>
        <v>125195</v>
      </c>
      <c r="H13" s="46">
        <f t="shared" si="3"/>
        <v>298935</v>
      </c>
      <c r="I13" s="46">
        <f t="shared" si="3"/>
        <v>209510</v>
      </c>
      <c r="J13" s="46">
        <f t="shared" si="3"/>
        <v>209145</v>
      </c>
      <c r="K13" s="46">
        <f t="shared" si="3"/>
        <v>152570</v>
      </c>
      <c r="L13" s="46">
        <f t="shared" si="3"/>
        <v>152570</v>
      </c>
      <c r="M13" s="5"/>
      <c r="N13" s="5"/>
      <c r="O13" s="5"/>
      <c r="R13">
        <v>259</v>
      </c>
      <c r="S13">
        <v>188</v>
      </c>
      <c r="T13">
        <v>343</v>
      </c>
      <c r="U13">
        <v>819</v>
      </c>
      <c r="V13">
        <v>574</v>
      </c>
      <c r="W13">
        <v>573</v>
      </c>
      <c r="X13">
        <v>418</v>
      </c>
      <c r="Y13">
        <v>418</v>
      </c>
    </row>
    <row r="15" spans="1:25" x14ac:dyDescent="0.25">
      <c r="A15" s="2" t="str">
        <f>'Program targeting'!$A$5</f>
        <v>TXc</v>
      </c>
      <c r="B15" s="2" t="s">
        <v>21</v>
      </c>
      <c r="C15" s="2" t="s">
        <v>22</v>
      </c>
      <c r="D15" s="2"/>
      <c r="E15" s="2">
        <v>2010</v>
      </c>
      <c r="F15" s="2">
        <v>2011</v>
      </c>
      <c r="G15" s="2">
        <v>2012</v>
      </c>
      <c r="H15" s="2">
        <v>2013</v>
      </c>
      <c r="I15" s="2">
        <v>2014</v>
      </c>
      <c r="J15" s="2">
        <v>2015</v>
      </c>
      <c r="K15" s="2">
        <v>2016</v>
      </c>
      <c r="L15" s="2">
        <v>2017</v>
      </c>
      <c r="M15" s="2">
        <v>2018</v>
      </c>
      <c r="N15" s="2">
        <v>2019</v>
      </c>
      <c r="O15" s="2">
        <v>2020</v>
      </c>
    </row>
    <row r="16" spans="1:25" x14ac:dyDescent="0.25">
      <c r="A16" s="2" t="s">
        <v>23</v>
      </c>
      <c r="B16" s="5"/>
      <c r="C16" s="5"/>
      <c r="D16" s="4" t="s">
        <v>24</v>
      </c>
      <c r="E16" s="5">
        <f>E20*$C$17</f>
        <v>1049119.5</v>
      </c>
      <c r="F16" s="14">
        <f t="shared" ref="F16:L16" si="4">F20*$C$17</f>
        <v>772723.25</v>
      </c>
      <c r="G16" s="14">
        <f t="shared" si="4"/>
        <v>1271660</v>
      </c>
      <c r="H16" s="14">
        <f t="shared" si="4"/>
        <v>3060525</v>
      </c>
      <c r="I16" s="14">
        <f t="shared" si="4"/>
        <v>2173684.5</v>
      </c>
      <c r="J16" s="14">
        <f t="shared" si="4"/>
        <v>2172261</v>
      </c>
      <c r="K16" s="14">
        <f t="shared" si="4"/>
        <v>1609741.25</v>
      </c>
      <c r="L16" s="14">
        <f t="shared" si="4"/>
        <v>1609741.25</v>
      </c>
      <c r="M16" s="5"/>
      <c r="N16" s="5"/>
      <c r="O16" s="5"/>
    </row>
    <row r="17" spans="1:25" x14ac:dyDescent="0.25">
      <c r="A17" s="2" t="s">
        <v>25</v>
      </c>
      <c r="B17" s="5"/>
      <c r="C17" s="11">
        <v>0.65</v>
      </c>
      <c r="D17" s="4" t="s">
        <v>24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25" x14ac:dyDescent="0.25">
      <c r="A18" s="2" t="s">
        <v>26</v>
      </c>
      <c r="B18" s="5"/>
      <c r="C18" s="11"/>
      <c r="D18" s="4" t="s">
        <v>24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25" x14ac:dyDescent="0.25">
      <c r="A19" s="2" t="s">
        <v>27</v>
      </c>
      <c r="B19" s="5"/>
      <c r="C19" s="11">
        <v>0.95</v>
      </c>
      <c r="D19" s="4" t="s">
        <v>24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25" x14ac:dyDescent="0.25">
      <c r="A20" s="2" t="s">
        <v>28</v>
      </c>
      <c r="B20" s="5"/>
      <c r="C20" s="5"/>
      <c r="D20" s="4" t="s">
        <v>24</v>
      </c>
      <c r="E20" s="15">
        <f>R20*365</f>
        <v>1614030</v>
      </c>
      <c r="F20" s="22">
        <f t="shared" ref="F20:L20" si="5">S20*365</f>
        <v>1188805</v>
      </c>
      <c r="G20" s="22">
        <f t="shared" si="5"/>
        <v>1956400</v>
      </c>
      <c r="H20" s="22">
        <f t="shared" si="5"/>
        <v>4708500</v>
      </c>
      <c r="I20" s="22">
        <f t="shared" si="5"/>
        <v>3344130</v>
      </c>
      <c r="J20" s="22">
        <f t="shared" si="5"/>
        <v>3341940</v>
      </c>
      <c r="K20" s="22">
        <f t="shared" si="5"/>
        <v>2476525</v>
      </c>
      <c r="L20" s="22">
        <f t="shared" si="5"/>
        <v>2476525</v>
      </c>
      <c r="M20" s="5"/>
      <c r="N20" s="5"/>
      <c r="O20" s="5"/>
      <c r="R20">
        <v>4422</v>
      </c>
      <c r="S20">
        <v>3257</v>
      </c>
      <c r="T20">
        <v>5360</v>
      </c>
      <c r="U20">
        <v>12900</v>
      </c>
      <c r="V20">
        <v>9162</v>
      </c>
      <c r="W20">
        <v>9156</v>
      </c>
      <c r="X20">
        <v>6785</v>
      </c>
      <c r="Y20">
        <v>6785</v>
      </c>
    </row>
    <row r="22" spans="1:25" x14ac:dyDescent="0.25">
      <c r="A22" s="2" t="str">
        <f>'Program targeting'!$A$6</f>
        <v>DXg</v>
      </c>
      <c r="B22" s="2" t="s">
        <v>21</v>
      </c>
      <c r="C22" s="2" t="s">
        <v>22</v>
      </c>
      <c r="D22" s="2"/>
      <c r="E22" s="2">
        <v>2010</v>
      </c>
      <c r="F22" s="2">
        <v>2011</v>
      </c>
      <c r="G22" s="2">
        <v>2012</v>
      </c>
      <c r="H22" s="2">
        <v>2013</v>
      </c>
      <c r="I22" s="2">
        <v>2014</v>
      </c>
      <c r="J22" s="2">
        <v>2015</v>
      </c>
      <c r="K22" s="2">
        <v>2016</v>
      </c>
      <c r="L22" s="2">
        <v>2017</v>
      </c>
      <c r="M22" s="2">
        <v>2018</v>
      </c>
      <c r="N22" s="2">
        <v>2019</v>
      </c>
      <c r="O22" s="2">
        <v>2020</v>
      </c>
    </row>
    <row r="23" spans="1:25" x14ac:dyDescent="0.25">
      <c r="A23" s="2" t="s">
        <v>23</v>
      </c>
      <c r="B23" s="5"/>
      <c r="C23" s="5"/>
      <c r="D23" s="4" t="s">
        <v>24</v>
      </c>
      <c r="E23" s="5">
        <f>E27*$C$24</f>
        <v>5190081</v>
      </c>
      <c r="F23" s="21">
        <f t="shared" ref="F23:L23" si="6">F27*$C$24</f>
        <v>3910354.5</v>
      </c>
      <c r="G23" s="21">
        <f t="shared" si="6"/>
        <v>6290446.5</v>
      </c>
      <c r="H23" s="21">
        <f t="shared" si="6"/>
        <v>14707602</v>
      </c>
      <c r="I23" s="21">
        <f t="shared" si="6"/>
        <v>10617174.75</v>
      </c>
      <c r="J23" s="21">
        <f t="shared" si="6"/>
        <v>10622157</v>
      </c>
      <c r="K23" s="21">
        <f t="shared" si="6"/>
        <v>7747398.75</v>
      </c>
      <c r="L23" s="21">
        <f t="shared" si="6"/>
        <v>7747398.75</v>
      </c>
      <c r="M23" s="5"/>
      <c r="N23" s="5"/>
      <c r="O23" s="5"/>
    </row>
    <row r="24" spans="1:25" x14ac:dyDescent="0.25">
      <c r="A24" s="2" t="s">
        <v>25</v>
      </c>
      <c r="B24" s="5"/>
      <c r="C24" s="16">
        <v>1.95</v>
      </c>
      <c r="D24" s="4" t="s">
        <v>24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25" x14ac:dyDescent="0.25">
      <c r="A25" s="2" t="s">
        <v>26</v>
      </c>
      <c r="B25" s="5"/>
      <c r="C25" s="16"/>
      <c r="D25" s="4" t="s">
        <v>24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25" x14ac:dyDescent="0.25">
      <c r="A26" s="2" t="s">
        <v>27</v>
      </c>
      <c r="B26" s="5"/>
      <c r="C26" s="16">
        <v>0.95</v>
      </c>
      <c r="D26" s="4" t="s">
        <v>24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25" x14ac:dyDescent="0.25">
      <c r="A27" s="2" t="s">
        <v>28</v>
      </c>
      <c r="B27" s="5"/>
      <c r="C27" s="5"/>
      <c r="D27" s="4" t="s">
        <v>24</v>
      </c>
      <c r="E27" s="22">
        <f>R27*365</f>
        <v>2661580</v>
      </c>
      <c r="F27" s="22">
        <f t="shared" ref="F27:L27" si="7">S27*365</f>
        <v>2005310</v>
      </c>
      <c r="G27" s="22">
        <f t="shared" si="7"/>
        <v>3225870</v>
      </c>
      <c r="H27" s="22">
        <f t="shared" si="7"/>
        <v>7542360</v>
      </c>
      <c r="I27" s="22">
        <f t="shared" si="7"/>
        <v>5444705</v>
      </c>
      <c r="J27" s="22">
        <f t="shared" si="7"/>
        <v>5447260</v>
      </c>
      <c r="K27" s="22">
        <f t="shared" si="7"/>
        <v>3973025</v>
      </c>
      <c r="L27" s="22">
        <f t="shared" si="7"/>
        <v>3973025</v>
      </c>
      <c r="M27" s="5"/>
      <c r="N27" s="5"/>
      <c r="O27" s="5"/>
      <c r="R27">
        <v>7292</v>
      </c>
      <c r="S27">
        <v>5494</v>
      </c>
      <c r="T27">
        <v>8838</v>
      </c>
      <c r="U27">
        <v>20664</v>
      </c>
      <c r="V27">
        <v>14917</v>
      </c>
      <c r="W27">
        <v>14924</v>
      </c>
      <c r="X27">
        <v>10885</v>
      </c>
      <c r="Y27">
        <v>10885</v>
      </c>
    </row>
    <row r="29" spans="1:25" x14ac:dyDescent="0.25">
      <c r="A29" s="2" t="str">
        <f>'Program targeting'!$A$7</f>
        <v>DXp</v>
      </c>
      <c r="B29" s="2" t="s">
        <v>21</v>
      </c>
      <c r="C29" s="2" t="s">
        <v>22</v>
      </c>
      <c r="D29" s="2"/>
      <c r="E29" s="2">
        <v>2010</v>
      </c>
      <c r="F29" s="2">
        <v>2011</v>
      </c>
      <c r="G29" s="2">
        <v>2012</v>
      </c>
      <c r="H29" s="2">
        <v>2013</v>
      </c>
      <c r="I29" s="2">
        <v>2014</v>
      </c>
      <c r="J29" s="2">
        <v>2015</v>
      </c>
      <c r="K29" s="2">
        <v>2016</v>
      </c>
      <c r="L29" s="2">
        <v>2017</v>
      </c>
      <c r="M29" s="2">
        <v>2018</v>
      </c>
      <c r="N29" s="2">
        <v>2019</v>
      </c>
      <c r="O29" s="2">
        <v>2020</v>
      </c>
    </row>
    <row r="30" spans="1:25" x14ac:dyDescent="0.25">
      <c r="A30" s="2" t="s">
        <v>23</v>
      </c>
      <c r="B30" s="5"/>
      <c r="C30" s="5"/>
      <c r="D30" s="4" t="s">
        <v>24</v>
      </c>
      <c r="E30" s="5">
        <f>E34*$C$31</f>
        <v>184343.25</v>
      </c>
      <c r="F30" s="21">
        <f t="shared" ref="F30:L30" si="8">F34*$C$31</f>
        <v>133809</v>
      </c>
      <c r="G30" s="21">
        <f t="shared" si="8"/>
        <v>244130.25</v>
      </c>
      <c r="H30" s="21">
        <f t="shared" si="8"/>
        <v>582923.25</v>
      </c>
      <c r="I30" s="21">
        <f t="shared" si="8"/>
        <v>408544.5</v>
      </c>
      <c r="J30" s="21">
        <f t="shared" si="8"/>
        <v>407832.75</v>
      </c>
      <c r="K30" s="21">
        <f t="shared" si="8"/>
        <v>297511.5</v>
      </c>
      <c r="L30" s="21">
        <f t="shared" si="8"/>
        <v>297511.5</v>
      </c>
      <c r="M30" s="5"/>
      <c r="N30" s="5"/>
      <c r="O30" s="5"/>
    </row>
    <row r="31" spans="1:25" x14ac:dyDescent="0.25">
      <c r="A31" s="2" t="s">
        <v>25</v>
      </c>
      <c r="B31" s="5"/>
      <c r="C31" s="17">
        <v>1.95</v>
      </c>
      <c r="D31" s="4" t="s">
        <v>24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25" x14ac:dyDescent="0.25">
      <c r="A32" s="2" t="s">
        <v>26</v>
      </c>
      <c r="B32" s="5"/>
      <c r="C32" s="17"/>
      <c r="D32" s="4" t="s">
        <v>24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25" x14ac:dyDescent="0.25">
      <c r="A33" s="2" t="s">
        <v>27</v>
      </c>
      <c r="B33" s="5"/>
      <c r="C33" s="17">
        <v>0.95</v>
      </c>
      <c r="D33" s="4" t="s">
        <v>24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25" x14ac:dyDescent="0.25">
      <c r="A34" s="2" t="s">
        <v>28</v>
      </c>
      <c r="B34" s="5"/>
      <c r="C34" s="5"/>
      <c r="D34" s="4" t="s">
        <v>24</v>
      </c>
      <c r="E34" s="20">
        <f>R34*365</f>
        <v>94535</v>
      </c>
      <c r="F34" s="46">
        <f t="shared" ref="F34:L34" si="9">S34*365</f>
        <v>68620</v>
      </c>
      <c r="G34" s="46">
        <f t="shared" si="9"/>
        <v>125195</v>
      </c>
      <c r="H34" s="46">
        <f t="shared" si="9"/>
        <v>298935</v>
      </c>
      <c r="I34" s="46">
        <f t="shared" si="9"/>
        <v>209510</v>
      </c>
      <c r="J34" s="46">
        <f t="shared" si="9"/>
        <v>209145</v>
      </c>
      <c r="K34" s="46">
        <f t="shared" si="9"/>
        <v>152570</v>
      </c>
      <c r="L34" s="46">
        <f t="shared" si="9"/>
        <v>152570</v>
      </c>
      <c r="M34" s="5"/>
      <c r="N34" s="5"/>
      <c r="O34" s="5"/>
      <c r="R34">
        <v>259</v>
      </c>
      <c r="S34">
        <v>188</v>
      </c>
      <c r="T34">
        <v>343</v>
      </c>
      <c r="U34">
        <v>819</v>
      </c>
      <c r="V34">
        <v>574</v>
      </c>
      <c r="W34">
        <v>573</v>
      </c>
      <c r="X34">
        <v>418</v>
      </c>
      <c r="Y34">
        <v>418</v>
      </c>
    </row>
    <row r="36" spans="1:25" x14ac:dyDescent="0.25">
      <c r="A36" s="2" t="str">
        <f>'Program targeting'!$A$8</f>
        <v>DXc</v>
      </c>
      <c r="B36" s="2" t="s">
        <v>21</v>
      </c>
      <c r="C36" s="2" t="s">
        <v>22</v>
      </c>
      <c r="D36" s="2"/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  <c r="O36" s="2">
        <v>2020</v>
      </c>
    </row>
    <row r="37" spans="1:25" x14ac:dyDescent="0.25">
      <c r="A37" s="2" t="s">
        <v>23</v>
      </c>
      <c r="B37" s="5"/>
      <c r="C37" s="5"/>
      <c r="D37" s="4" t="s">
        <v>24</v>
      </c>
      <c r="E37" s="5">
        <f>E41*$C$38</f>
        <v>3147358.5</v>
      </c>
      <c r="F37" s="21">
        <f t="shared" ref="F37:L37" si="10">F41*$C$38</f>
        <v>2318169.75</v>
      </c>
      <c r="G37" s="21">
        <f t="shared" si="10"/>
        <v>3814980</v>
      </c>
      <c r="H37" s="21">
        <f t="shared" si="10"/>
        <v>9181575</v>
      </c>
      <c r="I37" s="21">
        <f t="shared" si="10"/>
        <v>6521053.5</v>
      </c>
      <c r="J37" s="21">
        <f t="shared" si="10"/>
        <v>6516783</v>
      </c>
      <c r="K37" s="21">
        <f t="shared" si="10"/>
        <v>4753066.5</v>
      </c>
      <c r="L37" s="21">
        <f t="shared" si="10"/>
        <v>4753066.5</v>
      </c>
      <c r="M37" s="5"/>
      <c r="N37" s="5"/>
      <c r="O37" s="5"/>
    </row>
    <row r="38" spans="1:25" x14ac:dyDescent="0.25">
      <c r="A38" s="2" t="s">
        <v>25</v>
      </c>
      <c r="B38" s="5"/>
      <c r="C38" s="18">
        <v>1.95</v>
      </c>
      <c r="D38" s="4" t="s">
        <v>24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25" x14ac:dyDescent="0.25">
      <c r="A39" s="2" t="s">
        <v>26</v>
      </c>
      <c r="B39" s="5"/>
      <c r="C39" s="18"/>
      <c r="D39" s="4" t="s">
        <v>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25" x14ac:dyDescent="0.25">
      <c r="A40" s="2" t="s">
        <v>27</v>
      </c>
      <c r="B40" s="5"/>
      <c r="C40" s="18">
        <v>0.95</v>
      </c>
      <c r="D40" s="4" t="s">
        <v>24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25" x14ac:dyDescent="0.25">
      <c r="A41" s="2" t="s">
        <v>28</v>
      </c>
      <c r="B41" s="5"/>
      <c r="C41" s="5"/>
      <c r="D41" s="4" t="s">
        <v>24</v>
      </c>
      <c r="E41" s="19">
        <f>R41*365</f>
        <v>1614030</v>
      </c>
      <c r="F41" s="22">
        <f t="shared" ref="F41:L41" si="11">S41*365</f>
        <v>1188805</v>
      </c>
      <c r="G41" s="22">
        <f t="shared" si="11"/>
        <v>1956400</v>
      </c>
      <c r="H41" s="22">
        <f t="shared" si="11"/>
        <v>4708500</v>
      </c>
      <c r="I41" s="22">
        <f t="shared" si="11"/>
        <v>3344130</v>
      </c>
      <c r="J41" s="22">
        <f t="shared" si="11"/>
        <v>3341940</v>
      </c>
      <c r="K41" s="22">
        <f t="shared" si="11"/>
        <v>2437470</v>
      </c>
      <c r="L41" s="22">
        <f t="shared" si="11"/>
        <v>2437470</v>
      </c>
      <c r="M41" s="5"/>
      <c r="N41" s="5"/>
      <c r="O41" s="5"/>
      <c r="R41">
        <v>4422</v>
      </c>
      <c r="S41">
        <v>3257</v>
      </c>
      <c r="T41">
        <v>5360</v>
      </c>
      <c r="U41">
        <v>12900</v>
      </c>
      <c r="V41">
        <v>9162</v>
      </c>
      <c r="W41">
        <v>9156</v>
      </c>
      <c r="X41">
        <v>6678</v>
      </c>
      <c r="Y41">
        <v>6678</v>
      </c>
    </row>
    <row r="43" spans="1:25" x14ac:dyDescent="0.25">
      <c r="A43" s="2" t="str">
        <f>'Program targeting'!$A$9</f>
        <v>BCCg</v>
      </c>
      <c r="B43" s="2" t="s">
        <v>21</v>
      </c>
      <c r="C43" s="2" t="s">
        <v>22</v>
      </c>
      <c r="D43" s="2"/>
      <c r="E43" s="2">
        <v>2010</v>
      </c>
      <c r="F43" s="2">
        <v>2011</v>
      </c>
      <c r="G43" s="2">
        <v>2012</v>
      </c>
      <c r="H43" s="2">
        <v>2013</v>
      </c>
      <c r="I43" s="2">
        <v>2014</v>
      </c>
      <c r="J43" s="2">
        <v>2015</v>
      </c>
      <c r="K43" s="2">
        <v>2016</v>
      </c>
      <c r="L43" s="2">
        <v>2017</v>
      </c>
      <c r="M43" s="2">
        <v>2018</v>
      </c>
      <c r="N43" s="2">
        <v>2019</v>
      </c>
      <c r="O43" s="2">
        <v>2020</v>
      </c>
    </row>
    <row r="44" spans="1:25" x14ac:dyDescent="0.25">
      <c r="A44" s="2" t="s">
        <v>23</v>
      </c>
      <c r="B44" s="5"/>
      <c r="C44" s="5"/>
      <c r="D44" s="4" t="s">
        <v>24</v>
      </c>
      <c r="E44" s="5">
        <f>E48*$C$45</f>
        <v>294540.91800000001</v>
      </c>
      <c r="F44" s="46"/>
      <c r="G44" s="46"/>
      <c r="H44" s="46"/>
      <c r="I44" s="46"/>
      <c r="J44" s="46">
        <f t="shared" ref="J44" si="12">J48*$C$45</f>
        <v>587761.32277499989</v>
      </c>
      <c r="K44" s="5"/>
      <c r="L44" s="47">
        <v>0</v>
      </c>
      <c r="M44" s="5"/>
      <c r="N44" s="5"/>
      <c r="O44" s="5"/>
    </row>
    <row r="45" spans="1:25" x14ac:dyDescent="0.25">
      <c r="A45" s="2" t="s">
        <v>25</v>
      </c>
      <c r="B45" s="5"/>
      <c r="C45" s="23">
        <v>0.03</v>
      </c>
      <c r="D45" s="4" t="s">
        <v>24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R45">
        <v>49090153</v>
      </c>
      <c r="S45">
        <v>53359148</v>
      </c>
      <c r="T45">
        <v>56379983</v>
      </c>
    </row>
    <row r="46" spans="1:25" x14ac:dyDescent="0.25">
      <c r="A46" s="2" t="s">
        <v>26</v>
      </c>
      <c r="B46" s="5"/>
      <c r="C46" s="23"/>
      <c r="D46" s="4" t="s">
        <v>24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R46">
        <v>887333</v>
      </c>
      <c r="S46">
        <v>1037217</v>
      </c>
      <c r="T46">
        <v>1073950</v>
      </c>
    </row>
    <row r="47" spans="1:25" x14ac:dyDescent="0.25">
      <c r="A47" s="2" t="s">
        <v>27</v>
      </c>
      <c r="B47" s="5"/>
      <c r="C47" s="23">
        <v>0.95</v>
      </c>
      <c r="D47" s="4" t="s">
        <v>24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R47">
        <v>10509301</v>
      </c>
      <c r="S47">
        <v>11341877</v>
      </c>
      <c r="T47">
        <v>11914555</v>
      </c>
    </row>
    <row r="48" spans="1:25" x14ac:dyDescent="0.25">
      <c r="A48" s="2" t="s">
        <v>28</v>
      </c>
      <c r="B48" s="5"/>
      <c r="C48" s="5"/>
      <c r="D48" s="4" t="s">
        <v>24</v>
      </c>
      <c r="E48" s="26">
        <f>0.2*R45</f>
        <v>9818030.5999999996</v>
      </c>
      <c r="F48" s="26"/>
      <c r="G48" s="26"/>
      <c r="H48" s="26"/>
      <c r="I48" s="26"/>
      <c r="J48" s="26">
        <f>T45 *0.3475</f>
        <v>19592044.092499997</v>
      </c>
      <c r="K48" s="26"/>
      <c r="L48" s="26"/>
      <c r="M48" s="5"/>
      <c r="N48" s="5"/>
      <c r="O48" s="5"/>
    </row>
    <row r="50" spans="1:15" x14ac:dyDescent="0.25">
      <c r="A50" s="2" t="str">
        <f>'Program targeting'!$A$10</f>
        <v>BCCp</v>
      </c>
      <c r="B50" s="2" t="s">
        <v>21</v>
      </c>
      <c r="C50" s="2" t="s">
        <v>22</v>
      </c>
      <c r="D50" s="2"/>
      <c r="E50" s="2">
        <v>2010</v>
      </c>
      <c r="F50" s="2">
        <v>2011</v>
      </c>
      <c r="G50" s="2">
        <v>2012</v>
      </c>
      <c r="H50" s="2">
        <v>2013</v>
      </c>
      <c r="I50" s="2">
        <v>2014</v>
      </c>
      <c r="J50" s="2">
        <v>2015</v>
      </c>
      <c r="K50" s="2">
        <v>2016</v>
      </c>
      <c r="L50" s="2">
        <v>2017</v>
      </c>
      <c r="M50" s="2">
        <v>2018</v>
      </c>
      <c r="N50" s="2">
        <v>2019</v>
      </c>
      <c r="O50" s="2">
        <v>2020</v>
      </c>
    </row>
    <row r="51" spans="1:15" x14ac:dyDescent="0.25">
      <c r="A51" s="2" t="s">
        <v>23</v>
      </c>
      <c r="B51" s="5"/>
      <c r="C51" s="5"/>
      <c r="D51" s="4" t="s">
        <v>24</v>
      </c>
      <c r="E51" s="5">
        <f>$C$52*E55</f>
        <v>5323.9979999999996</v>
      </c>
      <c r="F51" s="46"/>
      <c r="G51" s="46"/>
      <c r="H51" s="46"/>
      <c r="I51" s="46"/>
      <c r="J51" s="46">
        <f t="shared" ref="J51" si="13">$C$52*J55</f>
        <v>11195.928749999999</v>
      </c>
      <c r="K51" s="5"/>
      <c r="L51" s="47"/>
      <c r="M51" s="5"/>
      <c r="N51" s="5"/>
      <c r="O51" s="5"/>
    </row>
    <row r="52" spans="1:15" x14ac:dyDescent="0.25">
      <c r="A52" s="2" t="s">
        <v>25</v>
      </c>
      <c r="B52" s="5"/>
      <c r="C52" s="24">
        <v>0.03</v>
      </c>
      <c r="D52" s="4" t="s">
        <v>24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25">
      <c r="A53" s="2" t="s">
        <v>26</v>
      </c>
      <c r="B53" s="5"/>
      <c r="C53" s="24"/>
      <c r="D53" s="4" t="s">
        <v>24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2" t="s">
        <v>27</v>
      </c>
      <c r="B54" s="5"/>
      <c r="C54" s="24">
        <v>0.95</v>
      </c>
      <c r="D54" s="4" t="s">
        <v>24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25">
      <c r="A55" s="2" t="s">
        <v>28</v>
      </c>
      <c r="B55" s="5"/>
      <c r="C55" s="5"/>
      <c r="D55" s="4" t="s">
        <v>24</v>
      </c>
      <c r="E55" s="27">
        <f>0.2*R46</f>
        <v>177466.6</v>
      </c>
      <c r="F55" s="27"/>
      <c r="G55" s="27"/>
      <c r="H55" s="27"/>
      <c r="I55" s="27"/>
      <c r="J55" s="27">
        <f>0.3475*T46</f>
        <v>373197.625</v>
      </c>
      <c r="K55" s="27"/>
      <c r="L55" s="27"/>
      <c r="M55" s="5"/>
      <c r="N55" s="5"/>
      <c r="O55" s="5"/>
    </row>
    <row r="57" spans="1:15" x14ac:dyDescent="0.25">
      <c r="A57" s="2" t="str">
        <f>'Program targeting'!$A$11</f>
        <v>BCCc</v>
      </c>
      <c r="B57" s="2" t="s">
        <v>21</v>
      </c>
      <c r="C57" s="2" t="s">
        <v>22</v>
      </c>
      <c r="D57" s="2"/>
      <c r="E57" s="2">
        <v>2010</v>
      </c>
      <c r="F57" s="2">
        <v>2011</v>
      </c>
      <c r="G57" s="2">
        <v>2012</v>
      </c>
      <c r="H57" s="2">
        <v>2013</v>
      </c>
      <c r="I57" s="2">
        <v>2014</v>
      </c>
      <c r="J57" s="2">
        <v>2015</v>
      </c>
      <c r="K57" s="2">
        <v>2016</v>
      </c>
      <c r="L57" s="2">
        <v>2017</v>
      </c>
      <c r="M57" s="2">
        <v>2018</v>
      </c>
      <c r="N57" s="2">
        <v>2019</v>
      </c>
      <c r="O57" s="2">
        <v>2020</v>
      </c>
    </row>
    <row r="58" spans="1:15" x14ac:dyDescent="0.25">
      <c r="A58" s="2" t="s">
        <v>23</v>
      </c>
      <c r="B58" s="5"/>
      <c r="C58" s="5"/>
      <c r="D58" s="4" t="s">
        <v>24</v>
      </c>
      <c r="E58" s="46">
        <f>$C$59*E62</f>
        <v>63055.806000000004</v>
      </c>
      <c r="F58" s="5"/>
      <c r="G58" s="5"/>
      <c r="H58" s="5"/>
      <c r="I58" s="5"/>
      <c r="J58" s="46">
        <f>$C$59*J62</f>
        <v>124209.23587499998</v>
      </c>
      <c r="K58" s="5"/>
      <c r="L58" s="5"/>
      <c r="M58" s="5"/>
      <c r="N58" s="5"/>
      <c r="O58" s="5"/>
    </row>
    <row r="59" spans="1:15" x14ac:dyDescent="0.25">
      <c r="A59" s="2" t="s">
        <v>25</v>
      </c>
      <c r="B59" s="5"/>
      <c r="C59" s="25">
        <v>0.03</v>
      </c>
      <c r="D59" s="4" t="s">
        <v>24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A60" s="2" t="s">
        <v>26</v>
      </c>
      <c r="B60" s="5"/>
      <c r="C60" s="25"/>
      <c r="D60" s="4" t="s">
        <v>24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25">
      <c r="A61" s="2" t="s">
        <v>27</v>
      </c>
      <c r="B61" s="5"/>
      <c r="C61" s="25">
        <v>0.95</v>
      </c>
      <c r="D61" s="4" t="s">
        <v>24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A62" s="2" t="s">
        <v>28</v>
      </c>
      <c r="B62" s="5"/>
      <c r="C62" s="5"/>
      <c r="D62" s="4" t="s">
        <v>24</v>
      </c>
      <c r="E62" s="28">
        <f>0.2*R47</f>
        <v>2101860.2000000002</v>
      </c>
      <c r="F62" s="28"/>
      <c r="G62" s="28"/>
      <c r="H62" s="28"/>
      <c r="I62" s="28"/>
      <c r="J62" s="28">
        <f>0.3475*T47</f>
        <v>4140307.8624999998</v>
      </c>
      <c r="K62" s="28"/>
      <c r="L62" s="28"/>
      <c r="M62" s="5"/>
      <c r="N62" s="5"/>
      <c r="O62" s="5"/>
    </row>
    <row r="64" spans="1:15" x14ac:dyDescent="0.25">
      <c r="A64" s="2" t="str">
        <f>'Program targeting'!$A$12</f>
        <v>IPTp</v>
      </c>
      <c r="B64" s="2" t="s">
        <v>21</v>
      </c>
      <c r="C64" s="2" t="s">
        <v>22</v>
      </c>
      <c r="D64" s="2"/>
      <c r="E64" s="2">
        <v>2010</v>
      </c>
      <c r="F64" s="2">
        <v>2011</v>
      </c>
      <c r="G64" s="2">
        <v>2012</v>
      </c>
      <c r="H64" s="2">
        <v>2013</v>
      </c>
      <c r="I64" s="2">
        <v>2014</v>
      </c>
      <c r="J64" s="2">
        <v>2015</v>
      </c>
      <c r="K64" s="2">
        <v>2016</v>
      </c>
      <c r="L64" s="2">
        <v>2017</v>
      </c>
      <c r="M64" s="2">
        <v>2018</v>
      </c>
      <c r="N64" s="2">
        <v>2019</v>
      </c>
      <c r="O64" s="2">
        <v>2020</v>
      </c>
    </row>
    <row r="65" spans="1:15" x14ac:dyDescent="0.25">
      <c r="A65" s="2" t="s">
        <v>23</v>
      </c>
      <c r="B65" s="5"/>
      <c r="C65" s="5"/>
      <c r="D65" s="4" t="s">
        <v>24</v>
      </c>
      <c r="E65" s="46">
        <f>$C$66*E69</f>
        <v>193261.12740000003</v>
      </c>
      <c r="F65" s="46"/>
      <c r="G65" s="46"/>
      <c r="H65" s="46">
        <f t="shared" ref="H65:J65" si="14">$C$66*H69</f>
        <v>346845.36480000004</v>
      </c>
      <c r="I65" s="46"/>
      <c r="J65" s="46">
        <f t="shared" si="14"/>
        <v>519791.80000000005</v>
      </c>
      <c r="K65" s="5"/>
      <c r="L65" s="5"/>
      <c r="M65" s="5"/>
      <c r="N65" s="5"/>
      <c r="O65" s="5"/>
    </row>
    <row r="66" spans="1:15" x14ac:dyDescent="0.25">
      <c r="A66" s="2" t="s">
        <v>25</v>
      </c>
      <c r="B66" s="5"/>
      <c r="C66" s="29">
        <v>1.1000000000000001</v>
      </c>
      <c r="D66" s="4" t="s">
        <v>24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25">
      <c r="A67" s="2" t="s">
        <v>26</v>
      </c>
      <c r="B67" s="5"/>
      <c r="C67" s="29"/>
      <c r="D67" s="4" t="s">
        <v>24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25">
      <c r="A68" s="2" t="s">
        <v>27</v>
      </c>
      <c r="B68" s="5"/>
      <c r="C68" s="29">
        <v>0.95</v>
      </c>
      <c r="D68" s="4" t="s">
        <v>24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25">
      <c r="A69" s="2" t="s">
        <v>28</v>
      </c>
      <c r="B69" s="5"/>
      <c r="C69" s="5"/>
      <c r="D69" s="4" t="s">
        <v>24</v>
      </c>
      <c r="E69" s="30">
        <f>0.198*R46</f>
        <v>175691.93400000001</v>
      </c>
      <c r="F69" s="30"/>
      <c r="G69" s="30"/>
      <c r="H69" s="30">
        <f>0.304*S46</f>
        <v>315313.96799999999</v>
      </c>
      <c r="I69" s="30"/>
      <c r="J69" s="30">
        <f>0.44*T46</f>
        <v>472538</v>
      </c>
      <c r="K69" s="30"/>
      <c r="L69" s="30"/>
      <c r="M69" s="5"/>
      <c r="N69" s="5"/>
      <c r="O69" s="5"/>
    </row>
    <row r="71" spans="1:15" x14ac:dyDescent="0.25">
      <c r="A71" s="2" t="str">
        <f>'Program targeting'!$A$13</f>
        <v>IRS</v>
      </c>
      <c r="B71" s="2" t="s">
        <v>21</v>
      </c>
      <c r="C71" s="2" t="s">
        <v>22</v>
      </c>
      <c r="D71" s="2"/>
      <c r="E71" s="2">
        <v>2010</v>
      </c>
      <c r="F71" s="2">
        <v>2011</v>
      </c>
      <c r="G71" s="2">
        <v>2012</v>
      </c>
      <c r="H71" s="2">
        <v>2013</v>
      </c>
      <c r="I71" s="2">
        <v>2014</v>
      </c>
      <c r="J71" s="2">
        <v>2015</v>
      </c>
      <c r="K71" s="2">
        <v>2016</v>
      </c>
      <c r="L71" s="2">
        <v>2017</v>
      </c>
      <c r="M71" s="2">
        <v>2018</v>
      </c>
      <c r="N71" s="2">
        <v>2019</v>
      </c>
      <c r="O71" s="2">
        <v>2020</v>
      </c>
    </row>
    <row r="72" spans="1:15" x14ac:dyDescent="0.25">
      <c r="A72" s="2" t="s">
        <v>23</v>
      </c>
      <c r="B72" s="5"/>
      <c r="C72" s="5"/>
      <c r="D72" s="4" t="s">
        <v>24</v>
      </c>
      <c r="E72" s="46">
        <f>$C$73*E76</f>
        <v>7154740.0870819995</v>
      </c>
      <c r="F72" s="46"/>
      <c r="G72" s="46"/>
      <c r="H72" s="46"/>
      <c r="I72" s="46"/>
      <c r="J72" s="46">
        <f t="shared" ref="J72" si="15">$C$73*J76</f>
        <v>7429365.0647999998</v>
      </c>
      <c r="K72" s="5"/>
      <c r="L72" s="47"/>
      <c r="M72" s="5"/>
      <c r="N72" s="5"/>
      <c r="O72" s="5"/>
    </row>
    <row r="73" spans="1:15" x14ac:dyDescent="0.25">
      <c r="A73" s="2" t="s">
        <v>25</v>
      </c>
      <c r="B73" s="5"/>
      <c r="C73" s="31">
        <v>2.38</v>
      </c>
      <c r="D73" s="4" t="s">
        <v>24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25">
      <c r="A74" s="2" t="s">
        <v>26</v>
      </c>
      <c r="B74" s="5"/>
      <c r="C74" s="31"/>
      <c r="D74" s="4" t="s">
        <v>24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25">
      <c r="A75" s="2" t="s">
        <v>27</v>
      </c>
      <c r="B75" s="5"/>
      <c r="C75" s="31">
        <v>0.95</v>
      </c>
      <c r="D75" s="4" t="s">
        <v>24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x14ac:dyDescent="0.25">
      <c r="A76" s="2" t="s">
        <v>28</v>
      </c>
      <c r="B76" s="5"/>
      <c r="C76" s="5"/>
      <c r="D76" s="4" t="s">
        <v>24</v>
      </c>
      <c r="E76" s="32">
        <f>0.0497 * SUM(R45:R47)</f>
        <v>3006193.3139</v>
      </c>
      <c r="F76" s="32"/>
      <c r="G76" s="32"/>
      <c r="H76" s="32"/>
      <c r="I76" s="32"/>
      <c r="J76" s="32">
        <f>0.045* SUM(T45:T47)</f>
        <v>3121581.96</v>
      </c>
      <c r="K76" s="32"/>
      <c r="L76" s="32"/>
      <c r="M76" s="5"/>
      <c r="N76" s="5"/>
      <c r="O76" s="5"/>
    </row>
    <row r="78" spans="1:15" x14ac:dyDescent="0.25">
      <c r="A78" s="2" t="str">
        <f>'Program targeting'!$A$14</f>
        <v>LAV</v>
      </c>
      <c r="B78" s="2" t="s">
        <v>21</v>
      </c>
      <c r="C78" s="2" t="s">
        <v>22</v>
      </c>
      <c r="D78" s="2"/>
      <c r="E78" s="2">
        <v>2010</v>
      </c>
      <c r="F78" s="2">
        <v>2011</v>
      </c>
      <c r="G78" s="2">
        <v>2012</v>
      </c>
      <c r="H78" s="2">
        <v>2013</v>
      </c>
      <c r="I78" s="2">
        <v>2014</v>
      </c>
      <c r="J78" s="2">
        <v>2015</v>
      </c>
      <c r="K78" s="2">
        <v>2016</v>
      </c>
      <c r="L78" s="2">
        <v>2017</v>
      </c>
      <c r="M78" s="2">
        <v>2018</v>
      </c>
      <c r="N78" s="2">
        <v>2019</v>
      </c>
      <c r="O78" s="2">
        <v>2020</v>
      </c>
    </row>
    <row r="79" spans="1:15" x14ac:dyDescent="0.25">
      <c r="A79" s="2" t="s">
        <v>23</v>
      </c>
      <c r="B79" s="5"/>
      <c r="C79" s="5"/>
      <c r="D79" s="4" t="s">
        <v>24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5"/>
      <c r="L79" s="47"/>
      <c r="M79" s="5"/>
      <c r="N79" s="5"/>
      <c r="O79" s="5"/>
    </row>
    <row r="80" spans="1:15" x14ac:dyDescent="0.25">
      <c r="A80" s="2" t="s">
        <v>25</v>
      </c>
      <c r="B80" s="5"/>
      <c r="C80" s="33">
        <v>1.65</v>
      </c>
      <c r="D80" s="4" t="s">
        <v>24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x14ac:dyDescent="0.25">
      <c r="A81" s="2" t="s">
        <v>26</v>
      </c>
      <c r="B81" s="5"/>
      <c r="C81" s="33"/>
      <c r="D81" s="4" t="s">
        <v>24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25">
      <c r="A82" s="2" t="s">
        <v>27</v>
      </c>
      <c r="B82" s="5"/>
      <c r="C82" s="33">
        <v>0.48</v>
      </c>
      <c r="D82" s="4" t="s">
        <v>24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25">
      <c r="A83" s="2" t="s">
        <v>28</v>
      </c>
      <c r="B83" s="5"/>
      <c r="C83" s="5"/>
      <c r="D83" s="4" t="s">
        <v>24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5"/>
      <c r="L83" s="5"/>
      <c r="M83" s="5"/>
      <c r="N83" s="5"/>
      <c r="O83" s="5"/>
    </row>
    <row r="85" spans="1:15" x14ac:dyDescent="0.25">
      <c r="A85" s="2" t="str">
        <f>'Program targeting'!$A$15</f>
        <v>LLINg</v>
      </c>
      <c r="B85" s="2" t="s">
        <v>21</v>
      </c>
      <c r="C85" s="2" t="s">
        <v>22</v>
      </c>
      <c r="D85" s="2"/>
      <c r="E85" s="2">
        <v>2010</v>
      </c>
      <c r="F85" s="2">
        <v>2011</v>
      </c>
      <c r="G85" s="2">
        <v>2012</v>
      </c>
      <c r="H85" s="2">
        <v>2013</v>
      </c>
      <c r="I85" s="2">
        <v>2014</v>
      </c>
      <c r="J85" s="2">
        <v>2015</v>
      </c>
      <c r="K85" s="2">
        <v>2016</v>
      </c>
      <c r="L85" s="2">
        <v>2017</v>
      </c>
      <c r="M85" s="2">
        <v>2018</v>
      </c>
      <c r="N85" s="2">
        <v>2019</v>
      </c>
      <c r="O85" s="2">
        <v>2020</v>
      </c>
    </row>
    <row r="86" spans="1:15" x14ac:dyDescent="0.25">
      <c r="A86" s="2" t="s">
        <v>23</v>
      </c>
      <c r="B86" s="5"/>
      <c r="C86" s="5"/>
      <c r="D86" s="4" t="s">
        <v>24</v>
      </c>
      <c r="E86" s="46">
        <f>$C$87*E90</f>
        <v>61500143.678399988</v>
      </c>
      <c r="F86" s="46"/>
      <c r="G86" s="46"/>
      <c r="H86" s="46"/>
      <c r="I86" s="46"/>
      <c r="J86" s="46">
        <f t="shared" ref="J86" si="16">$C$87*J90</f>
        <v>100063193.82840002</v>
      </c>
      <c r="K86" s="5"/>
      <c r="L86" s="47">
        <v>10000000000</v>
      </c>
      <c r="M86" s="47"/>
      <c r="N86" s="5"/>
      <c r="O86" s="5"/>
    </row>
    <row r="87" spans="1:15" x14ac:dyDescent="0.25">
      <c r="A87" s="2" t="s">
        <v>25</v>
      </c>
      <c r="B87" s="5"/>
      <c r="C87" s="36">
        <v>2.61</v>
      </c>
      <c r="D87" s="4" t="s">
        <v>24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25">
      <c r="A88" s="2" t="s">
        <v>26</v>
      </c>
      <c r="B88" s="5"/>
      <c r="C88" s="36"/>
      <c r="D88" s="4" t="s">
        <v>24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25">
      <c r="A89" s="2" t="s">
        <v>27</v>
      </c>
      <c r="B89" s="5"/>
      <c r="C89" s="36">
        <v>0.95</v>
      </c>
      <c r="D89" s="4" t="s">
        <v>24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25">
      <c r="A90" s="2" t="s">
        <v>28</v>
      </c>
      <c r="B90" s="5"/>
      <c r="C90" s="5"/>
      <c r="D90" s="4" t="s">
        <v>24</v>
      </c>
      <c r="E90" s="39">
        <f>0.48*R45</f>
        <v>23563273.439999998</v>
      </c>
      <c r="F90" s="39"/>
      <c r="G90" s="39"/>
      <c r="H90" s="39"/>
      <c r="I90" s="39"/>
      <c r="J90" s="39">
        <f>0.68*T45</f>
        <v>38338388.440000005</v>
      </c>
      <c r="K90" s="39"/>
      <c r="L90" s="39"/>
      <c r="M90" s="5"/>
      <c r="N90" s="5"/>
      <c r="O90" s="5"/>
    </row>
    <row r="92" spans="1:15" x14ac:dyDescent="0.25">
      <c r="A92" s="2" t="str">
        <f>'Program targeting'!$A$16</f>
        <v>LLINp</v>
      </c>
      <c r="B92" s="2" t="s">
        <v>21</v>
      </c>
      <c r="C92" s="2" t="s">
        <v>22</v>
      </c>
      <c r="D92" s="2"/>
      <c r="E92" s="2">
        <v>2010</v>
      </c>
      <c r="F92" s="2">
        <v>2011</v>
      </c>
      <c r="G92" s="2">
        <v>2012</v>
      </c>
      <c r="H92" s="2">
        <v>2013</v>
      </c>
      <c r="I92" s="2">
        <v>2014</v>
      </c>
      <c r="J92" s="2">
        <v>2015</v>
      </c>
      <c r="K92" s="2">
        <v>2016</v>
      </c>
      <c r="L92" s="2">
        <v>2017</v>
      </c>
      <c r="M92" s="2">
        <v>2018</v>
      </c>
      <c r="N92" s="2">
        <v>2019</v>
      </c>
      <c r="O92" s="2">
        <v>2020</v>
      </c>
    </row>
    <row r="93" spans="1:15" x14ac:dyDescent="0.25">
      <c r="A93" s="2" t="s">
        <v>23</v>
      </c>
      <c r="B93" s="5"/>
      <c r="C93" s="5"/>
      <c r="D93" s="4" t="s">
        <v>24</v>
      </c>
      <c r="E93" s="46">
        <f>$C$94*E97</f>
        <v>1111650.7823999999</v>
      </c>
      <c r="F93" s="5"/>
      <c r="G93" s="5"/>
      <c r="H93" s="5"/>
      <c r="I93" s="5"/>
      <c r="J93" s="46">
        <f>$C$94*J97</f>
        <v>2214377.5049999999</v>
      </c>
      <c r="K93" s="5"/>
      <c r="L93" s="5"/>
      <c r="M93" s="5"/>
      <c r="N93" s="5"/>
      <c r="O93" s="5"/>
    </row>
    <row r="94" spans="1:15" x14ac:dyDescent="0.25">
      <c r="A94" s="2" t="s">
        <v>25</v>
      </c>
      <c r="B94" s="5"/>
      <c r="C94" s="37">
        <v>2.61</v>
      </c>
      <c r="D94" s="4" t="s">
        <v>24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2" t="s">
        <v>26</v>
      </c>
      <c r="B95" s="5"/>
      <c r="C95" s="37"/>
      <c r="D95" s="4" t="s">
        <v>24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5" x14ac:dyDescent="0.25">
      <c r="A96" s="2" t="s">
        <v>27</v>
      </c>
      <c r="B96" s="5"/>
      <c r="C96" s="37">
        <v>0.95</v>
      </c>
      <c r="D96" s="4" t="s">
        <v>24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2" t="s">
        <v>28</v>
      </c>
      <c r="B97" s="5"/>
      <c r="C97" s="5"/>
      <c r="D97" s="4" t="s">
        <v>24</v>
      </c>
      <c r="E97" s="40">
        <f>0.48 *R46</f>
        <v>425919.83999999997</v>
      </c>
      <c r="F97" s="40"/>
      <c r="G97" s="40"/>
      <c r="H97" s="40"/>
      <c r="I97" s="40"/>
      <c r="J97" s="40">
        <f>0.79*T46</f>
        <v>848420.5</v>
      </c>
      <c r="K97" s="40"/>
      <c r="L97" s="40"/>
      <c r="M97" s="5"/>
      <c r="N97" s="5"/>
      <c r="O97" s="5"/>
    </row>
    <row r="99" spans="1:15" x14ac:dyDescent="0.25">
      <c r="A99" s="2" t="str">
        <f>'Program targeting'!$A$17</f>
        <v>LLINc</v>
      </c>
      <c r="B99" s="2" t="s">
        <v>21</v>
      </c>
      <c r="C99" s="2" t="s">
        <v>22</v>
      </c>
      <c r="D99" s="2"/>
      <c r="E99" s="2">
        <v>2010</v>
      </c>
      <c r="F99" s="2">
        <v>2011</v>
      </c>
      <c r="G99" s="2">
        <v>2012</v>
      </c>
      <c r="H99" s="2">
        <v>2013</v>
      </c>
      <c r="I99" s="2">
        <v>2014</v>
      </c>
      <c r="J99" s="2">
        <v>2015</v>
      </c>
      <c r="K99" s="2">
        <v>2016</v>
      </c>
      <c r="L99" s="2">
        <v>2017</v>
      </c>
      <c r="M99" s="2">
        <v>2018</v>
      </c>
      <c r="N99" s="2">
        <v>2019</v>
      </c>
      <c r="O99" s="2">
        <v>2020</v>
      </c>
    </row>
    <row r="100" spans="1:15" x14ac:dyDescent="0.25">
      <c r="A100" s="2" t="s">
        <v>23</v>
      </c>
      <c r="B100" s="5"/>
      <c r="C100" s="5"/>
      <c r="D100" s="4" t="s">
        <v>24</v>
      </c>
      <c r="E100" s="46">
        <f>$C$101*E104</f>
        <v>13166052.292799998</v>
      </c>
      <c r="F100" s="5"/>
      <c r="G100" s="5"/>
      <c r="H100" s="5"/>
      <c r="I100" s="5"/>
      <c r="J100" s="46">
        <f>$C$101*J104</f>
        <v>24255651.068999998</v>
      </c>
      <c r="K100" s="5"/>
      <c r="L100" s="5"/>
      <c r="M100" s="5"/>
      <c r="N100" s="5"/>
      <c r="O100" s="5"/>
    </row>
    <row r="101" spans="1:15" x14ac:dyDescent="0.25">
      <c r="A101" s="2" t="s">
        <v>25</v>
      </c>
      <c r="B101" s="5"/>
      <c r="C101" s="38">
        <v>2.61</v>
      </c>
      <c r="D101" s="4" t="s">
        <v>24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5" x14ac:dyDescent="0.25">
      <c r="A102" s="2" t="s">
        <v>26</v>
      </c>
      <c r="B102" s="5"/>
      <c r="C102" s="38"/>
      <c r="D102" s="4" t="s">
        <v>24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2" t="s">
        <v>27</v>
      </c>
      <c r="B103" s="5"/>
      <c r="C103" s="38">
        <v>0.95</v>
      </c>
      <c r="D103" s="4" t="s">
        <v>24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5" x14ac:dyDescent="0.25">
      <c r="A104" s="2" t="s">
        <v>28</v>
      </c>
      <c r="B104" s="5"/>
      <c r="C104" s="5"/>
      <c r="D104" s="4" t="s">
        <v>24</v>
      </c>
      <c r="E104" s="41">
        <f>0.48*R47</f>
        <v>5044464.4799999995</v>
      </c>
      <c r="F104" s="41"/>
      <c r="G104" s="41"/>
      <c r="H104" s="41"/>
      <c r="I104" s="41"/>
      <c r="J104" s="41">
        <f>0.78*T47</f>
        <v>9293352.9000000004</v>
      </c>
      <c r="K104" s="41"/>
      <c r="L104" s="41"/>
      <c r="M104" s="5"/>
      <c r="N104" s="5"/>
      <c r="O104" s="5"/>
    </row>
    <row r="106" spans="1:15" x14ac:dyDescent="0.25">
      <c r="A106" s="2" t="str">
        <f>'Program targeting'!$A$18</f>
        <v>MDA</v>
      </c>
      <c r="B106" s="2" t="s">
        <v>21</v>
      </c>
      <c r="C106" s="2" t="s">
        <v>22</v>
      </c>
      <c r="D106" s="2"/>
      <c r="E106" s="2">
        <v>2010</v>
      </c>
      <c r="F106" s="2">
        <v>2011</v>
      </c>
      <c r="G106" s="2">
        <v>2012</v>
      </c>
      <c r="H106" s="2">
        <v>2013</v>
      </c>
      <c r="I106" s="2">
        <v>2014</v>
      </c>
      <c r="J106" s="2">
        <v>2015</v>
      </c>
      <c r="K106" s="2">
        <v>2016</v>
      </c>
      <c r="L106" s="2">
        <v>2017</v>
      </c>
      <c r="M106" s="2">
        <v>2018</v>
      </c>
      <c r="N106" s="2">
        <v>2019</v>
      </c>
      <c r="O106" s="2">
        <v>2020</v>
      </c>
    </row>
    <row r="107" spans="1:15" x14ac:dyDescent="0.25">
      <c r="A107" s="2" t="s">
        <v>23</v>
      </c>
      <c r="B107" s="5"/>
      <c r="C107" s="5"/>
      <c r="D107" s="4" t="s">
        <v>24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/>
      <c r="L107" s="47"/>
      <c r="M107" s="5"/>
      <c r="N107" s="5"/>
      <c r="O107" s="5"/>
    </row>
    <row r="108" spans="1:15" x14ac:dyDescent="0.25">
      <c r="A108" s="2" t="s">
        <v>25</v>
      </c>
      <c r="B108" s="5"/>
      <c r="C108" s="42">
        <v>5.25</v>
      </c>
      <c r="D108" s="4" t="s">
        <v>24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2" t="s">
        <v>26</v>
      </c>
      <c r="B109" s="5"/>
      <c r="C109" s="42"/>
      <c r="D109" s="4" t="s">
        <v>24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1:15" x14ac:dyDescent="0.25">
      <c r="A110" s="2" t="s">
        <v>27</v>
      </c>
      <c r="B110" s="5"/>
      <c r="C110" s="42">
        <v>0.48</v>
      </c>
      <c r="D110" s="4" t="s">
        <v>24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2" t="s">
        <v>28</v>
      </c>
      <c r="B111" s="5"/>
      <c r="C111" s="5"/>
      <c r="D111" s="4" t="s">
        <v>24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/>
      <c r="L111" s="45"/>
      <c r="M111" s="5"/>
      <c r="N111" s="5"/>
      <c r="O111" s="5"/>
    </row>
    <row r="113" spans="1:15" x14ac:dyDescent="0.25">
      <c r="A113" s="2" t="str">
        <f>'Program targeting'!$A$19</f>
        <v>SMC</v>
      </c>
      <c r="B113" s="2" t="s">
        <v>21</v>
      </c>
      <c r="C113" s="2" t="s">
        <v>22</v>
      </c>
      <c r="D113" s="2"/>
      <c r="E113" s="2">
        <v>2010</v>
      </c>
      <c r="F113" s="2">
        <v>2011</v>
      </c>
      <c r="G113" s="2">
        <v>2012</v>
      </c>
      <c r="H113" s="2">
        <v>2013</v>
      </c>
      <c r="I113" s="2">
        <v>2014</v>
      </c>
      <c r="J113" s="2">
        <v>2015</v>
      </c>
      <c r="K113" s="2">
        <v>2016</v>
      </c>
      <c r="L113" s="2">
        <v>2017</v>
      </c>
      <c r="M113" s="2">
        <v>2018</v>
      </c>
      <c r="N113" s="2">
        <v>2019</v>
      </c>
      <c r="O113" s="2">
        <v>2020</v>
      </c>
    </row>
    <row r="114" spans="1:15" x14ac:dyDescent="0.25">
      <c r="A114" s="2" t="s">
        <v>23</v>
      </c>
      <c r="B114" s="5"/>
      <c r="C114" s="5"/>
      <c r="D114" s="4" t="s">
        <v>24</v>
      </c>
      <c r="E114" s="46">
        <v>0</v>
      </c>
      <c r="F114" s="46">
        <v>0</v>
      </c>
      <c r="G114" s="46">
        <v>0</v>
      </c>
      <c r="H114" s="5"/>
      <c r="I114" s="5"/>
      <c r="J114" s="46">
        <f>$C$115*J118</f>
        <v>2272701.36625</v>
      </c>
      <c r="K114" s="5"/>
      <c r="L114" s="5"/>
      <c r="M114" s="5"/>
      <c r="N114" s="5"/>
      <c r="O114" s="5"/>
    </row>
    <row r="115" spans="1:15" x14ac:dyDescent="0.25">
      <c r="A115" s="2" t="s">
        <v>25</v>
      </c>
      <c r="B115" s="5"/>
      <c r="C115" s="43">
        <v>1.75</v>
      </c>
      <c r="D115" s="4" t="s">
        <v>24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1:15" x14ac:dyDescent="0.25">
      <c r="A116" s="2" t="s">
        <v>26</v>
      </c>
      <c r="B116" s="5"/>
      <c r="C116" s="43"/>
      <c r="D116" s="4" t="s">
        <v>24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2" t="s">
        <v>27</v>
      </c>
      <c r="B117" s="5"/>
      <c r="C117" s="43">
        <v>0.48</v>
      </c>
      <c r="D117" s="4" t="s">
        <v>24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1:15" x14ac:dyDescent="0.25">
      <c r="A118" s="2" t="s">
        <v>28</v>
      </c>
      <c r="B118" s="5"/>
      <c r="C118" s="5"/>
      <c r="D118" s="4" t="s">
        <v>24</v>
      </c>
      <c r="E118" s="46">
        <v>0</v>
      </c>
      <c r="F118" s="46">
        <v>0</v>
      </c>
      <c r="G118" s="46">
        <v>0</v>
      </c>
      <c r="H118" s="46"/>
      <c r="I118" s="46"/>
      <c r="J118" s="46">
        <f>0.109*T47</f>
        <v>1298686.4950000001</v>
      </c>
      <c r="K118" s="46"/>
      <c r="L118" s="46"/>
      <c r="M118" s="5"/>
      <c r="N118" s="5"/>
      <c r="O118" s="5"/>
    </row>
  </sheetData>
  <conditionalFormatting sqref="C10">
    <cfRule type="expression" dxfId="1121" priority="13">
      <formula>COUNTIF(E10:O10,"&lt;&gt;" &amp; "")&gt;0</formula>
    </cfRule>
    <cfRule type="expression" dxfId="1120" priority="14">
      <formula>AND(COUNTIF(E10:O10,"&lt;&gt;" &amp; "")&gt;0,NOT(ISBLANK(C10)))</formula>
    </cfRule>
  </conditionalFormatting>
  <conditionalFormatting sqref="C100">
    <cfRule type="expression" dxfId="1119" priority="141">
      <formula>COUNTIF(E100:O100,"&lt;&gt;" &amp; "")&gt;0</formula>
    </cfRule>
    <cfRule type="expression" dxfId="1118" priority="142">
      <formula>AND(COUNTIF(E100:O100,"&lt;&gt;" &amp; "")&gt;0,NOT(ISBLANK(C100)))</formula>
    </cfRule>
  </conditionalFormatting>
  <conditionalFormatting sqref="C101">
    <cfRule type="expression" dxfId="1117" priority="143">
      <formula>COUNTIF(E101:O101,"&lt;&gt;" &amp; "")&gt;0</formula>
    </cfRule>
    <cfRule type="expression" dxfId="1116" priority="144">
      <formula>AND(COUNTIF(E101:O101,"&lt;&gt;" &amp; "")&gt;0,NOT(ISBLANK(C101)))</formula>
    </cfRule>
  </conditionalFormatting>
  <conditionalFormatting sqref="C102">
    <cfRule type="expression" dxfId="1115" priority="145">
      <formula>COUNTIF(E102:O102,"&lt;&gt;" &amp; "")&gt;0</formula>
    </cfRule>
    <cfRule type="expression" dxfId="1114" priority="146">
      <formula>AND(COUNTIF(E102:O102,"&lt;&gt;" &amp; "")&gt;0,NOT(ISBLANK(C102)))</formula>
    </cfRule>
  </conditionalFormatting>
  <conditionalFormatting sqref="C103">
    <cfRule type="expression" dxfId="1113" priority="147">
      <formula>COUNTIF(E103:O103,"&lt;&gt;" &amp; "")&gt;0</formula>
    </cfRule>
    <cfRule type="expression" dxfId="1112" priority="148">
      <formula>AND(COUNTIF(E103:O103,"&lt;&gt;" &amp; "")&gt;0,NOT(ISBLANK(C103)))</formula>
    </cfRule>
  </conditionalFormatting>
  <conditionalFormatting sqref="C104">
    <cfRule type="expression" dxfId="1111" priority="149">
      <formula>COUNTIF(E104:O104,"&lt;&gt;" &amp; "")&gt;0</formula>
    </cfRule>
    <cfRule type="expression" dxfId="1110" priority="150">
      <formula>AND(COUNTIF(E104:O104,"&lt;&gt;" &amp; "")&gt;0,NOT(ISBLANK(C104)))</formula>
    </cfRule>
  </conditionalFormatting>
  <conditionalFormatting sqref="C107">
    <cfRule type="expression" dxfId="1109" priority="151">
      <formula>COUNTIF(E107:O107,"&lt;&gt;" &amp; "")&gt;0</formula>
    </cfRule>
    <cfRule type="expression" dxfId="1108" priority="152">
      <formula>AND(COUNTIF(E107:O107,"&lt;&gt;" &amp; "")&gt;0,NOT(ISBLANK(C107)))</formula>
    </cfRule>
  </conditionalFormatting>
  <conditionalFormatting sqref="C108">
    <cfRule type="expression" dxfId="1107" priority="153">
      <formula>COUNTIF(E108:O108,"&lt;&gt;" &amp; "")&gt;0</formula>
    </cfRule>
    <cfRule type="expression" dxfId="1106" priority="154">
      <formula>AND(COUNTIF(E108:O108,"&lt;&gt;" &amp; "")&gt;0,NOT(ISBLANK(C108)))</formula>
    </cfRule>
  </conditionalFormatting>
  <conditionalFormatting sqref="C109">
    <cfRule type="expression" dxfId="1105" priority="155">
      <formula>COUNTIF(E109:O109,"&lt;&gt;" &amp; "")&gt;0</formula>
    </cfRule>
    <cfRule type="expression" dxfId="1104" priority="156">
      <formula>AND(COUNTIF(E109:O109,"&lt;&gt;" &amp; "")&gt;0,NOT(ISBLANK(C109)))</formula>
    </cfRule>
  </conditionalFormatting>
  <conditionalFormatting sqref="C11">
    <cfRule type="expression" dxfId="1103" priority="15">
      <formula>COUNTIF(E11:O11,"&lt;&gt;" &amp; "")&gt;0</formula>
    </cfRule>
    <cfRule type="expression" dxfId="1102" priority="16">
      <formula>AND(COUNTIF(E11:O11,"&lt;&gt;" &amp; "")&gt;0,NOT(ISBLANK(C11)))</formula>
    </cfRule>
  </conditionalFormatting>
  <conditionalFormatting sqref="C110">
    <cfRule type="expression" dxfId="1101" priority="157">
      <formula>COUNTIF(E110:O110,"&lt;&gt;" &amp; "")&gt;0</formula>
    </cfRule>
    <cfRule type="expression" dxfId="1100" priority="158">
      <formula>AND(COUNTIF(E110:O110,"&lt;&gt;" &amp; "")&gt;0,NOT(ISBLANK(C110)))</formula>
    </cfRule>
  </conditionalFormatting>
  <conditionalFormatting sqref="C111">
    <cfRule type="expression" dxfId="1099" priority="159">
      <formula>COUNTIF(E111:O111,"&lt;&gt;" &amp; "")&gt;0</formula>
    </cfRule>
    <cfRule type="expression" dxfId="1098" priority="160">
      <formula>AND(COUNTIF(E111:O111,"&lt;&gt;" &amp; "")&gt;0,NOT(ISBLANK(C111)))</formula>
    </cfRule>
  </conditionalFormatting>
  <conditionalFormatting sqref="C114">
    <cfRule type="expression" dxfId="1097" priority="161">
      <formula>COUNTIF(E114:O114,"&lt;&gt;" &amp; "")&gt;0</formula>
    </cfRule>
    <cfRule type="expression" dxfId="1096" priority="162">
      <formula>AND(COUNTIF(E114:O114,"&lt;&gt;" &amp; "")&gt;0,NOT(ISBLANK(C114)))</formula>
    </cfRule>
  </conditionalFormatting>
  <conditionalFormatting sqref="C115">
    <cfRule type="expression" dxfId="1095" priority="163">
      <formula>COUNTIF(E115:O115,"&lt;&gt;" &amp; "")&gt;0</formula>
    </cfRule>
    <cfRule type="expression" dxfId="1094" priority="164">
      <formula>AND(COUNTIF(E115:O115,"&lt;&gt;" &amp; "")&gt;0,NOT(ISBLANK(C115)))</formula>
    </cfRule>
  </conditionalFormatting>
  <conditionalFormatting sqref="C116">
    <cfRule type="expression" dxfId="1093" priority="165">
      <formula>COUNTIF(E116:O116,"&lt;&gt;" &amp; "")&gt;0</formula>
    </cfRule>
    <cfRule type="expression" dxfId="1092" priority="166">
      <formula>AND(COUNTIF(E116:O116,"&lt;&gt;" &amp; "")&gt;0,NOT(ISBLANK(C116)))</formula>
    </cfRule>
  </conditionalFormatting>
  <conditionalFormatting sqref="C117">
    <cfRule type="expression" dxfId="1091" priority="167">
      <formula>COUNTIF(E117:O117,"&lt;&gt;" &amp; "")&gt;0</formula>
    </cfRule>
    <cfRule type="expression" dxfId="1090" priority="168">
      <formula>AND(COUNTIF(E117:O117,"&lt;&gt;" &amp; "")&gt;0,NOT(ISBLANK(C117)))</formula>
    </cfRule>
  </conditionalFormatting>
  <conditionalFormatting sqref="C118">
    <cfRule type="expression" dxfId="1089" priority="169">
      <formula>COUNTIF(E118:O118,"&lt;&gt;" &amp; "")&gt;0</formula>
    </cfRule>
    <cfRule type="expression" dxfId="1088" priority="170">
      <formula>AND(COUNTIF(E118:O118,"&lt;&gt;" &amp; "")&gt;0,NOT(ISBLANK(C118)))</formula>
    </cfRule>
  </conditionalFormatting>
  <conditionalFormatting sqref="C12">
    <cfRule type="expression" dxfId="1087" priority="17">
      <formula>COUNTIF(E12:O12,"&lt;&gt;" &amp; "")&gt;0</formula>
    </cfRule>
    <cfRule type="expression" dxfId="1086" priority="18">
      <formula>AND(COUNTIF(E12:O12,"&lt;&gt;" &amp; "")&gt;0,NOT(ISBLANK(C12)))</formula>
    </cfRule>
  </conditionalFormatting>
  <conditionalFormatting sqref="C13">
    <cfRule type="expression" dxfId="1085" priority="19">
      <formula>COUNTIF(E13:O13,"&lt;&gt;" &amp; "")&gt;0</formula>
    </cfRule>
    <cfRule type="expression" dxfId="1084" priority="20">
      <formula>AND(COUNTIF(E13:O13,"&lt;&gt;" &amp; "")&gt;0,NOT(ISBLANK(C13)))</formula>
    </cfRule>
  </conditionalFormatting>
  <conditionalFormatting sqref="C16">
    <cfRule type="expression" dxfId="1083" priority="21">
      <formula>COUNTIF(E16:O16,"&lt;&gt;" &amp; "")&gt;0</formula>
    </cfRule>
    <cfRule type="expression" dxfId="1082" priority="22">
      <formula>AND(COUNTIF(E16:O16,"&lt;&gt;" &amp; "")&gt;0,NOT(ISBLANK(C16)))</formula>
    </cfRule>
  </conditionalFormatting>
  <conditionalFormatting sqref="C17">
    <cfRule type="expression" dxfId="1081" priority="23">
      <formula>COUNTIF(E17:O17,"&lt;&gt;" &amp; "")&gt;0</formula>
    </cfRule>
    <cfRule type="expression" dxfId="1080" priority="24">
      <formula>AND(COUNTIF(E17:O17,"&lt;&gt;" &amp; "")&gt;0,NOT(ISBLANK(C17)))</formula>
    </cfRule>
  </conditionalFormatting>
  <conditionalFormatting sqref="C18">
    <cfRule type="expression" dxfId="1079" priority="25">
      <formula>COUNTIF(E18:O18,"&lt;&gt;" &amp; "")&gt;0</formula>
    </cfRule>
    <cfRule type="expression" dxfId="1078" priority="26">
      <formula>AND(COUNTIF(E18:O18,"&lt;&gt;" &amp; "")&gt;0,NOT(ISBLANK(C18)))</formula>
    </cfRule>
  </conditionalFormatting>
  <conditionalFormatting sqref="C19">
    <cfRule type="expression" dxfId="1077" priority="27">
      <formula>COUNTIF(E19:O19,"&lt;&gt;" &amp; "")&gt;0</formula>
    </cfRule>
    <cfRule type="expression" dxfId="1076" priority="28">
      <formula>AND(COUNTIF(E19:O19,"&lt;&gt;" &amp; "")&gt;0,NOT(ISBLANK(C19)))</formula>
    </cfRule>
  </conditionalFormatting>
  <conditionalFormatting sqref="C2">
    <cfRule type="expression" dxfId="1075" priority="1">
      <formula>COUNTIF(E2:O2,"&lt;&gt;" &amp; "")&gt;0</formula>
    </cfRule>
    <cfRule type="expression" dxfId="1074" priority="2">
      <formula>AND(COUNTIF(E2:O2,"&lt;&gt;" &amp; "")&gt;0,NOT(ISBLANK(C2)))</formula>
    </cfRule>
  </conditionalFormatting>
  <conditionalFormatting sqref="C20">
    <cfRule type="expression" dxfId="1073" priority="29">
      <formula>COUNTIF(E20:O20,"&lt;&gt;" &amp; "")&gt;0</formula>
    </cfRule>
    <cfRule type="expression" dxfId="1072" priority="30">
      <formula>AND(COUNTIF(E20:O20,"&lt;&gt;" &amp; "")&gt;0,NOT(ISBLANK(C20)))</formula>
    </cfRule>
  </conditionalFormatting>
  <conditionalFormatting sqref="C23">
    <cfRule type="expression" dxfId="1071" priority="31">
      <formula>COUNTIF(E23:O23,"&lt;&gt;" &amp; "")&gt;0</formula>
    </cfRule>
    <cfRule type="expression" dxfId="1070" priority="32">
      <formula>AND(COUNTIF(E23:O23,"&lt;&gt;" &amp; "")&gt;0,NOT(ISBLANK(C23)))</formula>
    </cfRule>
  </conditionalFormatting>
  <conditionalFormatting sqref="C24">
    <cfRule type="expression" dxfId="1069" priority="33">
      <formula>COUNTIF(E24:O24,"&lt;&gt;" &amp; "")&gt;0</formula>
    </cfRule>
    <cfRule type="expression" dxfId="1068" priority="34">
      <formula>AND(COUNTIF(E24:O24,"&lt;&gt;" &amp; "")&gt;0,NOT(ISBLANK(C24)))</formula>
    </cfRule>
  </conditionalFormatting>
  <conditionalFormatting sqref="C25">
    <cfRule type="expression" dxfId="1067" priority="35">
      <formula>COUNTIF(E25:O25,"&lt;&gt;" &amp; "")&gt;0</formula>
    </cfRule>
    <cfRule type="expression" dxfId="1066" priority="36">
      <formula>AND(COUNTIF(E25:O25,"&lt;&gt;" &amp; "")&gt;0,NOT(ISBLANK(C25)))</formula>
    </cfRule>
  </conditionalFormatting>
  <conditionalFormatting sqref="C26">
    <cfRule type="expression" dxfId="1065" priority="37">
      <formula>COUNTIF(E26:O26,"&lt;&gt;" &amp; "")&gt;0</formula>
    </cfRule>
    <cfRule type="expression" dxfId="1064" priority="38">
      <formula>AND(COUNTIF(E26:O26,"&lt;&gt;" &amp; "")&gt;0,NOT(ISBLANK(C26)))</formula>
    </cfRule>
  </conditionalFormatting>
  <conditionalFormatting sqref="C27">
    <cfRule type="expression" dxfId="1063" priority="39">
      <formula>COUNTIF(E27:O27,"&lt;&gt;" &amp; "")&gt;0</formula>
    </cfRule>
    <cfRule type="expression" dxfId="1062" priority="40">
      <formula>AND(COUNTIF(E27:O27,"&lt;&gt;" &amp; "")&gt;0,NOT(ISBLANK(C27)))</formula>
    </cfRule>
  </conditionalFormatting>
  <conditionalFormatting sqref="C3">
    <cfRule type="expression" dxfId="1061" priority="3">
      <formula>COUNTIF(E3:O3,"&lt;&gt;" &amp; "")&gt;0</formula>
    </cfRule>
    <cfRule type="expression" dxfId="1060" priority="4">
      <formula>AND(COUNTIF(E3:O3,"&lt;&gt;" &amp; "")&gt;0,NOT(ISBLANK(C3)))</formula>
    </cfRule>
  </conditionalFormatting>
  <conditionalFormatting sqref="C30">
    <cfRule type="expression" dxfId="1059" priority="41">
      <formula>COUNTIF(E30:O30,"&lt;&gt;" &amp; "")&gt;0</formula>
    </cfRule>
    <cfRule type="expression" dxfId="1058" priority="42">
      <formula>AND(COUNTIF(E30:O30,"&lt;&gt;" &amp; "")&gt;0,NOT(ISBLANK(C30)))</formula>
    </cfRule>
  </conditionalFormatting>
  <conditionalFormatting sqref="C31">
    <cfRule type="expression" dxfId="1057" priority="43">
      <formula>COUNTIF(E31:O31,"&lt;&gt;" &amp; "")&gt;0</formula>
    </cfRule>
    <cfRule type="expression" dxfId="1056" priority="44">
      <formula>AND(COUNTIF(E31:O31,"&lt;&gt;" &amp; "")&gt;0,NOT(ISBLANK(C31)))</formula>
    </cfRule>
  </conditionalFormatting>
  <conditionalFormatting sqref="C32">
    <cfRule type="expression" dxfId="1055" priority="45">
      <formula>COUNTIF(E32:O32,"&lt;&gt;" &amp; "")&gt;0</formula>
    </cfRule>
    <cfRule type="expression" dxfId="1054" priority="46">
      <formula>AND(COUNTIF(E32:O32,"&lt;&gt;" &amp; "")&gt;0,NOT(ISBLANK(C32)))</formula>
    </cfRule>
  </conditionalFormatting>
  <conditionalFormatting sqref="C33">
    <cfRule type="expression" dxfId="1053" priority="47">
      <formula>COUNTIF(E33:O33,"&lt;&gt;" &amp; "")&gt;0</formula>
    </cfRule>
    <cfRule type="expression" dxfId="1052" priority="48">
      <formula>AND(COUNTIF(E33:O33,"&lt;&gt;" &amp; "")&gt;0,NOT(ISBLANK(C33)))</formula>
    </cfRule>
  </conditionalFormatting>
  <conditionalFormatting sqref="C34">
    <cfRule type="expression" dxfId="1051" priority="49">
      <formula>COUNTIF(E34:O34,"&lt;&gt;" &amp; "")&gt;0</formula>
    </cfRule>
    <cfRule type="expression" dxfId="1050" priority="50">
      <formula>AND(COUNTIF(E34:O34,"&lt;&gt;" &amp; "")&gt;0,NOT(ISBLANK(C34)))</formula>
    </cfRule>
  </conditionalFormatting>
  <conditionalFormatting sqref="C37">
    <cfRule type="expression" dxfId="1049" priority="51">
      <formula>COUNTIF(E37:O37,"&lt;&gt;" &amp; "")&gt;0</formula>
    </cfRule>
    <cfRule type="expression" dxfId="1048" priority="52">
      <formula>AND(COUNTIF(E37:O37,"&lt;&gt;" &amp; "")&gt;0,NOT(ISBLANK(C37)))</formula>
    </cfRule>
  </conditionalFormatting>
  <conditionalFormatting sqref="C38">
    <cfRule type="expression" dxfId="1047" priority="53">
      <formula>COUNTIF(E38:O38,"&lt;&gt;" &amp; "")&gt;0</formula>
    </cfRule>
    <cfRule type="expression" dxfId="1046" priority="54">
      <formula>AND(COUNTIF(E38:O38,"&lt;&gt;" &amp; "")&gt;0,NOT(ISBLANK(C38)))</formula>
    </cfRule>
  </conditionalFormatting>
  <conditionalFormatting sqref="C39">
    <cfRule type="expression" dxfId="1045" priority="55">
      <formula>COUNTIF(E39:O39,"&lt;&gt;" &amp; "")&gt;0</formula>
    </cfRule>
    <cfRule type="expression" dxfId="1044" priority="56">
      <formula>AND(COUNTIF(E39:O39,"&lt;&gt;" &amp; "")&gt;0,NOT(ISBLANK(C39)))</formula>
    </cfRule>
  </conditionalFormatting>
  <conditionalFormatting sqref="C4">
    <cfRule type="expression" dxfId="1043" priority="5">
      <formula>COUNTIF(E4:O4,"&lt;&gt;" &amp; "")&gt;0</formula>
    </cfRule>
    <cfRule type="expression" dxfId="1042" priority="6">
      <formula>AND(COUNTIF(E4:O4,"&lt;&gt;" &amp; "")&gt;0,NOT(ISBLANK(C4)))</formula>
    </cfRule>
  </conditionalFormatting>
  <conditionalFormatting sqref="C40">
    <cfRule type="expression" dxfId="1041" priority="57">
      <formula>COUNTIF(E40:O40,"&lt;&gt;" &amp; "")&gt;0</formula>
    </cfRule>
    <cfRule type="expression" dxfId="1040" priority="58">
      <formula>AND(COUNTIF(E40:O40,"&lt;&gt;" &amp; "")&gt;0,NOT(ISBLANK(C40)))</formula>
    </cfRule>
  </conditionalFormatting>
  <conditionalFormatting sqref="C41">
    <cfRule type="expression" dxfId="1039" priority="59">
      <formula>COUNTIF(E41:O41,"&lt;&gt;" &amp; "")&gt;0</formula>
    </cfRule>
    <cfRule type="expression" dxfId="1038" priority="60">
      <formula>AND(COUNTIF(E41:O41,"&lt;&gt;" &amp; "")&gt;0,NOT(ISBLANK(C41)))</formula>
    </cfRule>
  </conditionalFormatting>
  <conditionalFormatting sqref="C44">
    <cfRule type="expression" dxfId="1037" priority="61">
      <formula>COUNTIF(E44:O44,"&lt;&gt;" &amp; "")&gt;0</formula>
    </cfRule>
    <cfRule type="expression" dxfId="1036" priority="62">
      <formula>AND(COUNTIF(E44:O44,"&lt;&gt;" &amp; "")&gt;0,NOT(ISBLANK(C44)))</formula>
    </cfRule>
  </conditionalFormatting>
  <conditionalFormatting sqref="C45">
    <cfRule type="expression" dxfId="1035" priority="63">
      <formula>COUNTIF(E45:O45,"&lt;&gt;" &amp; "")&gt;0</formula>
    </cfRule>
    <cfRule type="expression" dxfId="1034" priority="64">
      <formula>AND(COUNTIF(E45:O45,"&lt;&gt;" &amp; "")&gt;0,NOT(ISBLANK(C45)))</formula>
    </cfRule>
  </conditionalFormatting>
  <conditionalFormatting sqref="C46">
    <cfRule type="expression" dxfId="1033" priority="65">
      <formula>COUNTIF(E46:O46,"&lt;&gt;" &amp; "")&gt;0</formula>
    </cfRule>
    <cfRule type="expression" dxfId="1032" priority="66">
      <formula>AND(COUNTIF(E46:O46,"&lt;&gt;" &amp; "")&gt;0,NOT(ISBLANK(C46)))</formula>
    </cfRule>
  </conditionalFormatting>
  <conditionalFormatting sqref="C47">
    <cfRule type="expression" dxfId="1031" priority="67">
      <formula>COUNTIF(E47:O47,"&lt;&gt;" &amp; "")&gt;0</formula>
    </cfRule>
    <cfRule type="expression" dxfId="1030" priority="68">
      <formula>AND(COUNTIF(E47:O47,"&lt;&gt;" &amp; "")&gt;0,NOT(ISBLANK(C47)))</formula>
    </cfRule>
  </conditionalFormatting>
  <conditionalFormatting sqref="C48">
    <cfRule type="expression" dxfId="1029" priority="69">
      <formula>COUNTIF(E48:O48,"&lt;&gt;" &amp; "")&gt;0</formula>
    </cfRule>
    <cfRule type="expression" dxfId="1028" priority="70">
      <formula>AND(COUNTIF(E48:O48,"&lt;&gt;" &amp; "")&gt;0,NOT(ISBLANK(C48)))</formula>
    </cfRule>
  </conditionalFormatting>
  <conditionalFormatting sqref="C5">
    <cfRule type="expression" dxfId="1027" priority="7">
      <formula>COUNTIF(E5:O5,"&lt;&gt;" &amp; "")&gt;0</formula>
    </cfRule>
    <cfRule type="expression" dxfId="1026" priority="8">
      <formula>AND(COUNTIF(E5:O5,"&lt;&gt;" &amp; "")&gt;0,NOT(ISBLANK(C5)))</formula>
    </cfRule>
  </conditionalFormatting>
  <conditionalFormatting sqref="C51">
    <cfRule type="expression" dxfId="1025" priority="71">
      <formula>COUNTIF(E51:O51,"&lt;&gt;" &amp; "")&gt;0</formula>
    </cfRule>
    <cfRule type="expression" dxfId="1024" priority="72">
      <formula>AND(COUNTIF(E51:O51,"&lt;&gt;" &amp; "")&gt;0,NOT(ISBLANK(C51)))</formula>
    </cfRule>
  </conditionalFormatting>
  <conditionalFormatting sqref="C52">
    <cfRule type="expression" dxfId="1023" priority="73">
      <formula>COUNTIF(E52:O52,"&lt;&gt;" &amp; "")&gt;0</formula>
    </cfRule>
    <cfRule type="expression" dxfId="1022" priority="74">
      <formula>AND(COUNTIF(E52:O52,"&lt;&gt;" &amp; "")&gt;0,NOT(ISBLANK(C52)))</formula>
    </cfRule>
  </conditionalFormatting>
  <conditionalFormatting sqref="C53">
    <cfRule type="expression" dxfId="1021" priority="75">
      <formula>COUNTIF(E53:O53,"&lt;&gt;" &amp; "")&gt;0</formula>
    </cfRule>
    <cfRule type="expression" dxfId="1020" priority="76">
      <formula>AND(COUNTIF(E53:O53,"&lt;&gt;" &amp; "")&gt;0,NOT(ISBLANK(C53)))</formula>
    </cfRule>
  </conditionalFormatting>
  <conditionalFormatting sqref="C54">
    <cfRule type="expression" dxfId="1019" priority="77">
      <formula>COUNTIF(E54:O54,"&lt;&gt;" &amp; "")&gt;0</formula>
    </cfRule>
    <cfRule type="expression" dxfId="1018" priority="78">
      <formula>AND(COUNTIF(E54:O54,"&lt;&gt;" &amp; "")&gt;0,NOT(ISBLANK(C54)))</formula>
    </cfRule>
  </conditionalFormatting>
  <conditionalFormatting sqref="C55">
    <cfRule type="expression" dxfId="1017" priority="79">
      <formula>COUNTIF(E55:O55,"&lt;&gt;" &amp; "")&gt;0</formula>
    </cfRule>
    <cfRule type="expression" dxfId="1016" priority="80">
      <formula>AND(COUNTIF(E55:O55,"&lt;&gt;" &amp; "")&gt;0,NOT(ISBLANK(C55)))</formula>
    </cfRule>
  </conditionalFormatting>
  <conditionalFormatting sqref="C58">
    <cfRule type="expression" dxfId="1015" priority="81">
      <formula>COUNTIF(E58:O58,"&lt;&gt;" &amp; "")&gt;0</formula>
    </cfRule>
    <cfRule type="expression" dxfId="1014" priority="82">
      <formula>AND(COUNTIF(E58:O58,"&lt;&gt;" &amp; "")&gt;0,NOT(ISBLANK(C58)))</formula>
    </cfRule>
  </conditionalFormatting>
  <conditionalFormatting sqref="C59">
    <cfRule type="expression" dxfId="1013" priority="83">
      <formula>COUNTIF(E59:O59,"&lt;&gt;" &amp; "")&gt;0</formula>
    </cfRule>
    <cfRule type="expression" dxfId="1012" priority="84">
      <formula>AND(COUNTIF(E59:O59,"&lt;&gt;" &amp; "")&gt;0,NOT(ISBLANK(C59)))</formula>
    </cfRule>
  </conditionalFormatting>
  <conditionalFormatting sqref="C6">
    <cfRule type="expression" dxfId="1011" priority="9">
      <formula>COUNTIF(E6:O6,"&lt;&gt;" &amp; "")&gt;0</formula>
    </cfRule>
    <cfRule type="expression" dxfId="1010" priority="10">
      <formula>AND(COUNTIF(E6:O6,"&lt;&gt;" &amp; "")&gt;0,NOT(ISBLANK(C6)))</formula>
    </cfRule>
  </conditionalFormatting>
  <conditionalFormatting sqref="C60">
    <cfRule type="expression" dxfId="1009" priority="85">
      <formula>COUNTIF(E60:O60,"&lt;&gt;" &amp; "")&gt;0</formula>
    </cfRule>
    <cfRule type="expression" dxfId="1008" priority="86">
      <formula>AND(COUNTIF(E60:O60,"&lt;&gt;" &amp; "")&gt;0,NOT(ISBLANK(C60)))</formula>
    </cfRule>
  </conditionalFormatting>
  <conditionalFormatting sqref="C61">
    <cfRule type="expression" dxfId="1007" priority="87">
      <formula>COUNTIF(E61:O61,"&lt;&gt;" &amp; "")&gt;0</formula>
    </cfRule>
    <cfRule type="expression" dxfId="1006" priority="88">
      <formula>AND(COUNTIF(E61:O61,"&lt;&gt;" &amp; "")&gt;0,NOT(ISBLANK(C61)))</formula>
    </cfRule>
  </conditionalFormatting>
  <conditionalFormatting sqref="C62">
    <cfRule type="expression" dxfId="1005" priority="89">
      <formula>COUNTIF(E62:O62,"&lt;&gt;" &amp; "")&gt;0</formula>
    </cfRule>
    <cfRule type="expression" dxfId="1004" priority="90">
      <formula>AND(COUNTIF(E62:O62,"&lt;&gt;" &amp; "")&gt;0,NOT(ISBLANK(C62)))</formula>
    </cfRule>
  </conditionalFormatting>
  <conditionalFormatting sqref="C65">
    <cfRule type="expression" dxfId="1003" priority="91">
      <formula>COUNTIF(E65:O65,"&lt;&gt;" &amp; "")&gt;0</formula>
    </cfRule>
    <cfRule type="expression" dxfId="1002" priority="92">
      <formula>AND(COUNTIF(E65:O65,"&lt;&gt;" &amp; "")&gt;0,NOT(ISBLANK(C65)))</formula>
    </cfRule>
  </conditionalFormatting>
  <conditionalFormatting sqref="C66">
    <cfRule type="expression" dxfId="1001" priority="93">
      <formula>COUNTIF(E66:O66,"&lt;&gt;" &amp; "")&gt;0</formula>
    </cfRule>
    <cfRule type="expression" dxfId="1000" priority="94">
      <formula>AND(COUNTIF(E66:O66,"&lt;&gt;" &amp; "")&gt;0,NOT(ISBLANK(C66)))</formula>
    </cfRule>
  </conditionalFormatting>
  <conditionalFormatting sqref="C67">
    <cfRule type="expression" dxfId="999" priority="95">
      <formula>COUNTIF(E67:O67,"&lt;&gt;" &amp; "")&gt;0</formula>
    </cfRule>
    <cfRule type="expression" dxfId="998" priority="96">
      <formula>AND(COUNTIF(E67:O67,"&lt;&gt;" &amp; "")&gt;0,NOT(ISBLANK(C67)))</formula>
    </cfRule>
  </conditionalFormatting>
  <conditionalFormatting sqref="C68">
    <cfRule type="expression" dxfId="997" priority="97">
      <formula>COUNTIF(E68:O68,"&lt;&gt;" &amp; "")&gt;0</formula>
    </cfRule>
    <cfRule type="expression" dxfId="996" priority="98">
      <formula>AND(COUNTIF(E68:O68,"&lt;&gt;" &amp; "")&gt;0,NOT(ISBLANK(C68)))</formula>
    </cfRule>
  </conditionalFormatting>
  <conditionalFormatting sqref="C69">
    <cfRule type="expression" dxfId="995" priority="99">
      <formula>COUNTIF(E69:O69,"&lt;&gt;" &amp; "")&gt;0</formula>
    </cfRule>
    <cfRule type="expression" dxfId="994" priority="100">
      <formula>AND(COUNTIF(E69:O69,"&lt;&gt;" &amp; "")&gt;0,NOT(ISBLANK(C69)))</formula>
    </cfRule>
  </conditionalFormatting>
  <conditionalFormatting sqref="C72">
    <cfRule type="expression" dxfId="993" priority="101">
      <formula>COUNTIF(E72:O72,"&lt;&gt;" &amp; "")&gt;0</formula>
    </cfRule>
    <cfRule type="expression" dxfId="992" priority="102">
      <formula>AND(COUNTIF(E72:O72,"&lt;&gt;" &amp; "")&gt;0,NOT(ISBLANK(C72)))</formula>
    </cfRule>
  </conditionalFormatting>
  <conditionalFormatting sqref="C73">
    <cfRule type="expression" dxfId="991" priority="103">
      <formula>COUNTIF(E73:O73,"&lt;&gt;" &amp; "")&gt;0</formula>
    </cfRule>
    <cfRule type="expression" dxfId="990" priority="104">
      <formula>AND(COUNTIF(E73:O73,"&lt;&gt;" &amp; "")&gt;0,NOT(ISBLANK(C73)))</formula>
    </cfRule>
  </conditionalFormatting>
  <conditionalFormatting sqref="C74">
    <cfRule type="expression" dxfId="989" priority="105">
      <formula>COUNTIF(E74:O74,"&lt;&gt;" &amp; "")&gt;0</formula>
    </cfRule>
    <cfRule type="expression" dxfId="988" priority="106">
      <formula>AND(COUNTIF(E74:O74,"&lt;&gt;" &amp; "")&gt;0,NOT(ISBLANK(C74)))</formula>
    </cfRule>
  </conditionalFormatting>
  <conditionalFormatting sqref="C75">
    <cfRule type="expression" dxfId="987" priority="107">
      <formula>COUNTIF(E75:O75,"&lt;&gt;" &amp; "")&gt;0</formula>
    </cfRule>
    <cfRule type="expression" dxfId="986" priority="108">
      <formula>AND(COUNTIF(E75:O75,"&lt;&gt;" &amp; "")&gt;0,NOT(ISBLANK(C75)))</formula>
    </cfRule>
  </conditionalFormatting>
  <conditionalFormatting sqref="C76">
    <cfRule type="expression" dxfId="985" priority="109">
      <formula>COUNTIF(E76:O76,"&lt;&gt;" &amp; "")&gt;0</formula>
    </cfRule>
    <cfRule type="expression" dxfId="984" priority="110">
      <formula>AND(COUNTIF(E76:O76,"&lt;&gt;" &amp; "")&gt;0,NOT(ISBLANK(C76)))</formula>
    </cfRule>
  </conditionalFormatting>
  <conditionalFormatting sqref="C79">
    <cfRule type="expression" dxfId="983" priority="111">
      <formula>COUNTIF(E79:O79,"&lt;&gt;" &amp; "")&gt;0</formula>
    </cfRule>
    <cfRule type="expression" dxfId="982" priority="112">
      <formula>AND(COUNTIF(E79:O79,"&lt;&gt;" &amp; "")&gt;0,NOT(ISBLANK(C79)))</formula>
    </cfRule>
  </conditionalFormatting>
  <conditionalFormatting sqref="C80">
    <cfRule type="expression" dxfId="981" priority="113">
      <formula>COUNTIF(E80:O80,"&lt;&gt;" &amp; "")&gt;0</formula>
    </cfRule>
    <cfRule type="expression" dxfId="980" priority="114">
      <formula>AND(COUNTIF(E80:O80,"&lt;&gt;" &amp; "")&gt;0,NOT(ISBLANK(C80)))</formula>
    </cfRule>
  </conditionalFormatting>
  <conditionalFormatting sqref="C81">
    <cfRule type="expression" dxfId="979" priority="115">
      <formula>COUNTIF(E81:O81,"&lt;&gt;" &amp; "")&gt;0</formula>
    </cfRule>
    <cfRule type="expression" dxfId="978" priority="116">
      <formula>AND(COUNTIF(E81:O81,"&lt;&gt;" &amp; "")&gt;0,NOT(ISBLANK(C81)))</formula>
    </cfRule>
  </conditionalFormatting>
  <conditionalFormatting sqref="C82">
    <cfRule type="expression" dxfId="977" priority="117">
      <formula>COUNTIF(E82:O82,"&lt;&gt;" &amp; "")&gt;0</formula>
    </cfRule>
    <cfRule type="expression" dxfId="976" priority="118">
      <formula>AND(COUNTIF(E82:O82,"&lt;&gt;" &amp; "")&gt;0,NOT(ISBLANK(C82)))</formula>
    </cfRule>
  </conditionalFormatting>
  <conditionalFormatting sqref="C83">
    <cfRule type="expression" dxfId="975" priority="119">
      <formula>COUNTIF(E83:O83,"&lt;&gt;" &amp; "")&gt;0</formula>
    </cfRule>
    <cfRule type="expression" dxfId="974" priority="120">
      <formula>AND(COUNTIF(E83:O83,"&lt;&gt;" &amp; "")&gt;0,NOT(ISBLANK(C83)))</formula>
    </cfRule>
  </conditionalFormatting>
  <conditionalFormatting sqref="C86">
    <cfRule type="expression" dxfId="973" priority="121">
      <formula>COUNTIF(E86:O86,"&lt;&gt;" &amp; "")&gt;0</formula>
    </cfRule>
    <cfRule type="expression" dxfId="972" priority="122">
      <formula>AND(COUNTIF(E86:O86,"&lt;&gt;" &amp; "")&gt;0,NOT(ISBLANK(C86)))</formula>
    </cfRule>
  </conditionalFormatting>
  <conditionalFormatting sqref="C87">
    <cfRule type="expression" dxfId="971" priority="123">
      <formula>COUNTIF(E87:O87,"&lt;&gt;" &amp; "")&gt;0</formula>
    </cfRule>
    <cfRule type="expression" dxfId="970" priority="124">
      <formula>AND(COUNTIF(E87:O87,"&lt;&gt;" &amp; "")&gt;0,NOT(ISBLANK(C87)))</formula>
    </cfRule>
  </conditionalFormatting>
  <conditionalFormatting sqref="C88">
    <cfRule type="expression" dxfId="969" priority="125">
      <formula>COUNTIF(E88:O88,"&lt;&gt;" &amp; "")&gt;0</formula>
    </cfRule>
    <cfRule type="expression" dxfId="968" priority="126">
      <formula>AND(COUNTIF(E88:O88,"&lt;&gt;" &amp; "")&gt;0,NOT(ISBLANK(C88)))</formula>
    </cfRule>
  </conditionalFormatting>
  <conditionalFormatting sqref="C89">
    <cfRule type="expression" dxfId="967" priority="127">
      <formula>COUNTIF(E89:O89,"&lt;&gt;" &amp; "")&gt;0</formula>
    </cfRule>
    <cfRule type="expression" dxfId="966" priority="128">
      <formula>AND(COUNTIF(E89:O89,"&lt;&gt;" &amp; "")&gt;0,NOT(ISBLANK(C89)))</formula>
    </cfRule>
  </conditionalFormatting>
  <conditionalFormatting sqref="C9">
    <cfRule type="expression" dxfId="965" priority="11">
      <formula>COUNTIF(E9:O9,"&lt;&gt;" &amp; "")&gt;0</formula>
    </cfRule>
    <cfRule type="expression" dxfId="964" priority="12">
      <formula>AND(COUNTIF(E9:O9,"&lt;&gt;" &amp; "")&gt;0,NOT(ISBLANK(C9)))</formula>
    </cfRule>
  </conditionalFormatting>
  <conditionalFormatting sqref="C90">
    <cfRule type="expression" dxfId="963" priority="129">
      <formula>COUNTIF(E90:O90,"&lt;&gt;" &amp; "")&gt;0</formula>
    </cfRule>
    <cfRule type="expression" dxfId="962" priority="130">
      <formula>AND(COUNTIF(E90:O90,"&lt;&gt;" &amp; "")&gt;0,NOT(ISBLANK(C90)))</formula>
    </cfRule>
  </conditionalFormatting>
  <conditionalFormatting sqref="C93">
    <cfRule type="expression" dxfId="961" priority="131">
      <formula>COUNTIF(E93:O93,"&lt;&gt;" &amp; "")&gt;0</formula>
    </cfRule>
    <cfRule type="expression" dxfId="960" priority="132">
      <formula>AND(COUNTIF(E93:O93,"&lt;&gt;" &amp; "")&gt;0,NOT(ISBLANK(C93)))</formula>
    </cfRule>
  </conditionalFormatting>
  <conditionalFormatting sqref="C94">
    <cfRule type="expression" dxfId="959" priority="133">
      <formula>COUNTIF(E94:O94,"&lt;&gt;" &amp; "")&gt;0</formula>
    </cfRule>
    <cfRule type="expression" dxfId="958" priority="134">
      <formula>AND(COUNTIF(E94:O94,"&lt;&gt;" &amp; "")&gt;0,NOT(ISBLANK(C94)))</formula>
    </cfRule>
  </conditionalFormatting>
  <conditionalFormatting sqref="C95">
    <cfRule type="expression" dxfId="957" priority="135">
      <formula>COUNTIF(E95:O95,"&lt;&gt;" &amp; "")&gt;0</formula>
    </cfRule>
    <cfRule type="expression" dxfId="956" priority="136">
      <formula>AND(COUNTIF(E95:O95,"&lt;&gt;" &amp; "")&gt;0,NOT(ISBLANK(C95)))</formula>
    </cfRule>
  </conditionalFormatting>
  <conditionalFormatting sqref="C96">
    <cfRule type="expression" dxfId="955" priority="137">
      <formula>COUNTIF(E96:O96,"&lt;&gt;" &amp; "")&gt;0</formula>
    </cfRule>
    <cfRule type="expression" dxfId="954" priority="138">
      <formula>AND(COUNTIF(E96:O96,"&lt;&gt;" &amp; "")&gt;0,NOT(ISBLANK(C96)))</formula>
    </cfRule>
  </conditionalFormatting>
  <conditionalFormatting sqref="C97">
    <cfRule type="expression" dxfId="953" priority="139">
      <formula>COUNTIF(E97:O97,"&lt;&gt;" &amp; "")&gt;0</formula>
    </cfRule>
    <cfRule type="expression" dxfId="952" priority="140">
      <formula>AND(COUNTIF(E97:O97,"&lt;&gt;" &amp; "")&gt;0,NOT(ISBLANK(C97)))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pane xSplit="1" topLeftCell="I1" activePane="topRight" state="frozen"/>
      <selection pane="topRight" activeCell="S9" sqref="S9"/>
    </sheetView>
  </sheetViews>
  <sheetFormatPr defaultRowHeight="15" x14ac:dyDescent="0.25"/>
  <cols>
    <col min="1" max="1" width="72.140625" customWidth="1"/>
    <col min="2" max="5" width="14.85546875" customWidth="1"/>
    <col min="7" max="15" width="8.28515625" customWidth="1"/>
    <col min="16" max="23" width="9.42578125" customWidth="1"/>
  </cols>
  <sheetData>
    <row r="1" spans="1:23" ht="30" x14ac:dyDescent="0.25">
      <c r="A1" s="1" t="s">
        <v>34</v>
      </c>
      <c r="B1" s="3" t="s">
        <v>29</v>
      </c>
      <c r="C1" s="3" t="s">
        <v>30</v>
      </c>
      <c r="D1" s="3" t="s">
        <v>31</v>
      </c>
      <c r="E1" s="3" t="s">
        <v>21</v>
      </c>
      <c r="G1" s="2" t="str">
        <f>'Program targeting'!$A$3</f>
        <v>TXg</v>
      </c>
      <c r="H1" s="2" t="str">
        <f>'Program targeting'!$A$4</f>
        <v>TXp</v>
      </c>
      <c r="I1" s="2" t="str">
        <f>'Program targeting'!$A$5</f>
        <v>TXc</v>
      </c>
      <c r="J1" s="2" t="str">
        <f>'Program targeting'!$A$6</f>
        <v>DXg</v>
      </c>
      <c r="K1" s="2" t="str">
        <f>'Program targeting'!$A$7</f>
        <v>DXp</v>
      </c>
      <c r="L1" s="2" t="str">
        <f>'Program targeting'!$A$8</f>
        <v>DXc</v>
      </c>
      <c r="M1" s="2" t="str">
        <f>'Program targeting'!$A$9</f>
        <v>BCCg</v>
      </c>
      <c r="N1" s="2" t="str">
        <f>'Program targeting'!$A$10</f>
        <v>BCCp</v>
      </c>
      <c r="O1" s="2" t="str">
        <f>'Program targeting'!$A$11</f>
        <v>BCCc</v>
      </c>
      <c r="P1" s="2" t="str">
        <f>'Program targeting'!$A$12</f>
        <v>IPTp</v>
      </c>
      <c r="Q1" s="2" t="str">
        <f>'Program targeting'!$A$13</f>
        <v>IRS</v>
      </c>
      <c r="R1" s="2" t="str">
        <f>'Program targeting'!$A$14</f>
        <v>LAV</v>
      </c>
      <c r="S1" s="2" t="str">
        <f>'Program targeting'!$A$15</f>
        <v>LLINg</v>
      </c>
      <c r="T1" s="2" t="str">
        <f>'Program targeting'!$A$16</f>
        <v>LLINp</v>
      </c>
      <c r="U1" s="2" t="str">
        <f>'Program targeting'!$A$17</f>
        <v>LLINc</v>
      </c>
      <c r="V1" s="2" t="str">
        <f>'Program targeting'!$A$18</f>
        <v>MDA</v>
      </c>
      <c r="W1" s="2" t="str">
        <f>'Program targeting'!$A$19</f>
        <v>SMC</v>
      </c>
    </row>
    <row r="2" spans="1:23" x14ac:dyDescent="0.25">
      <c r="A2" t="str">
        <f>'Program targeting'!$C$2</f>
        <v>Mosquitoes</v>
      </c>
      <c r="B2" s="5">
        <v>1</v>
      </c>
      <c r="C2" s="5" t="s">
        <v>32</v>
      </c>
      <c r="D2" s="5" t="s">
        <v>33</v>
      </c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t="str">
        <f>'Program targeting'!$D$2</f>
        <v>General population</v>
      </c>
      <c r="B3" s="5">
        <v>1</v>
      </c>
      <c r="C3" s="5" t="s">
        <v>32</v>
      </c>
      <c r="D3" s="5" t="s">
        <v>33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v>0.8</v>
      </c>
      <c r="T3" s="5"/>
      <c r="U3" s="5"/>
      <c r="V3" s="5">
        <v>0.7</v>
      </c>
      <c r="W3" s="5"/>
    </row>
    <row r="4" spans="1:23" x14ac:dyDescent="0.25">
      <c r="A4" t="str">
        <f>'Program targeting'!$E$2</f>
        <v>Pregnant women</v>
      </c>
      <c r="B4" s="5">
        <v>1</v>
      </c>
      <c r="C4" s="5" t="s">
        <v>32</v>
      </c>
      <c r="D4" s="5" t="s">
        <v>33</v>
      </c>
      <c r="E4" s="5"/>
      <c r="G4" s="5"/>
      <c r="H4" s="5"/>
      <c r="I4" s="5"/>
      <c r="J4" s="5"/>
      <c r="K4" s="5"/>
      <c r="L4" s="5"/>
      <c r="M4" s="5"/>
      <c r="N4" s="5"/>
      <c r="O4" s="5"/>
      <c r="P4" s="5">
        <v>0.7</v>
      </c>
      <c r="Q4" s="5"/>
      <c r="R4" s="5"/>
      <c r="S4" s="5"/>
      <c r="T4" s="5">
        <v>0.8</v>
      </c>
      <c r="U4" s="5"/>
      <c r="V4" s="5"/>
      <c r="W4" s="5"/>
    </row>
    <row r="5" spans="1:23" x14ac:dyDescent="0.25">
      <c r="A5" t="str">
        <f>'Program targeting'!$F$2</f>
        <v>Children</v>
      </c>
      <c r="B5" s="5">
        <v>1</v>
      </c>
      <c r="C5" s="5" t="s">
        <v>32</v>
      </c>
      <c r="D5" s="5" t="s">
        <v>33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0.8</v>
      </c>
      <c r="V5" s="5"/>
      <c r="W5" s="5">
        <v>0.7</v>
      </c>
    </row>
    <row r="7" spans="1:23" ht="30" x14ac:dyDescent="0.25">
      <c r="A7" s="1" t="s">
        <v>35</v>
      </c>
      <c r="B7" s="3" t="s">
        <v>29</v>
      </c>
      <c r="C7" s="3" t="s">
        <v>30</v>
      </c>
      <c r="D7" s="3" t="s">
        <v>31</v>
      </c>
      <c r="E7" s="3" t="s">
        <v>21</v>
      </c>
      <c r="G7" s="2" t="str">
        <f>'Program targeting'!$A$3</f>
        <v>TXg</v>
      </c>
      <c r="H7" s="2" t="str">
        <f>'Program targeting'!$A$4</f>
        <v>TXp</v>
      </c>
      <c r="I7" s="2" t="str">
        <f>'Program targeting'!$A$5</f>
        <v>TXc</v>
      </c>
      <c r="J7" s="2" t="str">
        <f>'Program targeting'!$A$6</f>
        <v>DXg</v>
      </c>
      <c r="K7" s="2" t="str">
        <f>'Program targeting'!$A$7</f>
        <v>DXp</v>
      </c>
      <c r="L7" s="2" t="str">
        <f>'Program targeting'!$A$8</f>
        <v>DXc</v>
      </c>
      <c r="M7" s="2" t="str">
        <f>'Program targeting'!$A$9</f>
        <v>BCCg</v>
      </c>
      <c r="N7" s="2" t="str">
        <f>'Program targeting'!$A$10</f>
        <v>BCCp</v>
      </c>
      <c r="O7" s="2" t="str">
        <f>'Program targeting'!$A$11</f>
        <v>BCCc</v>
      </c>
      <c r="P7" s="2" t="str">
        <f>'Program targeting'!$A$12</f>
        <v>IPTp</v>
      </c>
      <c r="Q7" s="2" t="str">
        <f>'Program targeting'!$A$13</f>
        <v>IRS</v>
      </c>
      <c r="R7" s="2" t="str">
        <f>'Program targeting'!$A$14</f>
        <v>LAV</v>
      </c>
      <c r="S7" s="2" t="str">
        <f>'Program targeting'!$A$15</f>
        <v>LLINg</v>
      </c>
      <c r="T7" s="2" t="str">
        <f>'Program targeting'!$A$16</f>
        <v>LLINp</v>
      </c>
      <c r="U7" s="2" t="str">
        <f>'Program targeting'!$A$17</f>
        <v>LLINc</v>
      </c>
      <c r="V7" s="2" t="str">
        <f>'Program targeting'!$A$18</f>
        <v>MDA</v>
      </c>
      <c r="W7" s="2" t="str">
        <f>'Program targeting'!$A$19</f>
        <v>SMC</v>
      </c>
    </row>
    <row r="8" spans="1:23" x14ac:dyDescent="0.25">
      <c r="A8" t="str">
        <f>'Program targeting'!$C$2</f>
        <v>Mosquitoes</v>
      </c>
      <c r="B8" s="5">
        <v>1</v>
      </c>
      <c r="C8" s="5" t="s">
        <v>76</v>
      </c>
      <c r="D8" s="5" t="s">
        <v>33</v>
      </c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t="str">
        <f>'Program targeting'!$D$2</f>
        <v>General population</v>
      </c>
      <c r="B9" s="5">
        <v>1</v>
      </c>
      <c r="C9" s="5" t="s">
        <v>76</v>
      </c>
      <c r="D9" s="5" t="s">
        <v>33</v>
      </c>
      <c r="E9" s="5"/>
      <c r="G9" s="5"/>
      <c r="H9" s="5"/>
      <c r="I9" s="5"/>
      <c r="J9" s="5"/>
      <c r="K9" s="5"/>
      <c r="L9" s="5"/>
      <c r="M9" s="5">
        <v>1</v>
      </c>
      <c r="N9" s="5"/>
      <c r="O9" s="5"/>
      <c r="P9" s="5"/>
      <c r="Q9" s="5"/>
      <c r="R9" s="5"/>
      <c r="S9" s="5">
        <v>0.6</v>
      </c>
      <c r="T9" s="5"/>
      <c r="U9" s="5"/>
      <c r="V9" s="5"/>
      <c r="W9" s="5"/>
    </row>
    <row r="10" spans="1:23" x14ac:dyDescent="0.25">
      <c r="A10" t="str">
        <f>'Program targeting'!$E$2</f>
        <v>Pregnant women</v>
      </c>
      <c r="B10" s="5">
        <v>1</v>
      </c>
      <c r="C10" s="5" t="s">
        <v>76</v>
      </c>
      <c r="D10" s="5" t="s">
        <v>33</v>
      </c>
      <c r="E10" s="5"/>
      <c r="G10" s="5"/>
      <c r="H10" s="5"/>
      <c r="I10" s="5"/>
      <c r="J10" s="5"/>
      <c r="K10" s="5"/>
      <c r="L10" s="5"/>
      <c r="M10" s="5"/>
      <c r="N10" s="5">
        <v>1</v>
      </c>
      <c r="O10" s="5"/>
      <c r="P10" s="5">
        <v>0.5</v>
      </c>
      <c r="Q10" s="5"/>
      <c r="R10" s="5"/>
      <c r="S10" s="5"/>
      <c r="T10" s="5">
        <v>0.6</v>
      </c>
      <c r="U10" s="5"/>
      <c r="V10" s="5"/>
      <c r="W10" s="5"/>
    </row>
    <row r="11" spans="1:23" x14ac:dyDescent="0.25">
      <c r="A11" t="str">
        <f>'Program targeting'!$F$2</f>
        <v>Children</v>
      </c>
      <c r="B11" s="5">
        <v>1</v>
      </c>
      <c r="C11" s="5" t="s">
        <v>76</v>
      </c>
      <c r="D11" s="5" t="s">
        <v>33</v>
      </c>
      <c r="E11" s="5"/>
      <c r="G11" s="5"/>
      <c r="H11" s="5"/>
      <c r="I11" s="5"/>
      <c r="J11" s="5"/>
      <c r="K11" s="5"/>
      <c r="L11" s="5"/>
      <c r="M11" s="5"/>
      <c r="N11" s="5"/>
      <c r="O11" s="5">
        <v>1</v>
      </c>
      <c r="P11" s="5"/>
      <c r="Q11" s="5"/>
      <c r="R11" s="5"/>
      <c r="S11" s="5"/>
      <c r="T11" s="5"/>
      <c r="U11" s="5">
        <v>0.6</v>
      </c>
      <c r="V11" s="5"/>
      <c r="W11" s="5"/>
    </row>
    <row r="13" spans="1:23" ht="30" x14ac:dyDescent="0.25">
      <c r="A13" s="1" t="s">
        <v>36</v>
      </c>
      <c r="B13" s="3" t="s">
        <v>29</v>
      </c>
      <c r="C13" s="3" t="s">
        <v>30</v>
      </c>
      <c r="D13" s="3" t="s">
        <v>31</v>
      </c>
      <c r="E13" s="3" t="s">
        <v>21</v>
      </c>
      <c r="G13" s="2" t="str">
        <f>'Program targeting'!$A$3</f>
        <v>TXg</v>
      </c>
      <c r="H13" s="2" t="str">
        <f>'Program targeting'!$A$4</f>
        <v>TXp</v>
      </c>
      <c r="I13" s="2" t="str">
        <f>'Program targeting'!$A$5</f>
        <v>TXc</v>
      </c>
      <c r="J13" s="2" t="str">
        <f>'Program targeting'!$A$6</f>
        <v>DXg</v>
      </c>
      <c r="K13" s="2" t="str">
        <f>'Program targeting'!$A$7</f>
        <v>DXp</v>
      </c>
      <c r="L13" s="2" t="str">
        <f>'Program targeting'!$A$8</f>
        <v>DXc</v>
      </c>
      <c r="M13" s="2" t="str">
        <f>'Program targeting'!$A$9</f>
        <v>BCCg</v>
      </c>
      <c r="N13" s="2" t="str">
        <f>'Program targeting'!$A$10</f>
        <v>BCCp</v>
      </c>
      <c r="O13" s="2" t="str">
        <f>'Program targeting'!$A$11</f>
        <v>BCCc</v>
      </c>
      <c r="P13" s="2" t="str">
        <f>'Program targeting'!$A$12</f>
        <v>IPTp</v>
      </c>
      <c r="Q13" s="2" t="str">
        <f>'Program targeting'!$A$13</f>
        <v>IRS</v>
      </c>
      <c r="R13" s="2" t="str">
        <f>'Program targeting'!$A$14</f>
        <v>LAV</v>
      </c>
      <c r="S13" s="2" t="str">
        <f>'Program targeting'!$A$15</f>
        <v>LLINg</v>
      </c>
      <c r="T13" s="2" t="str">
        <f>'Program targeting'!$A$16</f>
        <v>LLINp</v>
      </c>
      <c r="U13" s="2" t="str">
        <f>'Program targeting'!$A$17</f>
        <v>LLINc</v>
      </c>
      <c r="V13" s="2" t="str">
        <f>'Program targeting'!$A$18</f>
        <v>MDA</v>
      </c>
      <c r="W13" s="2" t="str">
        <f>'Program targeting'!$A$19</f>
        <v>SMC</v>
      </c>
    </row>
    <row r="14" spans="1:23" x14ac:dyDescent="0.25">
      <c r="A14" t="str">
        <f>'Program targeting'!$C$2</f>
        <v>Mosquitoes</v>
      </c>
      <c r="B14" s="5">
        <v>1</v>
      </c>
      <c r="C14" s="5" t="s">
        <v>32</v>
      </c>
      <c r="D14" s="5" t="s">
        <v>33</v>
      </c>
      <c r="E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0.8</v>
      </c>
      <c r="R14" s="5"/>
      <c r="S14" s="5"/>
      <c r="T14" s="5"/>
      <c r="U14" s="5"/>
      <c r="V14" s="5"/>
      <c r="W14" s="5"/>
    </row>
    <row r="15" spans="1:23" x14ac:dyDescent="0.25">
      <c r="A15" t="str">
        <f>'Program targeting'!$D$2</f>
        <v>General population</v>
      </c>
      <c r="B15" s="5">
        <v>1</v>
      </c>
      <c r="C15" s="5" t="s">
        <v>32</v>
      </c>
      <c r="D15" s="5" t="s">
        <v>33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t="str">
        <f>'Program targeting'!$E$2</f>
        <v>Pregnant women</v>
      </c>
      <c r="B16" s="5">
        <v>1</v>
      </c>
      <c r="C16" s="5" t="s">
        <v>32</v>
      </c>
      <c r="D16" s="5" t="s">
        <v>33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t="str">
        <f>'Program targeting'!$F$2</f>
        <v>Children</v>
      </c>
      <c r="B17" s="5">
        <v>1</v>
      </c>
      <c r="C17" s="5" t="s">
        <v>32</v>
      </c>
      <c r="D17" s="5" t="s">
        <v>33</v>
      </c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9" spans="1:23" ht="30" x14ac:dyDescent="0.25">
      <c r="A19" s="1" t="s">
        <v>37</v>
      </c>
      <c r="B19" s="3" t="s">
        <v>29</v>
      </c>
      <c r="C19" s="3" t="s">
        <v>30</v>
      </c>
      <c r="D19" s="3" t="s">
        <v>31</v>
      </c>
      <c r="E19" s="3" t="s">
        <v>21</v>
      </c>
      <c r="G19" s="2" t="str">
        <f>'Program targeting'!$A$3</f>
        <v>TXg</v>
      </c>
      <c r="H19" s="2" t="str">
        <f>'Program targeting'!$A$4</f>
        <v>TXp</v>
      </c>
      <c r="I19" s="2" t="str">
        <f>'Program targeting'!$A$5</f>
        <v>TXc</v>
      </c>
      <c r="J19" s="2" t="str">
        <f>'Program targeting'!$A$6</f>
        <v>DXg</v>
      </c>
      <c r="K19" s="2" t="str">
        <f>'Program targeting'!$A$7</f>
        <v>DXp</v>
      </c>
      <c r="L19" s="2" t="str">
        <f>'Program targeting'!$A$8</f>
        <v>DXc</v>
      </c>
      <c r="M19" s="2" t="str">
        <f>'Program targeting'!$A$9</f>
        <v>BCCg</v>
      </c>
      <c r="N19" s="2" t="str">
        <f>'Program targeting'!$A$10</f>
        <v>BCCp</v>
      </c>
      <c r="O19" s="2" t="str">
        <f>'Program targeting'!$A$11</f>
        <v>BCCc</v>
      </c>
      <c r="P19" s="2" t="str">
        <f>'Program targeting'!$A$12</f>
        <v>IPTp</v>
      </c>
      <c r="Q19" s="2" t="str">
        <f>'Program targeting'!$A$13</f>
        <v>IRS</v>
      </c>
      <c r="R19" s="2" t="str">
        <f>'Program targeting'!$A$14</f>
        <v>LAV</v>
      </c>
      <c r="S19" s="2" t="str">
        <f>'Program targeting'!$A$15</f>
        <v>LLINg</v>
      </c>
      <c r="T19" s="2" t="str">
        <f>'Program targeting'!$A$16</f>
        <v>LLINp</v>
      </c>
      <c r="U19" s="2" t="str">
        <f>'Program targeting'!$A$17</f>
        <v>LLINc</v>
      </c>
      <c r="V19" s="2" t="str">
        <f>'Program targeting'!$A$18</f>
        <v>MDA</v>
      </c>
      <c r="W19" s="2" t="str">
        <f>'Program targeting'!$A$19</f>
        <v>SMC</v>
      </c>
    </row>
    <row r="20" spans="1:23" x14ac:dyDescent="0.25">
      <c r="A20" t="str">
        <f>'Program targeting'!$C$2</f>
        <v>Mosquitoes</v>
      </c>
      <c r="B20" s="5">
        <v>0</v>
      </c>
      <c r="C20" s="5" t="s">
        <v>32</v>
      </c>
      <c r="D20" s="5" t="s">
        <v>33</v>
      </c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t="str">
        <f>'Program targeting'!$D$2</f>
        <v>General population</v>
      </c>
      <c r="B21" s="5">
        <v>0</v>
      </c>
      <c r="C21" s="5" t="s">
        <v>32</v>
      </c>
      <c r="D21" s="5" t="s">
        <v>33</v>
      </c>
      <c r="E21" s="5"/>
      <c r="G21" s="5"/>
      <c r="H21" s="5"/>
      <c r="I21" s="5"/>
      <c r="J21" s="5">
        <v>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t="str">
        <f>'Program targeting'!$E$2</f>
        <v>Pregnant women</v>
      </c>
      <c r="B22" s="5">
        <v>0</v>
      </c>
      <c r="C22" s="5" t="s">
        <v>32</v>
      </c>
      <c r="D22" s="5" t="s">
        <v>33</v>
      </c>
      <c r="E22" s="5"/>
      <c r="G22" s="5"/>
      <c r="H22" s="5"/>
      <c r="I22" s="5"/>
      <c r="J22" s="5"/>
      <c r="K22" s="5">
        <v>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t="str">
        <f>'Program targeting'!$F$2</f>
        <v>Children</v>
      </c>
      <c r="B23" s="5">
        <v>0</v>
      </c>
      <c r="C23" s="5" t="s">
        <v>32</v>
      </c>
      <c r="D23" s="5" t="s">
        <v>33</v>
      </c>
      <c r="E23" s="5"/>
      <c r="G23" s="5"/>
      <c r="H23" s="5"/>
      <c r="I23" s="5"/>
      <c r="J23" s="5"/>
      <c r="K23" s="5"/>
      <c r="L23" s="5">
        <v>1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5" spans="1:23" ht="30" x14ac:dyDescent="0.25">
      <c r="A25" s="1" t="s">
        <v>38</v>
      </c>
      <c r="B25" s="3" t="s">
        <v>29</v>
      </c>
      <c r="C25" s="3" t="s">
        <v>30</v>
      </c>
      <c r="D25" s="3" t="s">
        <v>31</v>
      </c>
      <c r="E25" s="3" t="s">
        <v>21</v>
      </c>
      <c r="G25" s="2" t="str">
        <f>'Program targeting'!$A$3</f>
        <v>TXg</v>
      </c>
      <c r="H25" s="2" t="str">
        <f>'Program targeting'!$A$4</f>
        <v>TXp</v>
      </c>
      <c r="I25" s="2" t="str">
        <f>'Program targeting'!$A$5</f>
        <v>TXc</v>
      </c>
      <c r="J25" s="2" t="str">
        <f>'Program targeting'!$A$6</f>
        <v>DXg</v>
      </c>
      <c r="K25" s="2" t="str">
        <f>'Program targeting'!$A$7</f>
        <v>DXp</v>
      </c>
      <c r="L25" s="2" t="str">
        <f>'Program targeting'!$A$8</f>
        <v>DXc</v>
      </c>
      <c r="M25" s="2" t="str">
        <f>'Program targeting'!$A$9</f>
        <v>BCCg</v>
      </c>
      <c r="N25" s="2" t="str">
        <f>'Program targeting'!$A$10</f>
        <v>BCCp</v>
      </c>
      <c r="O25" s="2" t="str">
        <f>'Program targeting'!$A$11</f>
        <v>BCCc</v>
      </c>
      <c r="P25" s="2" t="str">
        <f>'Program targeting'!$A$12</f>
        <v>IPTp</v>
      </c>
      <c r="Q25" s="2" t="str">
        <f>'Program targeting'!$A$13</f>
        <v>IRS</v>
      </c>
      <c r="R25" s="2" t="str">
        <f>'Program targeting'!$A$14</f>
        <v>LAV</v>
      </c>
      <c r="S25" s="2" t="str">
        <f>'Program targeting'!$A$15</f>
        <v>LLINg</v>
      </c>
      <c r="T25" s="2" t="str">
        <f>'Program targeting'!$A$16</f>
        <v>LLINp</v>
      </c>
      <c r="U25" s="2" t="str">
        <f>'Program targeting'!$A$17</f>
        <v>LLINc</v>
      </c>
      <c r="V25" s="2" t="str">
        <f>'Program targeting'!$A$18</f>
        <v>MDA</v>
      </c>
      <c r="W25" s="2" t="str">
        <f>'Program targeting'!$A$19</f>
        <v>SMC</v>
      </c>
    </row>
    <row r="26" spans="1:23" x14ac:dyDescent="0.25">
      <c r="A26" t="str">
        <f>'Program targeting'!$C$2</f>
        <v>Mosquitoes</v>
      </c>
      <c r="B26" s="5">
        <v>0</v>
      </c>
      <c r="C26" s="5" t="s">
        <v>32</v>
      </c>
      <c r="D26" s="5" t="s">
        <v>33</v>
      </c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t="str">
        <f>'Program targeting'!$D$2</f>
        <v>General population</v>
      </c>
      <c r="B27" s="5">
        <v>0</v>
      </c>
      <c r="C27" s="5" t="s">
        <v>32</v>
      </c>
      <c r="D27" s="5" t="s">
        <v>33</v>
      </c>
      <c r="E27" s="5"/>
      <c r="G27" s="5">
        <v>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t="str">
        <f>'Program targeting'!$E$2</f>
        <v>Pregnant women</v>
      </c>
      <c r="B28" s="5">
        <v>0</v>
      </c>
      <c r="C28" s="5" t="s">
        <v>32</v>
      </c>
      <c r="D28" s="5" t="s">
        <v>33</v>
      </c>
      <c r="E28" s="5"/>
      <c r="G28" s="5"/>
      <c r="H28" s="5">
        <v>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t="str">
        <f>'Program targeting'!$F$2</f>
        <v>Children</v>
      </c>
      <c r="B29" s="5">
        <v>0</v>
      </c>
      <c r="C29" s="5" t="s">
        <v>32</v>
      </c>
      <c r="D29" s="5" t="s">
        <v>33</v>
      </c>
      <c r="E29" s="5"/>
      <c r="G29" s="5"/>
      <c r="H29" s="5"/>
      <c r="I29" s="5">
        <v>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1" spans="1:23" ht="30" x14ac:dyDescent="0.25">
      <c r="A31" s="1" t="s">
        <v>39</v>
      </c>
      <c r="B31" s="3" t="s">
        <v>29</v>
      </c>
      <c r="C31" s="3" t="s">
        <v>30</v>
      </c>
      <c r="D31" s="3" t="s">
        <v>31</v>
      </c>
      <c r="E31" s="3" t="s">
        <v>21</v>
      </c>
      <c r="G31" s="2" t="str">
        <f>'Program targeting'!$A$3</f>
        <v>TXg</v>
      </c>
      <c r="H31" s="2" t="str">
        <f>'Program targeting'!$A$4</f>
        <v>TXp</v>
      </c>
      <c r="I31" s="2" t="str">
        <f>'Program targeting'!$A$5</f>
        <v>TXc</v>
      </c>
      <c r="J31" s="2" t="str">
        <f>'Program targeting'!$A$6</f>
        <v>DXg</v>
      </c>
      <c r="K31" s="2" t="str">
        <f>'Program targeting'!$A$7</f>
        <v>DXp</v>
      </c>
      <c r="L31" s="2" t="str">
        <f>'Program targeting'!$A$8</f>
        <v>DXc</v>
      </c>
      <c r="M31" s="2" t="str">
        <f>'Program targeting'!$A$9</f>
        <v>BCCg</v>
      </c>
      <c r="N31" s="2" t="str">
        <f>'Program targeting'!$A$10</f>
        <v>BCCp</v>
      </c>
      <c r="O31" s="2" t="str">
        <f>'Program targeting'!$A$11</f>
        <v>BCCc</v>
      </c>
      <c r="P31" s="2" t="str">
        <f>'Program targeting'!$A$12</f>
        <v>IPTp</v>
      </c>
      <c r="Q31" s="2" t="str">
        <f>'Program targeting'!$A$13</f>
        <v>IRS</v>
      </c>
      <c r="R31" s="2" t="str">
        <f>'Program targeting'!$A$14</f>
        <v>LAV</v>
      </c>
      <c r="S31" s="2" t="str">
        <f>'Program targeting'!$A$15</f>
        <v>LLINg</v>
      </c>
      <c r="T31" s="2" t="str">
        <f>'Program targeting'!$A$16</f>
        <v>LLINp</v>
      </c>
      <c r="U31" s="2" t="str">
        <f>'Program targeting'!$A$17</f>
        <v>LLINc</v>
      </c>
      <c r="V31" s="2" t="str">
        <f>'Program targeting'!$A$18</f>
        <v>MDA</v>
      </c>
      <c r="W31" s="2" t="str">
        <f>'Program targeting'!$A$19</f>
        <v>SMC</v>
      </c>
    </row>
    <row r="32" spans="1:23" x14ac:dyDescent="0.25">
      <c r="A32" t="str">
        <f>'Program targeting'!$C$2</f>
        <v>Mosquitoes</v>
      </c>
      <c r="B32" s="5">
        <v>1</v>
      </c>
      <c r="C32" s="5" t="s">
        <v>32</v>
      </c>
      <c r="D32" s="5" t="s">
        <v>33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>
        <v>0.8</v>
      </c>
      <c r="S32" s="5"/>
      <c r="T32" s="5"/>
      <c r="U32" s="5"/>
      <c r="V32" s="5"/>
      <c r="W32" s="5"/>
    </row>
    <row r="33" spans="1:23" x14ac:dyDescent="0.25">
      <c r="A33" t="str">
        <f>'Program targeting'!$D$2</f>
        <v>General population</v>
      </c>
      <c r="B33" s="5">
        <v>1</v>
      </c>
      <c r="C33" s="5" t="s">
        <v>32</v>
      </c>
      <c r="D33" s="5" t="s">
        <v>33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t="str">
        <f>'Program targeting'!$E$2</f>
        <v>Pregnant women</v>
      </c>
      <c r="B34" s="5">
        <v>1</v>
      </c>
      <c r="C34" s="5" t="s">
        <v>32</v>
      </c>
      <c r="D34" s="5" t="s">
        <v>33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5">
      <c r="A35" t="str">
        <f>'Program targeting'!$F$2</f>
        <v>Children</v>
      </c>
      <c r="B35" s="5">
        <v>1</v>
      </c>
      <c r="C35" s="5" t="s">
        <v>32</v>
      </c>
      <c r="D35" s="5" t="s">
        <v>33</v>
      </c>
      <c r="E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7" spans="1:23" ht="30" x14ac:dyDescent="0.25">
      <c r="A37" s="1" t="s">
        <v>40</v>
      </c>
      <c r="B37" s="3" t="s">
        <v>29</v>
      </c>
      <c r="C37" s="3" t="s">
        <v>30</v>
      </c>
      <c r="D37" s="3" t="s">
        <v>31</v>
      </c>
      <c r="E37" s="3" t="s">
        <v>21</v>
      </c>
      <c r="G37" s="2" t="str">
        <f>'Program targeting'!$A$3</f>
        <v>TXg</v>
      </c>
      <c r="H37" s="2" t="str">
        <f>'Program targeting'!$A$4</f>
        <v>TXp</v>
      </c>
      <c r="I37" s="2" t="str">
        <f>'Program targeting'!$A$5</f>
        <v>TXc</v>
      </c>
      <c r="J37" s="2" t="str">
        <f>'Program targeting'!$A$6</f>
        <v>DXg</v>
      </c>
      <c r="K37" s="2" t="str">
        <f>'Program targeting'!$A$7</f>
        <v>DXp</v>
      </c>
      <c r="L37" s="2" t="str">
        <f>'Program targeting'!$A$8</f>
        <v>DXc</v>
      </c>
      <c r="M37" s="2" t="str">
        <f>'Program targeting'!$A$9</f>
        <v>BCCg</v>
      </c>
      <c r="N37" s="2" t="str">
        <f>'Program targeting'!$A$10</f>
        <v>BCCp</v>
      </c>
      <c r="O37" s="2" t="str">
        <f>'Program targeting'!$A$11</f>
        <v>BCCc</v>
      </c>
      <c r="P37" s="2" t="str">
        <f>'Program targeting'!$A$12</f>
        <v>IPTp</v>
      </c>
      <c r="Q37" s="2" t="str">
        <f>'Program targeting'!$A$13</f>
        <v>IRS</v>
      </c>
      <c r="R37" s="2" t="str">
        <f>'Program targeting'!$A$14</f>
        <v>LAV</v>
      </c>
      <c r="S37" s="2" t="str">
        <f>'Program targeting'!$A$15</f>
        <v>LLINg</v>
      </c>
      <c r="T37" s="2" t="str">
        <f>'Program targeting'!$A$16</f>
        <v>LLINp</v>
      </c>
      <c r="U37" s="2" t="str">
        <f>'Program targeting'!$A$17</f>
        <v>LLINc</v>
      </c>
      <c r="V37" s="2" t="str">
        <f>'Program targeting'!$A$18</f>
        <v>MDA</v>
      </c>
      <c r="W37" s="2" t="str">
        <f>'Program targeting'!$A$19</f>
        <v>SMC</v>
      </c>
    </row>
    <row r="38" spans="1:23" x14ac:dyDescent="0.25">
      <c r="A38" t="str">
        <f>'Program targeting'!$C$2</f>
        <v>Mosquitoes</v>
      </c>
      <c r="B38" s="5">
        <v>1</v>
      </c>
      <c r="C38" s="5" t="s">
        <v>32</v>
      </c>
      <c r="D38" s="5" t="s">
        <v>33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>
        <v>0.9</v>
      </c>
      <c r="R38" s="5">
        <v>0.9</v>
      </c>
      <c r="S38" s="5"/>
      <c r="T38" s="5"/>
      <c r="U38" s="5"/>
      <c r="V38" s="5"/>
      <c r="W38" s="5"/>
    </row>
    <row r="39" spans="1:23" x14ac:dyDescent="0.25">
      <c r="A39" t="str">
        <f>'Program targeting'!$D$2</f>
        <v>General population</v>
      </c>
      <c r="B39" s="5">
        <v>1</v>
      </c>
      <c r="C39" s="5" t="s">
        <v>32</v>
      </c>
      <c r="D39" s="5" t="s">
        <v>33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t="str">
        <f>'Program targeting'!$E$2</f>
        <v>Pregnant women</v>
      </c>
      <c r="B40" s="5">
        <v>1</v>
      </c>
      <c r="C40" s="5" t="s">
        <v>32</v>
      </c>
      <c r="D40" s="5" t="s">
        <v>33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t="str">
        <f>'Program targeting'!$F$2</f>
        <v>Children</v>
      </c>
      <c r="B41" s="5">
        <v>1</v>
      </c>
      <c r="C41" s="5" t="s">
        <v>32</v>
      </c>
      <c r="D41" s="5" t="s">
        <v>33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</sheetData>
  <dataValidations count="2">
    <dataValidation type="list" allowBlank="1" showInputMessage="1" showErrorMessage="1" sqref="C38:C41 C32:C35 C26:C29 C20:C23 C14:C17 C8:C11 C2:C5">
      <formula1>"Random,Additive,Nested"</formula1>
    </dataValidation>
    <dataValidation type="list" allowBlank="1" showInputMessage="1" showErrorMessage="1" sqref="D38:D41 D32:D35 D26:D29 D20:D23 D14:D17 D8:D11 D2:D5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5" id="{A2C86143-B5C4-4FDE-A072-5CA173946CCA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C13BE20C-0BDE-4D58-B143-0EBB8AB7F3E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239" id="{4FC54DB0-6762-449D-8423-6A40FB7F3F6E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99BBA258-FDD0-4651-A765-60675479CB6E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273" id="{2842F8A2-C6A7-4BDB-9C93-7471D39F7C4D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96050F2C-85AB-4E7D-A96B-BDCC4CCF7247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07" id="{CAE45895-394D-41F2-B4DD-13AB36BA6E81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648C1CB5-FAFE-4225-BFA3-1CFF5235D6B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41" id="{6839AA39-12D2-4129-ACEB-616145E06D6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2FB671FA-B8B3-4271-85F6-6887816A2B6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375" id="{DC4AD204-D992-4823-B60F-57E67CEE2CCA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5D0D7600-439D-4CE2-86AC-3C5EA8B1239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409" id="{2BE25006-02FD-4120-916A-8EACD5ACFE55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1F0AA285-90F8-42CC-BD9D-DC9C7BCAC07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443" id="{2290BE22-9802-441A-B4C4-37AAE99D169B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4256C19C-FC1A-4C93-B258-2546D4AA7F7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477" id="{C1D46D47-6EA2-44E1-9067-B291631777ED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76A6E469-64F7-404C-91F7-95E95290818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511" id="{E1553AE4-A7DB-4E02-BABA-E6D1A20CDD15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5DC80764-13D3-47B8-874A-BEE1C8D4704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545" id="{6CD6CFC3-3663-4ED7-91B8-6269363342B9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E075F082-F170-4674-81E7-2DE793FBB9E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579" id="{BD074608-8F75-4F23-A42D-07F91EF9DA24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58260821-5E83-4017-9D5A-7670483F2C5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613" id="{1E244D68-FCAA-401D-97A8-1F3CD42CE634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22D5E542-EA3F-4E10-86E7-5D44F0A405F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647" id="{A34E1C20-5A6E-4E03-A26A-AB01B356273C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2411843E-C51E-4E79-A05A-BFA7283EA0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681" id="{3F24B8DD-2B78-48FE-BAFB-719D2C6B996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55BDF791-041E-46D6-95BA-BCA85F3FED8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715" id="{586DF251-F76C-4436-9287-3BEE90CD0234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1F3580D4-6960-486B-B633-872BFDA4B57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749" id="{E482DF95-B47E-4467-9690-3C73994CC37C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359C5E71-06DB-4563-84ED-25A9B2FCA6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783" id="{001C1B07-22C8-49B5-A2A9-7C54997B2289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E16C4E9-DCDF-41D7-A8E9-A57279C96BC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817" id="{D9F010EA-B62E-4573-B87A-DE75D1868EC8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DF8B81C6-1C26-459A-B463-358B15516D4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851" id="{33A35FAC-B131-4397-B517-C7F1B1F178BB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644D247D-EF9C-4B39-A498-09D5BA78D8C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885" id="{E3242158-120C-43ED-B616-ADA2AA38255C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9B11DC6A-7D1B-4B62-A6FC-2FABCE78AFC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919" id="{192C61B0-8408-4C9D-A6A8-9D57C1857C1B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C16925E2-3132-434F-AB67-CDBB0051430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953" id="{A099F62E-0D50-42A4-B93B-7C1C750916BB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6B8C6247-EE54-4FAB-8C78-66C4A0691B8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987" id="{2C0165C8-C52E-40EA-86F7-ADAD868C81E9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85505FFF-1B12-46B3-8482-CB7852F7F86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021" id="{BB2098B5-0090-46BC-8321-2CB00434619E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96DB9052-50F9-47FB-AD16-B92096A81E2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055" id="{F347EFF0-D416-4C01-9535-C5D5A99EB54F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44DFF3B3-50F7-4985-8BD7-5AFF1B45FA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37" id="{98F26E23-D66C-4BDA-9046-8C4F02F733AE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B249A356-9BDA-4D1E-8476-87A6D986AE4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71" id="{790F6A9F-434B-497F-A1FD-0412DE0D1384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82E4A615-6137-4A16-A3E5-AC64DAF1565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07" id="{1A382093-FA54-48C7-8B2B-2D68CDAB9472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FBAA00C0-FC25-49B8-98C4-B47F31757A3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241" id="{F40810FC-BA2C-433D-876D-68D468BAF8B7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4173CC7-0D97-45E3-AAEF-97BBA677581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75" id="{73162D1B-EE3C-4C2C-94FA-65D25F6F5E5B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B1CFA07B-E347-477E-B8AE-E480819A9F0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309" id="{E6D193D5-25D5-4656-A501-A774787125FD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964534DD-E638-4671-BA7C-8181A594093E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343" id="{0CA743E2-C814-4468-80D3-0AB3A3011A37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66134F63-F41C-4ADF-A796-66F88C2B48A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377" id="{73C582E2-7773-4E17-A298-6D3AE10E5721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BE20A670-2D36-4BE9-AA89-EC144CAA97E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411" id="{7C26B8C5-F3EB-4F1B-B25D-D05270BB55F2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8A18146D-52ED-4088-8877-537FE8CE683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445" id="{39CE93A4-1810-43B9-8C5F-6EA88F952D61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7F86C2D4-1EE1-494A-B087-4456AF9AA35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479" id="{799CB594-3D44-4235-AE19-B518FFC6D6BD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C21B3374-60F2-4B25-91F1-3E45F214FE5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513" id="{DF7C6115-C00E-472C-B378-681A5F85B11B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3BAB9A25-8A50-4E2C-922A-7635E2A88C6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547" id="{B37D3EFA-03C8-4CB9-A85B-F964B8AC6615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402B8739-31BC-4C25-A731-3A1C6A1B2C9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581" id="{DCC388BD-49AA-4EFA-87E8-29E0835198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26B72B49-2766-4650-8390-58CF7360C00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615" id="{DE64D68E-941D-4668-9E77-C59FD0D347E1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178755EB-7F97-4061-9E72-56341BE523D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649" id="{D8FCBEB2-717C-4D28-BCB9-D4067CBC409D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DC6B8525-5360-44EF-9477-6284FCF7E17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683" id="{D3296E8B-484F-4B67-9672-EF8F29A2CF48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D3CDDBC2-EC8F-4965-A40A-5DD81F347B2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717" id="{7CDE97B2-88A1-4377-AC2C-DCBEC2F24D3E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4B2F93AB-1997-414E-B669-375871DCCDB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751" id="{08070361-2D8B-4F17-AE07-8D5CD3B11457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85A915CD-FD5A-4729-A7B8-C4A0BCCDC42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785" id="{F9EE000E-DC0A-4DFB-A62A-B6C8D31FCDAB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BEB5E40D-7AE4-4147-B98A-C943B8FC24C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819" id="{82EE08EA-F257-4E09-841B-7B01B36E2DF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385A5FA4-D2D3-4418-8769-4DBEE916688D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853" id="{A303FAA0-5DF5-4F28-8823-F41B787B85C9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F0A4CFDC-7904-440C-9C97-C2FB5A7575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887" id="{9E5991B3-72FA-41B8-A8B8-758F07E48886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AB16E722-536E-435E-A36A-350F511901A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921" id="{D2F2BC6D-07AC-414C-9181-61AD8C43FC7B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6121B7ED-DF02-46A5-8BA5-69B475DDB0F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955" id="{F99F7091-8E60-405D-8C63-97E7D0DF3E5C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4797E61-ECED-4A03-8C38-30268BC0F29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989" id="{4891122C-D80F-4653-AEB7-136CBB196507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642B3407-B86F-4B4B-9835-3543F8CDF7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023" id="{860676D2-388D-435A-BFF0-2483F513D9A3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76F61FF-DE27-42E9-B55B-39F92BEEC20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057" id="{D6653F52-2F24-40A2-9B24-A09B7918F806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DF968709-322F-413E-B2EB-A7479DEC172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39" id="{527AAB19-16C6-497F-B9B8-9D296DA273CA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FC051175-5691-4963-B597-5B1A142ED00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73" id="{D4116344-4205-4D3F-AEF9-FA7B70544DEE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12C4AEB6-481C-4CC2-968A-E79898B4D16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209" id="{96B7FF67-6F22-4C23-AD83-DCE46A69CDCB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9691A826-15D4-4764-B7AE-26B49B189D6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243" id="{679E178F-AD49-4047-8578-AF62125D66A9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C72C7A6E-4A15-4404-BCB4-96A840B872F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77" id="{7A9A468B-0724-4C0E-AC2E-1139CAD48A21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1020CCD9-00EE-4C03-AF5B-8D4D372E369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311" id="{3D5CB123-AB39-4B71-A008-EB7DDB0E9231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E61981A1-7451-4B4B-839C-07A6DC9A4C0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345" id="{482E5484-E842-4EC0-91D3-719190B2B3CF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18ED90D6-6A95-4C0C-9455-6CFC2F75364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379" id="{4D843AF3-3FE2-4650-9D80-DB3BC851B3CC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7C0672F7-DC7E-45AA-A067-0E0BA2B919F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413" id="{09103839-6E56-415C-9A3C-1900473A0BC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038C99B9-5FBF-46F2-814E-F711092C923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447" id="{A8240200-9581-49CC-9E10-42DB7FDF9207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2899C2F2-86DB-4BB3-A77C-C6E47C8D558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481" id="{15865BFF-0A2D-470F-A0C1-3F10A6E3A328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B60DF618-EACB-4092-B56B-8CFDB84C412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515" id="{73B6EED3-773C-4234-839C-2C6E24F09749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1D8DBC38-9745-4C32-92CC-1E4DE1A2ED57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549" id="{E2DDC9D6-6846-4F66-B785-1BA3E8F65A7E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1A034221-B01F-4FFF-8508-A03084DA1D1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583" id="{8BE1FCAB-70CA-4A8B-B7D5-DDF671F95BB9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87D9D3A4-77AE-4C65-B683-AE0D278BA4C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617" id="{DA723A95-3FB8-44B1-9722-A9B4D48D4AFF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28886659-0A2E-4AE1-A918-F03434EFF57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651" id="{ED4A59CD-1530-485A-9ADE-02B003208F14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8251D163-5CE8-4447-A0E4-82C1E8BEFD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685" id="{E6250E02-E777-463F-9B25-4E70CF12FADA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795BF156-BF8F-4EFD-A36E-FF29D32B925E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719" id="{FA47F5A7-DC3E-4F3D-ABAD-B9F208EFE16A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0A328C3B-8E23-4E85-871E-975C8A6B260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753" id="{91D1B392-7A33-431F-90B3-210FE1DE28CF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9171D2E1-F0D9-4997-859D-A01C1E018A5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787" id="{ABE96F50-3883-4EEF-AD69-5193F62D85A2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D9A21CBE-6D64-4640-BD92-F8506E3F629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821" id="{8A0FADB7-503C-409E-91AA-8A0457325F8D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1C3DB4CB-5E34-492B-B3FB-AF74D9555EF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855" id="{4C873980-B896-4E12-8973-2C8600491E28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CBD6ACED-032C-4C43-A005-44B10A5CBEF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889" id="{2A4962CB-27AC-4864-AC91-3E5AFDACF74E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7CF0DB2A-D526-4EAE-997C-BB4ADB10AE5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923" id="{8BEEB25A-80C1-4620-A5F9-9D7654AF446F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D766969A-09C5-4C5F-BC93-F0E6CA5BD44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957" id="{36958F67-F30F-4D67-A612-6852F5A6A891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1F2F7FB9-685C-495F-AF14-B98DF800EEA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991" id="{406D7BE4-AA3F-4592-A5EB-C6370B789ABF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3F5CEF16-2A8C-468A-8740-EFA66F4D222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025" id="{71028FD7-1F49-40BD-BF17-DF57E16F3435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4249C192-4A35-4D5E-B705-D53C6F5F85B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059" id="{BAF6E67A-3683-43BD-B33B-3538484BC24E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1DAF52FC-B530-4BC8-80E1-01DCAE8E6A7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41" id="{7CD7DAE0-ADA8-41D5-9793-0D9FABF76ADD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164F7870-DE07-4975-80E0-FE368D9B3A3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75" id="{3A9822CE-D87F-407E-B8A8-12966AEE0F21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C8FFB63-BD61-4A43-AF5F-E73C10D0E65B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11" id="{E2CBB165-128A-4C2C-9C81-95FD8092C6CD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5D91DC85-0744-4DC8-996C-3937BC479C0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245" id="{8C7BA248-4900-4BDF-9908-B5A40ED30FF4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7FD9F0EF-2D1D-47FD-8E4A-2C4294B23C6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79" id="{A0719FF9-E551-4390-8741-AF8DA5725AD2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47F5A679-444A-4DEF-89DE-F6C7C25242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313" id="{0C2A3F91-0B4F-4786-8D22-A5FD51CB8251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A751D492-AB64-4FC5-B0BD-B31E029183D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347" id="{E4032C73-C0CA-4105-8668-EFA0237EF0F9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34EBF783-45BC-4298-A481-59EC458D943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381" id="{E25DED1E-D786-479A-A363-F21BA4266359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DC81AAD0-484C-4EDE-88D9-A01F00DA27A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415" id="{E25040D0-5E9E-40DC-89F9-0EAC8E6D05A9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B52FE6C1-921E-4855-85B5-82F0F31A07D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449" id="{F3A5F10C-EB7F-46DF-81E4-0ACCD6670118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C25F9AE7-ACD3-4E3E-B525-B2487CE754B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483" id="{E6A943A1-AAFA-4646-90EA-281BD6979B7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7574D88A-4089-4913-BEB1-934B276A4DD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517" id="{A1B52DA8-925E-476F-92B2-9F200631B4B3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7FC54C9D-1B50-40BA-935E-616B0C25607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551" id="{9D210875-DF1D-4DBF-858B-2357B4853FC7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9DE2E73C-D446-4AC2-8BC8-145D82C11DF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585" id="{B0B5A27D-B538-4D20-883D-4D561B273ABC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27BBC1F9-8692-43DA-9886-98CDA010368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619" id="{D62576F2-33FB-49C7-95D8-7E5D3DFEEDE1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FF8C524E-6675-463B-8AE9-64E5DA88AAA1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653" id="{0EADAF02-91DE-487B-B878-16CE12F1EEB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48DE7646-0A71-42A4-962F-D224A6DA3A0D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687" id="{E51D7E85-7DA1-490E-9BB7-E3172C22BA72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69F5821E-CF11-48AA-9F80-2CB85680263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721" id="{D2C292B9-326E-4D9E-BCF5-3392087C84C4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6C7E2500-E149-4B83-A562-FC5156FCF7F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755" id="{328BB0BE-1097-4568-BFB4-04A0029E256B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BFBB2C78-D4B2-4D1C-9668-C588ACD2E4D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789" id="{C442FCB2-74FB-4834-9C94-C1B4754FC4DF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7DDB13EE-FF90-4F53-902B-288D08E9718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823" id="{B328FC1C-5A09-4E54-90A9-E382273D1C48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B2A75B1-C7F9-4D54-94F9-BA7E1878F8F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857" id="{3C4EA1AD-04F7-4B9E-908D-7AA9CB2D8FF9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9E0BCAAE-4DB8-458E-832F-53BAEDA32185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891" id="{D9E45938-91C3-45D7-8433-6BEC7A5A69DB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A4AC588A-79AD-47B3-BBBB-BC2904F3A2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925" id="{9FDBBA8D-A71F-4997-8291-F40DFE8C06E1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6B4A1B52-0BE3-4F95-BA4C-C7B7808B17B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959" id="{7606744C-28B3-4281-A8A5-4B3FB818059C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5A33224B-D89F-4B11-847E-814E415AB06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993" id="{EE59F32A-978B-44C3-8685-9B65F2ACDBF7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51AA155A-B04C-4136-8D84-5EC20C95A51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027" id="{1749E94C-60D5-43AA-AAD9-D65461767BDE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301C853-3CFE-4850-B4AA-4B3B9C0D66C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061" id="{F7E8C8AC-2B39-4E7F-8D96-708BBA7DA9B8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60E2FC80-072D-440C-BAC3-4D12A12E3E5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43" id="{AE2A09AE-08FA-44DC-9FEC-F5376224F6DA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23B5931F-FDA8-4BFA-B6A9-463A0EBEB83B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77" id="{AC4E0DA9-3CFE-47C3-B16D-7A19451AB8E7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D3592ACA-FBC5-40E2-A713-BD8C85AC3EE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213" id="{7F633A6E-A2A4-495A-B398-3BC824DC11A9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13038704-102D-4C98-9131-DCD3D7447BD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247" id="{E1D723A1-D171-460C-9F30-B5353BD91546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AD4F9B46-379D-4BFD-9F7E-76ED80DACDE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81" id="{367E8077-4D1F-4885-BA3F-056A7EA48A58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680BB99B-08E5-4A6A-9C85-090BD9E34A4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315" id="{BD88627C-3BE9-444F-8F0A-FE1ACB243545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11CE158C-763A-4577-A215-3115C3DEA18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349" id="{EC1B8020-2A40-4D52-AC40-403721A946A7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322F99C1-AEF1-429C-B1FE-D7B9637BC64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383" id="{C0EFB3C9-F733-485E-BB63-63EC1D64501C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505233BB-359A-44D6-9BB5-6ED598C364F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417" id="{60BD99C8-8873-41AE-B6D7-F7125FAFB80F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7D7A505D-613A-4487-9618-DA515596EDD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451" id="{84B38762-8B71-4379-BA01-AB739CCBB51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1C8524A4-4833-40AA-AB1F-7DB382F93BA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485" id="{14DFEB98-C285-4E00-ADF8-B9B37ADA505C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B4042D60-86DC-4F47-9B4F-4D905973ADE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519" id="{10DEC78D-7F30-4C71-BBE8-F645BBC06978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88AF45E4-18A1-40C4-8065-84D6C0B3308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553" id="{9BE4AAAB-EDD4-4E3A-B63B-513976EAB80E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E5C6692C-CBAF-46EF-A57D-9E66D49951D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587" id="{EBB56AB0-B7FD-4F22-A5CE-192925DAAF6B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615BCB40-0BAA-4E98-9920-B0BB7161061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621" id="{C1726772-2E39-444B-9B54-7A82A0EBBDF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28655646-8722-47C3-946B-2AE11526BBE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655" id="{6B206071-1C99-4C5E-81A7-C8BEC4F5F1FA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9EDE4CC4-7400-407E-91FD-5EA468F65126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689" id="{4B70A28C-E3FB-4E7D-A6D0-263C6A7400F1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21345242-B1A3-420F-B909-8BDACB1FD69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723" id="{A6B867DA-E982-4392-9BDB-62A61C634E27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868EA065-962F-49E0-BD76-408D1CD792F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757" id="{8B33D699-5DA9-4728-8EFF-A1D9F51D5D13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5C4F59BD-856E-42CB-9C39-4716426267E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791" id="{8F86E50A-372D-4A50-8B5E-9F07E0B4A33B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74FCF50F-DFD8-4A64-825A-B7224D958ED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825" id="{284F29DD-FD44-4A48-B327-EA5CD3597384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4710D9C7-FA50-40A8-B4B5-CB1CA879F37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859" id="{96A3FC70-3184-4DB0-8326-9F6E36CB5418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508028E7-9C29-4C6A-B22F-E8497BB71EC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893" id="{8794BCD7-2479-4956-83AF-7986D55C733E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C6B90A20-A45D-480E-BB3C-E364ABD79A4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927" id="{126645EE-6DC8-4E96-B7F4-5A1178B9B846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94801E73-39DC-4C0C-9F6D-DCBCB28479C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961" id="{7F3F589D-F376-4664-8099-E32328B7FC65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E04693A3-2192-430C-81A7-0DA9BECA224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995" id="{5E7D4933-5C0D-45CA-A9D5-8DBD3A00CDD4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139A7E5-9484-474B-A64B-ED77496705A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029" id="{4F6AA355-5BB0-48A1-809B-0D5AB85A64E1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A3E4557B-DB1A-44EB-B97A-BBB052A416C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063" id="{27D34EAF-7842-4B2F-80C0-A035B69226CA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5FCB86AA-9C24-4BCE-B00D-9444A3C663C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45" id="{1DDDD692-4C8A-4D65-9439-E4DF15951768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9C1D297-B978-4C76-B9D4-D5AB840C633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79" id="{24193C11-0EE2-45E5-83E9-C273C900AFF1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8574D8D0-0DFB-46C6-909D-BDE2C4C5249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215" id="{B13FDA63-5CED-4E14-A9FB-F1D8B08B8348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10D03E72-0310-47B7-83BF-DFCB39CD17E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249" id="{B74C3720-C4F8-4039-86E2-02C8F9EDCEE3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256FC7DE-7BF9-482A-9867-048EDBC7916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283" id="{BE54CF5F-9AF7-449D-B934-784DDF50CF7E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1C6BBB39-A2E4-4490-A931-D899A9B7C48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317" id="{2404CE42-A240-4D46-B1F7-B180BEB1F3B4}">
            <xm:f>AND('Program targeting'!$D$8&lt;&gt;"Y",NOT(ISBLANK(L9)))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94736525-3D38-4DF6-82D3-A65BAB63DC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51" id="{AB10F88F-6C98-4C51-9E5C-CA09FE7C4D32}">
            <xm:f>AND('Program targeting'!$E$8&lt;&gt;"Y",NOT(ISBLANK(L10)))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917A299C-55AA-4A08-9263-09B72B44500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385" id="{0B8B60A6-F92B-4411-9D62-F1F74B1F9554}">
            <xm:f>AND('Program targeting'!$F$8&lt;&gt;"Y",NOT(ISBLANK(L11)))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4A1C0E46-3B5C-4F98-B99C-A704FE222B8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419" id="{F3895227-8311-4E70-8AEC-22F82E87E992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D2398501-F434-4E14-AD0E-5CA1C21B0DF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53" id="{3B67C495-A872-4388-BF03-5A1C1A64259D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4016ADB8-4FFA-407F-A1CA-3A6A30D5E00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487" id="{FD649B79-370B-4CA4-B944-7C382C1F3A21}">
            <xm:f>AND('Program targeting'!$E$8&lt;&gt;"Y",NOT(ISBLANK(L16)))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4FC3B5FB-4C8B-48D7-BAF2-E9C521FFE0F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521" id="{47234C2D-97DE-48E6-BFED-D0F310F0DD77}">
            <xm:f>AND('Program targeting'!$F$8&lt;&gt;"Y",NOT(ISBLANK(L17)))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3ED8C6E7-1383-4355-B429-3211930686B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555" id="{4E70F283-A9D4-43F3-9A69-302DA113A035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D0498DF-E38D-456F-B8DF-502C61058F6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589" id="{6645CF66-874E-4DC5-BC39-3DDC9675261E}">
            <xm:f>AND('Program targeting'!$D$8&lt;&gt;"Y",NOT(ISBLANK(L21)))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18D3B01E-E6BC-4EFF-956A-B4FF98B9DB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623" id="{E0E11040-64CB-4292-A90C-F5AD2C4E7C84}">
            <xm:f>AND('Program targeting'!$E$8&lt;&gt;"Y",NOT(ISBLANK(L22)))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9F2EC7D9-9EDC-448E-8543-DDC51CE63FC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657" id="{EA06CB76-6CCC-4600-997F-699E52588DD9}">
            <xm:f>AND('Program targeting'!$F$8&lt;&gt;"Y",NOT(ISBLANK(L23)))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FCE2B5BD-9403-434C-88AC-A5735E2BF33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691" id="{0B8F020D-38B3-4AB9-8C70-8E2464DB847B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1B923584-535C-43F8-8A15-4FBD155E75F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725" id="{03588B7E-8CA9-459C-8B04-FB437FF4EE55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4635A371-C6E4-435B-A15C-EBC932F5CEA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759" id="{53B1A508-946D-4CD1-8FD4-4263C75E82CB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213C8FF4-6BDB-43CB-9274-91F411195CA8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793" id="{AA18334C-913D-4DF5-B0D5-B9E3BF2AA60A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9B9A16C3-65EF-4043-82BA-EA886930F2E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827" id="{BDCBFFAC-F242-4F1F-A35E-46F166607B48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2CB3FFD0-1991-470B-82FE-A14FE044E22B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861" id="{DCC5DF9D-2609-442F-9214-B7E9D09035CF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15A997A-3385-495D-BC37-063208F5DFF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895" id="{92A62988-54DB-418A-870B-524D2EE75576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79E85521-7365-47A5-B372-8FCEFC54F5C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929" id="{5C294380-4286-44E7-9387-B1D15C8E39EA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476961B3-F7D9-4FED-AFDB-651A7A8A4D2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963" id="{4DCBE9F1-2FA3-4407-A8C5-2F0D39903697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4DE5C5EE-B9A1-40E7-A5EC-27EF3C05ED0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997" id="{5E42E6D5-ABF3-4B07-A8C4-7A7D47C968A9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25CF10A0-C22C-4934-B62B-2401B2F0444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031" id="{DACD55B1-F120-4483-9543-2FA88345FC33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A3679348-777C-4921-BB7E-62666FBF918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065" id="{1ACCE4B9-417D-45C4-8E91-5383867A54E6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79AE2097-17DC-4F40-8C3A-7F7DE0CBFD56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47" id="{78284390-878B-41E6-B622-651FB16582E1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2130A98B-515E-4EA3-92F0-5C5DC1C15E7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181" id="{70F5F5B2-1637-471C-9E4D-4CA106A3E3E7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4DACA329-DF50-420D-AFD2-C19A90DBDFE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217" id="{417FDF72-62F2-4AE0-941D-A77708AE759C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EFEF4AC7-BD3A-4F08-977F-8F092D358D5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251" id="{CE48D307-5D83-4988-BD08-C8E21A9F5C6F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2B84FEA-4997-4848-B1CD-5EECF3CB66D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285" id="{8B7DB779-CE13-4D37-977A-CFC08F7C7122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72C3384F-7474-4638-B52F-2B6A6BEE079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319" id="{DF101662-E33A-4105-8E00-2C8CCA4C9CD9}">
            <xm:f>AND('Program targeting'!$D$9&lt;&gt;"Y",NOT(ISBLANK(M9)))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FDD5C0B9-0059-415A-9AB6-F54B35E5770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53" id="{64E5A2E2-DD26-4501-812F-4C709A7908F2}">
            <xm:f>AND('Program targeting'!$E$9&lt;&gt;"Y",NOT(ISBLANK(M10)))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87444CDA-A260-492A-BC9B-311580CCC45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387" id="{09817C9B-92FA-4B3A-9AA2-05F30014EA49}">
            <xm:f>AND('Program targeting'!$F$9&lt;&gt;"Y",NOT(ISBLANK(M11)))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4FC32003-4CF0-40AF-8F7C-9C55109358B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421" id="{47CA91C6-600A-4FE0-AF52-F554154C42A2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FACB698F-F23A-4058-8F0D-1A764E03A74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55" id="{370D9021-EAE8-419B-8133-213D1F4BE3A8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2396376C-9698-4AA5-821E-36D1BB5FD16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489" id="{2C7ABC81-D24A-4A8A-BB48-4DD8E017BFEF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205BBC9E-A09E-4E17-A120-858285AA330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523" id="{CE7CD56E-A0B8-4055-B9C7-AFCE53B86492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1EA796F6-43E9-4391-94C5-1D83FEE0433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557" id="{97A33D90-4EE0-4283-8E9B-66A31B9AB3DD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44C09FB8-A15F-4DB7-94FD-F21AB6CFD7D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591" id="{DE98BEB9-C7A1-48FA-8C86-D99CF99402F2}">
            <xm:f>AND('Program targeting'!$D$9&lt;&gt;"Y",NOT(ISBLANK(M21)))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12FCD6BB-A275-4CED-9F05-F2AFFCC6AC0A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625" id="{92050C51-6E01-498C-A65B-6477F8E4200E}">
            <xm:f>AND('Program targeting'!$E$9&lt;&gt;"Y",NOT(ISBLANK(M22)))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C498FFE5-B05B-47BA-B617-305B8E8224F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659" id="{7E37B938-9778-4F87-BE3D-184E4D1CEC0E}">
            <xm:f>AND('Program targeting'!$F$9&lt;&gt;"Y",NOT(ISBLANK(M23)))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795BEE0B-3D3B-42DF-BAC3-62300087F01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693" id="{40A8F9D6-183B-4AD3-B775-46276207926C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D955FE0A-99C8-40EA-B6B4-D8C67D85759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727" id="{233126EF-AAF9-46E6-9992-2EB811DB2511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84C78FA8-84CB-44C1-BCBC-DBE25105CAF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761" id="{B593EF1E-9643-406A-A480-AA29C6933600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B0E9F2AE-3953-4863-9E5D-4689B2B60AC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795" id="{E609A0C0-7002-4204-B19E-EB1CA4FDC70C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6C3015B4-4FE4-4DF7-B54D-C7C494FCB3B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829" id="{35CEB53C-C038-4749-839A-F60341DF3611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2261A95B-5504-47BC-93D6-9F289D0BDCB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863" id="{E28902CE-F883-4499-8781-C82DED2F078A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23AA9FCA-74E3-4E08-8E6B-94AEAEDEE49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897" id="{5CC8E0C5-5B0B-46DB-A32F-17843C05EBC6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A73343E9-E64D-478A-9306-B0F921B83B2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931" id="{056C7286-586D-4C89-A448-92AFF1BB4A2B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83C0058B-D83E-4A15-9CE6-DEAA7C4E27B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965" id="{72E56F50-C135-4AE6-877B-CC0C4F2A42BA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1A044276-8E78-4A8E-A955-85DD414D255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999" id="{A41878D7-76A8-4751-A212-DFD2D4F4FEEF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109E850F-15D7-4AA4-81FC-62F8C8B1EE3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033" id="{E59D6313-12FA-4929-B6F6-33062C1782EB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76268CD7-CBC3-4707-8291-881FC02584F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067" id="{7720D154-B315-4C16-8AAC-C30C3E0CF757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B64B51CB-1C24-41B9-A408-1F4635C3542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49" id="{7060CBF1-7FEF-4DBF-847A-7B926AF44CC4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9C74C4EF-D228-45DF-932E-84178A2B69ED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183" id="{84D2AC91-0E6E-4D64-BEFA-0DD31B59083C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266EAA3C-5B1E-40EA-AD14-4F90D52A8CDF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219" id="{EA0C0307-04FD-43A5-AE7E-FC4CA901178E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1347DB42-3946-4490-AD72-84583107482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253" id="{30A42826-A780-4728-A7CE-8D0FF9318EC1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5332F220-A861-4E41-A287-837E818122A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287" id="{5D22DFCE-8537-4B39-B7B3-D040FA37650E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E5078984-8D48-460D-BD72-36F6F47E1A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321" id="{019D246E-7C96-4D96-AAFE-FFD6CACA9090}">
            <xm:f>AND('Program targeting'!$D$10&lt;&gt;"Y",NOT(ISBLANK(N9)))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3195F536-48D2-482D-AF58-34262B83B0AE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55" id="{0EF52AE9-CAD9-4EB8-AFE7-CB9B3BA233B9}">
            <xm:f>AND('Program targeting'!$E$10&lt;&gt;"Y",NOT(ISBLANK(N10)))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B0054025-4759-4225-B3C6-3ED5443F10AE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389" id="{4D50781D-CD6D-4AF2-8405-8E6784EFD7BA}">
            <xm:f>AND('Program targeting'!$F$10&lt;&gt;"Y",NOT(ISBLANK(N11)))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4A0A59A1-5E2F-45A1-8ACF-86AD440D41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423" id="{3646B05C-58E5-4E82-A5FD-A58329EFBC78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BAFCDFEF-8600-498C-9A2A-D66FEBD16C2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457" id="{000D7EA8-BE7A-451D-B12B-FEF5F53EA8E5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BA685989-30F2-4B9F-8518-98B85DADDAE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491" id="{293A0FF2-3004-4F9D-B077-E95DD13BD9DC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EFC75FB2-C436-48A7-A66F-6D17F6030D7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525" id="{256047A5-C8EA-479E-BEFC-2616C2690A17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143788DC-BA17-4914-AA7C-5C4D75790E0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559" id="{1AD1A69E-F209-4AD2-A365-588ED785C6AE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8F50A00A-1D4E-4FEB-A005-396907171DB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593" id="{9B0FE850-23F7-4915-89B6-797145947451}">
            <xm:f>AND('Program targeting'!$D$10&lt;&gt;"Y",NOT(ISBLANK(N21)))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30AD9C6B-B8B0-4FE4-9A6E-698F3AB6FBE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627" id="{8BDD6EE5-3AF7-4E41-973D-83F249B4755C}">
            <xm:f>AND('Program targeting'!$E$10&lt;&gt;"Y",NOT(ISBLANK(N22)))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4C0BFE81-1DEF-425E-B89B-99EDE5EDA52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661" id="{CB0F31A0-70C5-49EF-B0F7-B931F372605B}">
            <xm:f>AND('Program targeting'!$F$10&lt;&gt;"Y",NOT(ISBLANK(N23)))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AEC55E3A-FF9F-49EF-904D-699839398C8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695" id="{D3FCF570-8036-46A8-8B3D-9876D76E1C92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F498B36-AF83-453F-80E9-81BF71369C0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729" id="{AA6B8B61-5B66-40CE-AD8C-195EFD8CE714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AC846DE-0CB7-46CD-B4A1-E27744C94C5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763" id="{3EF502C2-A3AB-418F-879A-D8F2F26B0E7E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36B914DE-0966-4D29-AB72-1F864E1ADD8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797" id="{A5B53AFD-0473-4267-9C26-764AD6EB5A70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3D0C6741-C589-462D-B5C9-FA79FC44B12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831" id="{81D7C745-762C-4E22-B7B1-4AEFC6769BD4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BC31BEDF-785E-43D6-AED5-AC10FD30ECE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865" id="{0FBFB7EF-A620-424D-A80D-FFC01E980AD7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B0E6A0D4-4757-4CD7-ADE7-877C4F2E578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899" id="{54B53941-7FA2-4654-A26E-FF4708A79C66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88B64F5A-2417-49F0-8DE6-3E5D34E9316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933" id="{075B9287-9781-49C6-88BF-D56293931E21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3F68B39D-6472-45A6-A9E6-E70B90C12C0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967" id="{F3FC3260-BC6C-47CC-B371-B4D7CBC726CF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E1C12A44-8F7D-4190-93B4-99A0470C515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001" id="{640CDE0F-F911-4620-9EDE-0A4A18D631A8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B5387DAF-BA87-483B-8CA9-F8260A271A2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035" id="{89C2979B-5922-470B-8E48-7F5657BD9AE8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CF5908D2-D50A-4911-8C1C-2561C18D6C18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069" id="{060A6842-2353-4D58-8305-268B01E68070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3A428821-9134-4C57-802F-FD469FEAB8C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51" id="{7311D82A-3877-4853-8240-FFE1EAB3AFBD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1CB09500-AD73-4705-8F7E-815AD42176E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185" id="{146056F5-A3DF-4115-A66C-66D3F5A9E9AC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DA4C1AEE-7C7C-4D4A-AF00-9D62D570342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221" id="{84AC9476-B3AC-46A6-A211-FF2AC281725B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E4F6D5F7-ABBA-4B90-BE03-20C09520591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255" id="{913027A9-F5AC-45DB-B9CA-491F7846F045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927C1726-F7D1-4904-9BF6-5C6F8732321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289" id="{869942AC-6453-4BEE-8F30-CAA2BF5CB2D8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29A47CA7-6167-49DE-AB78-B10B2D7509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323" id="{C49B964B-C70E-4634-9EBB-8511252D8554}">
            <xm:f>AND('Program targeting'!$D$11&lt;&gt;"Y",NOT(ISBLANK(O9)))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CB616FCF-6CE7-401B-860D-82BA92E3C4F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57" id="{62B0AC89-45FF-4492-807A-21F9EB68459E}">
            <xm:f>AND('Program targeting'!$E$11&lt;&gt;"Y",NOT(ISBLANK(O10)))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CB708B2C-56FA-4EAE-8BFB-4F983275272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391" id="{FF8C1C55-E9BD-468C-B13C-A7A4631503A7}">
            <xm:f>AND('Program targeting'!$F$11&lt;&gt;"Y",NOT(ISBLANK(O11)))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107FB2DC-243B-4201-B312-97456911676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425" id="{E523833D-BD41-476E-A34D-FEB360BF75E9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3A50962D-73C4-42D4-8556-88B73AF4C5C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459" id="{43A22D86-2ADA-4C47-B16A-C30D8742BA12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6730DC49-C0BF-48B8-9B2D-93E19DF16DB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493" id="{AD0A1BAC-C26B-400E-89FB-81BBBE1DF4F3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5B234382-3DD4-470D-B4CE-5E7C2315ABA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527" id="{55368A50-23E1-4C99-BEF0-22EB9C3FC678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D0773288-5BDE-4CFF-AFD8-65CA3D7197C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561" id="{65E7142B-8F3E-4E71-AFB0-E6F61506D77D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262A409D-F08E-4C64-BBD3-96EF4FDE86E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595" id="{E4A3DC88-6249-444D-8F8F-AAD4215FFA14}">
            <xm:f>AND('Program targeting'!$D$11&lt;&gt;"Y",NOT(ISBLANK(O21)))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6CDA6674-4A09-46F8-AF3B-672FA8E91E2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629" id="{35E6A4B9-3C35-4900-893D-A30F377CAC2F}">
            <xm:f>AND('Program targeting'!$E$11&lt;&gt;"Y",NOT(ISBLANK(O22)))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3DDE5129-8340-4FF5-9405-8A9030B5D7A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663" id="{F151048F-B628-4871-B8B6-0DDC1EC177B4}">
            <xm:f>AND('Program targeting'!$F$11&lt;&gt;"Y",NOT(ISBLANK(O23)))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F1F485C8-988D-43D2-924D-C7454FD15C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697" id="{58F26417-7C0B-4D5F-83C1-93DC91A05EF9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398D0E9A-D24E-4444-86B1-AF10EC55D2B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731" id="{A838FADC-8946-4D92-A397-002269E1C4D0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B0C7A71F-6F99-44C0-B1A8-65EDB13712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765" id="{5724C884-1434-459A-BABA-56DCE4A58081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7CBBB040-C076-4FD7-AD2A-507125AE05B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</xm:sqref>
        </x14:conditionalFormatting>
        <x14:conditionalFormatting xmlns:xm="http://schemas.microsoft.com/office/excel/2006/main">
          <x14:cfRule type="expression" priority="799" id="{FBC0F942-6092-4C2A-AF49-4B5D378D3F1C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4AB8F98A-8EC9-4881-BEBB-8253033259F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833" id="{E1D05D55-C76D-481E-9B88-6B8772E95B41}">
            <xm:f>AND('Program targeting'!$C$11&lt;&gt;"Y",NOT(ISBLANK(O32)))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B22495FB-95F8-446F-B699-4E74846ACF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867" id="{4EE0B065-47D0-4054-8A53-83C227DAE269}">
            <xm:f>AND('Program targeting'!$D$11&lt;&gt;"Y",NOT(ISBLANK(O33)))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66AF99BE-3EC6-4987-A877-96067E514001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901" id="{3BDFDF17-316B-4EA7-AEE6-9A242F297578}">
            <xm:f>AND('Program targeting'!$E$11&lt;&gt;"Y",NOT(ISBLANK(O34)))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DA6473B1-ACF1-4F9F-8568-1397BCF3FD5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935" id="{747A416C-0FE0-462D-9C7A-BB5479E21DDD}">
            <xm:f>AND('Program targeting'!$F$11&lt;&gt;"Y",NOT(ISBLANK(O35)))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88AB3267-05CA-4D43-89F5-8A98B67C70BD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969" id="{36B646AE-5A66-4056-98C9-F999A2186E5A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30EE89A6-6CEA-453C-9E78-2C6BC7EF98D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003" id="{4A8556DB-5878-4CE0-BF8C-883DC38D2090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A45D67E-1CDA-4218-8C04-16DA5F66F99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037" id="{3AC8F1F4-9429-4BE3-A8B2-CA4AC055A7A9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DF752532-D862-460C-97CE-D7B9B649681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071" id="{E98B6020-D139-4BC7-9E2D-8D8843DA4BC1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E0D34A13-109C-483C-BC9A-CFC420B894B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53" id="{9092BF81-1EF3-4E0A-BF17-CB1B16C91B31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BA039EC8-D429-4493-A20E-532B04F3187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187" id="{0A877DF1-869F-43B1-96BB-F0582A8E43E4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E2F74A39-F3C0-4DCA-B51F-FB0771341AA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223" id="{8767F49F-3C8E-40E3-998C-B9C048F1F64B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EB524949-197B-4AFF-B394-0FCE884D815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257" id="{D2CBE3E0-700B-44F2-831F-EA9C95C924AD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ED66BEC9-5345-4304-BFC6-152188BA5A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291" id="{5150AB3D-286F-49D3-A68E-E65BBDFF1C12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B3B8C663-BD0D-4CC4-9B57-9454AD5E3B4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325" id="{7283F661-B78C-4254-81F3-6751391106EC}">
            <xm:f>AND('Program targeting'!$D$12&lt;&gt;"Y",NOT(ISBLANK(P9)))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E7F8F6A9-D8CE-4757-90E2-9A73169F199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59" id="{9EA80E04-1D20-409D-903B-30479A1E9B7E}">
            <xm:f>AND('Program targeting'!$E$12&lt;&gt;"Y",NOT(ISBLANK(P10)))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5B09670A-AD89-4BD8-A468-D81BB01A79B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393" id="{E228E98C-FF25-4E66-9EC5-F26D1E8D2DAF}">
            <xm:f>AND('Program targeting'!$F$12&lt;&gt;"Y",NOT(ISBLANK(P11)))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5888619F-5077-420D-B640-FC1E859AB50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427" id="{95A9775E-B460-4043-AFFF-414AD6B19DAA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CC6A3E79-2432-440B-800E-A457908EADF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461" id="{66EE7714-CC1E-4AFD-8C5A-0484C488530D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3A3DD061-34F9-43CE-94D0-E8DDD4F433C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495" id="{ADE7C037-071E-42C0-9B20-AEE1CBB98DD7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DF251F0-9850-4E00-9956-6E451F0369F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529" id="{194A62A0-B09B-4E8D-9C8E-CF954B19A556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FF686E4A-CE52-464F-A9C3-109D1D1CEEB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563" id="{8C4D34CA-108A-48DF-8B96-6256E3D89AD7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E1E331A6-B5A2-4713-A7D2-22D5E04D487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597" id="{F2D979D0-1E42-4EEB-A342-F3A43BE3746D}">
            <xm:f>AND('Program targeting'!$D$12&lt;&gt;"Y",NOT(ISBLANK(P21)))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C3968B67-D941-4C9F-97F9-82B24B15A28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631" id="{10DEB984-5F79-4941-A329-351127C679C0}">
            <xm:f>AND('Program targeting'!$E$12&lt;&gt;"Y",NOT(ISBLANK(P22)))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DFF87A9-1B21-4723-BD46-EF08B7C23BC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665" id="{E5DC7A9B-C977-4D6D-8A91-B8DDD4243277}">
            <xm:f>AND('Program targeting'!$F$12&lt;&gt;"Y",NOT(ISBLANK(P23)))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72C923BB-1CE8-49E0-B6FE-17CE70C8BFEE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699" id="{B55E171F-711B-41D3-A2E1-4F5D0C75E49A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59392339-0EA7-4FD8-9B50-07014F66E04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733" id="{D9E8E9A8-74A7-4FD3-A77F-0831EB840C91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652CCF36-CADB-497A-8505-5CE3D37D7BE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767" id="{9A0759D5-2243-4E7D-BC3D-1164C7B8A6B6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2244955B-B62C-4423-B0DF-C01A7D7378D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</xm:sqref>
        </x14:conditionalFormatting>
        <x14:conditionalFormatting xmlns:xm="http://schemas.microsoft.com/office/excel/2006/main">
          <x14:cfRule type="expression" priority="801" id="{DFC7DE1D-D7F8-4E0B-ADA8-25CAD734A857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E6A92DD2-E375-4428-BD99-0AB3ABA880D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835" id="{08C52996-E1F4-4CBA-A341-D4188FF6BDD5}">
            <xm:f>AND('Program targeting'!$C$12&lt;&gt;"Y",NOT(ISBLANK(P32)))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21271F33-19AA-46FF-9593-3AD274E9031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869" id="{D3523E8A-D088-439B-A7B0-93A57A505BCB}">
            <xm:f>AND('Program targeting'!$D$12&lt;&gt;"Y",NOT(ISBLANK(P33)))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A44A238F-41CF-4266-8DC5-842907567A9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903" id="{AA509B72-885B-4292-A0AF-80FBB7A48518}">
            <xm:f>AND('Program targeting'!$E$12&lt;&gt;"Y",NOT(ISBLANK(P34)))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E87A2937-2DA0-490E-A93D-4C124E2B58E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937" id="{B793F480-D276-4D27-B4F5-23AD3FD1E130}">
            <xm:f>AND('Program targeting'!$F$12&lt;&gt;"Y",NOT(ISBLANK(P35)))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FF3E37BB-747E-416B-8B15-CEFF326A4BC9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971" id="{6A719A49-C3E5-48C2-A46C-F9C433FC5458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77BEBF5E-FA9B-48DE-B0BB-C40D63AE051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005" id="{A04744EA-6278-48A0-853C-A202F854972B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D24C3516-F06B-4177-93BF-BD3F6A408B8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039" id="{AF2185EE-4642-4BF8-8572-E6046AAD7F7B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5D007C16-61AF-48A2-A7A1-12089EE4986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073" id="{D2487E61-C6B1-4D51-886A-B20766B243BA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4B26E28A-C795-4B4A-8402-F6D480036A6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55" id="{6A4690F6-8D94-4779-9C05-0C22EA1B6BF5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5E4F5820-20B5-4DFD-ADE7-46596F31626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189" id="{A069824D-1235-4546-BAD1-7286F9B1EA89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6FB48BE8-5B86-4E5D-A80A-791A3B47852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225" id="{F1E812C3-AE8B-40E0-B866-336E255A5650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A30D9C76-988B-43F0-9FD3-57DBF0201F8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259" id="{46C19985-8569-4753-B8B7-6B59C8ECDFBE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64D2694B-833D-4F5E-AC8B-7A4A97B49E3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293" id="{B73C672F-E6B5-4A59-90D0-5E1EB75A5493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91B448F9-78B8-41FC-9E62-A11BF2E2300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327" id="{17AD54A1-1202-43E4-8F98-FE0047AF3FDE}">
            <xm:f>AND('Program targeting'!$D$13&lt;&gt;"Y",NOT(ISBLANK(Q9)))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5AB132C8-41BC-4BB5-9265-79770E36D7D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61" id="{1B402BD4-5500-4AD4-B8C8-3B3E05B9E7E8}">
            <xm:f>AND('Program targeting'!$E$13&lt;&gt;"Y",NOT(ISBLANK(Q10)))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37290448-DD2B-4732-9EFD-59967983D73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395" id="{63E6BBCB-E818-4B34-A963-AB21F135AB30}">
            <xm:f>AND('Program targeting'!$F$13&lt;&gt;"Y",NOT(ISBLANK(Q11)))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306A397F-C54B-4B60-B3FA-157CF703C65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429" id="{5BB317A7-50DB-4592-98B6-9A25F66CAD42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99536B39-FDC6-4138-8270-C4760DAC90E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463" id="{6E3AC5E7-1C57-46F7-B016-BBD5EEAFF413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507749CA-B435-4658-8195-5F13B2C99D3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497" id="{99C687BD-26B0-4F09-81C9-00764CBF335A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5F1D5C7A-A7D7-41EA-B297-E987A922400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531" id="{95B4C18C-7CC9-4C45-9C98-DD3FA4F9D592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23969D48-1753-480E-B5DE-6DC351EF95D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565" id="{E61FDDED-F38D-4BFD-9DB4-4E223D473212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45517103-9CD7-41AE-9416-AA9804B4A52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599" id="{E3D47964-725F-42D1-9BBE-5E733AABF45E}">
            <xm:f>AND('Program targeting'!$D$13&lt;&gt;"Y",NOT(ISBLANK(Q21)))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71CD20EC-8C91-499A-A982-8CCFBF601D2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633" id="{E1E9F7F8-C052-4622-BEAE-11644D2C4977}">
            <xm:f>AND('Program targeting'!$E$13&lt;&gt;"Y",NOT(ISBLANK(Q22)))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77DD3899-3299-4D99-A7CA-E67CA74CE18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667" id="{29D745A3-BE86-4B4C-BEA9-726B01A85AB7}">
            <xm:f>AND('Program targeting'!$F$13&lt;&gt;"Y",NOT(ISBLANK(Q23)))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5955728F-BEF6-46AF-B240-DD29E2B68A7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701" id="{91123C7E-D3F6-43D7-BB4B-9601A05F0893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FE7EF1B2-4DB9-44E2-9D2B-77830E74A53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735" id="{E7B8EC34-A7A4-408C-B80C-5758A90B8CBB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5E21BD55-0FA5-427A-8BB5-BFE2B7F78EA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769" id="{1181E8EC-EB58-4B50-8D01-4573F2327650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494ACC21-E40F-479B-838E-9D3E0AA5076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</xm:sqref>
        </x14:conditionalFormatting>
        <x14:conditionalFormatting xmlns:xm="http://schemas.microsoft.com/office/excel/2006/main">
          <x14:cfRule type="expression" priority="803" id="{4FF0C7EE-9C0E-4D94-AD79-DFB2DAD2B7F9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C5D473FF-865C-4295-B973-5B6DEBFBD18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837" id="{90773E30-AC7D-4D30-BE9D-ED5513016ABE}">
            <xm:f>AND('Program targeting'!$C$13&lt;&gt;"Y",NOT(ISBLANK(Q32)))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AA838A97-377C-4A2E-AE7B-82559FFC572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871" id="{87891722-DB4D-42D8-930B-5FD3CB4A924A}">
            <xm:f>AND('Program targeting'!$D$13&lt;&gt;"Y",NOT(ISBLANK(Q33)))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6035F5F8-4E09-41DD-859F-74328BC7235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905" id="{CAB187C6-C4B1-463F-B497-A15DE64D7D0F}">
            <xm:f>AND('Program targeting'!$E$13&lt;&gt;"Y",NOT(ISBLANK(Q34)))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7F50568B-C4C7-4EFC-8129-877A4F07FC7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939" id="{090BAEC8-AE7F-4BCD-B7A7-375AF625C0B0}">
            <xm:f>AND('Program targeting'!$F$13&lt;&gt;"Y",NOT(ISBLANK(Q35)))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D71C542E-1622-4667-81B7-89E1E130F22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973" id="{03F7D557-09AD-4F33-8667-EDCFE4AE9BFE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8CB22119-1EE3-45FE-A899-950175B2EAC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007" id="{A929FAF8-D231-4016-A0D1-F0A5860A33CF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604862D9-E93A-4377-AC7D-565151B92E4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041" id="{EECD5461-A91B-4348-8D6D-8321A38DA32B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A4ACB8E5-9E76-4BAE-98A2-5DF9B15A8E2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075" id="{FE1B4A42-1BA5-4C52-BADE-377FE08FE328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84AA4F68-B439-434D-BC43-82ADD542135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57" id="{5DA55234-C5A0-46AF-B343-DB7599B4A045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3D68EA6F-D856-47D7-8F08-FC107DD84D69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191" id="{21C7C7F9-6732-4311-8072-4BFEDFBAE5B9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D6DE4369-B16E-48DD-9330-DC114AD0100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227" id="{016B5171-6850-4CD1-9114-5CC00A6BF0C8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36F714ED-C296-4D0E-9664-86C73715A64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261" id="{6DE74FA9-A76A-42BF-80B5-DCAB5F766169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76FDCF32-524D-4E00-A1A6-902EEB86FCD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295" id="{BB2B7F52-218F-4FFC-BD99-4577FC015328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25AE65C4-6DC0-42CD-ADA2-8EBD9B23210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329" id="{2E729A88-E97E-43C2-B3B6-396F9E4D0178}">
            <xm:f>AND('Program targeting'!$D$14&lt;&gt;"Y",NOT(ISBLANK(R9)))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4E8B3082-6308-40F2-A3C6-7BDBCE6AEB4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63" id="{609556AF-5C2A-4C13-83BF-F54A9A104374}">
            <xm:f>AND('Program targeting'!$E$14&lt;&gt;"Y",NOT(ISBLANK(R10)))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C47125CB-D1D9-4E8C-834E-A9C7DB7AFD9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397" id="{08BCB2F5-97AA-4856-A048-629A080A54E3}">
            <xm:f>AND('Program targeting'!$F$14&lt;&gt;"Y",NOT(ISBLANK(R11)))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B716A5C4-A529-4607-BE8D-3D023C0A916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431" id="{18B4E762-1F5B-44AC-B4B0-26D814CB8F72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6870AC47-4EC5-4B36-8D93-BCCCF9D2BA8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465" id="{9D277979-D17A-4C07-89C6-4EC448CCF040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B598DA44-8050-441C-8869-13F5BA3CB89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499" id="{73F2CAB5-90B1-4214-9D5A-DA7E79A3B723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C55D00F4-98BF-445C-8945-5C85C81AFF4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533" id="{C7D13ED9-9625-4C86-A831-937DA4BA2618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AF5A2C2D-13FD-423E-9B47-A0C6D17EE30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567" id="{3F9EAD42-786E-4129-ACD8-0F791A223266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54759879-1145-43C0-84E4-DD8D9726D31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601" id="{951290C1-8349-4B33-87AF-924130C33789}">
            <xm:f>AND('Program targeting'!$D$14&lt;&gt;"Y",NOT(ISBLANK(R21)))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BF4CAEBC-4041-4292-9B2B-FFC454B477F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635" id="{D15D4148-4933-4DC4-A770-769C8BEA752B}">
            <xm:f>AND('Program targeting'!$E$14&lt;&gt;"Y",NOT(ISBLANK(R22)))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A7BCA470-14F7-4621-A711-3CA9067EEE7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669" id="{2D700A20-FFE7-41E5-967C-9D7B49A6B0F6}">
            <xm:f>AND('Program targeting'!$F$14&lt;&gt;"Y",NOT(ISBLANK(R23)))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F956AF1D-7F17-4065-84A7-8492A2BCEBC1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703" id="{BF999AD5-D807-435A-80CF-9B7038DB3950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2007CC3E-C8F7-4A22-8649-11D0DE70448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737" id="{F74D086F-DE38-4770-A762-220381592DB8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DC917010-0A7A-47F8-8CDA-09D1D13E2C9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771" id="{7EC3328A-F7F1-4666-9274-02ED0371CC2F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5C9FE163-04D1-49FB-A182-686A7CC9C46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805" id="{7D3F1DD2-AE19-4441-81EA-5E90E0C70D38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A78BB04E-A59B-4D06-A8BA-273574E5175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839" id="{CD139EFB-04D3-474C-BAB4-01468BB19A9B}">
            <xm:f>AND('Program targeting'!$C$14&lt;&gt;"Y",NOT(ISBLANK(R32)))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5CAEE2FA-1601-4DA5-8F5B-55C94495158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873" id="{84606A6F-CF6B-4D89-9FC7-8690D7C5100C}">
            <xm:f>AND('Program targeting'!$D$14&lt;&gt;"Y",NOT(ISBLANK(R33)))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9113429-66FA-4AD9-95CD-1DDFB194EA5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907" id="{D9F85A45-5F45-46BC-BAF7-6D8076F2F100}">
            <xm:f>AND('Program targeting'!$E$14&lt;&gt;"Y",NOT(ISBLANK(R34)))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72D66947-46FC-4270-8D1D-6449685812D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941" id="{07EB760C-7CA3-420F-9E61-54E8966B48C0}">
            <xm:f>AND('Program targeting'!$F$14&lt;&gt;"Y",NOT(ISBLANK(R35)))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BD4265F4-11FF-442F-BA66-3B98B7E1607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975" id="{B4FE93BD-5CE6-416F-9294-D5A984018C2F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6777A6C4-9294-49DC-9DE8-A926C6B82F1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009" id="{F115EE78-20F3-4058-B985-8CBB5F59201D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58C323DA-81A5-4FEE-ACB9-A07B760D2C5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043" id="{F88B2D5C-E8C0-452E-B8E6-B966CDFCBCB3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E43BE4CF-5D11-4B60-99E4-D7696116470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1077" id="{A3DD68BD-840C-4554-BA96-3D3222FB59F0}">
            <xm:f>AND('Program targeting'!$F$14&lt;&gt;"Y",NOT(ISBLANK(R41)))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F833FA54-3F94-468E-9BE7-A722F1A768A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159" id="{6B65EB9D-AEEB-4180-8E9B-0CE258B1D592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209D5972-D023-4D70-B24B-C860874BDDC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193" id="{3AACE66A-4456-4ECD-BB04-5CEB1097AA9A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2A191CB5-173F-4830-8167-7BD4759782A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229" id="{884E841F-8753-4482-9C7B-C2D140F9B42F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8C704BE1-99DB-4B16-B6E3-8E283377E1D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263" id="{8BDBB64E-E7D7-4289-9D4C-6EB819D25F31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EB3B4426-8A3F-4AF7-BA14-3562FB41D8F3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297" id="{F4C24108-33A6-4C4F-8160-78A52872DAFC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B872F97F-4A0E-4600-A148-7A76CE923AA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331" id="{3B89EA9C-7968-44D6-9440-4C914951E027}">
            <xm:f>AND('Program targeting'!$D$15&lt;&gt;"Y",NOT(ISBLANK(S9)))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A09A8804-6DB3-4176-9604-E78C3AFFF2D3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65" id="{E73AA5B3-521B-498D-A71D-A134381D7914}">
            <xm:f>AND('Program targeting'!$E$15&lt;&gt;"Y",NOT(ISBLANK(S10)))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CA730A57-92C0-4F20-8D5D-477C4F5D079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399" id="{D7326E74-1DB0-457D-88DD-C12E0F9C1DB0}">
            <xm:f>AND('Program targeting'!$F$15&lt;&gt;"Y",NOT(ISBLANK(S11)))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6EC6E430-4E4A-48F9-80EB-EF3E0170E54B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433" id="{93E4AECE-ACA1-4F02-A19A-11466283AD26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DFD50A9E-9A40-4111-9950-20ED0A776D86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467" id="{43EDDDEE-014E-4DB7-98BC-B85C9F6CA296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39D24E85-A248-4BA6-8CCA-DC109726DB1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501" id="{8813EE4F-357A-453C-9788-E4E3FD3B146E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17999A0C-0114-45EB-B8BA-917F327FBDA8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535" id="{D4A56688-73EB-4A90-89A1-71A84CFC54F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7BA6DA3B-3339-4822-8AF7-D4D245D343AA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569" id="{43FF7FB7-091F-4FF8-89ED-CE15F5DFC353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EE907939-2C14-42B2-B0B6-0ABD58E07F29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603" id="{F6455DD5-674F-4BA5-9B06-006C40061550}">
            <xm:f>AND('Program targeting'!$D$15&lt;&gt;"Y",NOT(ISBLANK(S21)))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E60E5278-E816-4351-A7CB-E70C2CE6A78F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637" id="{C1312A43-5B71-493C-95B6-5CF32C152753}">
            <xm:f>AND('Program targeting'!$E$15&lt;&gt;"Y",NOT(ISBLANK(S22)))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54ECA84E-7342-46C3-9947-2EE418BD66C3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671" id="{2700F0B4-F1F5-495B-8F27-9DF1A9F45383}">
            <xm:f>AND('Program targeting'!$F$15&lt;&gt;"Y",NOT(ISBLANK(S23)))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D695C49F-2E2C-41FF-93D8-6AF45C596CFC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705" id="{AA4BE9E2-3D6C-4474-BB7F-36C3C7823556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F46D67FA-3874-4E3D-AB96-D9642B0C8F84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739" id="{7B1AE8B1-7F7F-4F3E-9DFB-F8F847448380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92E307F7-FF67-4150-8FCA-01592C435A41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773" id="{84EACB9D-ACD5-4666-9172-627DF6B10B46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ECE79D71-98E4-4FC4-9B56-F31A7D64829C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807" id="{5802AEE5-D0CE-4C3F-BF9F-F924D40FFB97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F14DAD84-692B-4FD7-BED4-ADDA6B346506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841" id="{55878E1C-DF38-4D5E-B284-720AC90933E8}">
            <xm:f>AND('Program targeting'!$C$15&lt;&gt;"Y",NOT(ISBLANK(S32)))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43117C14-A2BB-40B4-8051-7A47B091003B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875" id="{CB4C4B82-A56D-4DF4-A9D2-EB6BF6F7AEE5}">
            <xm:f>AND('Program targeting'!$D$15&lt;&gt;"Y",NOT(ISBLANK(S33)))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98960183-FC0C-40E7-9E4E-9F0DA07CD8C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909" id="{1FFFC138-60CA-4AB8-9C60-91FF6FF5F28B}">
            <xm:f>AND('Program targeting'!$E$15&lt;&gt;"Y",NOT(ISBLANK(S34)))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F27BDBB9-5AB8-4518-952F-5818F78318C5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943" id="{93D56155-8533-4BCA-965A-D5564BBB37ED}">
            <xm:f>AND('Program targeting'!$F$15&lt;&gt;"Y",NOT(ISBLANK(S35)))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942A9050-5FBC-4CE9-9C1A-928B0A3F16F9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977" id="{B9CD8818-E253-4205-A066-341F91E7714C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55A4A3B6-D255-4809-9BE4-B1D33C7810C3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1011" id="{7E6A2634-0503-4D7C-B0E3-E20A9637F357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DC722FBA-0FE9-4701-9E24-337AB3C579B2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1045" id="{B9062C0C-8D29-4A2A-867E-1D11BF56A929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74430A5F-BE8B-4A94-B37E-1C255BFADA9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1079" id="{D5CAE35F-00E2-4225-AB51-88B3B5305A67}">
            <xm:f>AND('Program targeting'!$F$15&lt;&gt;"Y",NOT(ISBLANK(S41)))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3FC092E3-F0F6-41E1-80B8-3A6836182FB8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</xm:sqref>
        </x14:conditionalFormatting>
        <x14:conditionalFormatting xmlns:xm="http://schemas.microsoft.com/office/excel/2006/main">
          <x14:cfRule type="expression" priority="161" id="{BB392231-3630-47D4-A5ED-BCE411DF8755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C7DE5F52-6FD2-4671-B13B-BC4DC2D9D8C8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195" id="{5303EE7C-6DEF-44BB-9EC6-E7677AD3EAED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7878B1F4-05E9-4243-962B-5321E7CAB054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231" id="{B85C93E2-C95B-43DB-8B1A-CA702701ABF7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5D6BDA5C-3EA9-4CD8-9C2D-D8048349B25E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265" id="{34D5D907-B290-420E-A288-6871C17B8166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ED7CF568-EC99-47C5-9F19-F1D4A9B5D4FD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299" id="{321BD50F-E0FE-471B-A8D8-CCDA5E8ACF3B}">
            <xm:f>AND('Program targeting'!$C$16&lt;&gt;"Y",NOT(ISBLANK(T8)))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6B9A8E47-DDD3-4498-B6BE-E41939635132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333" id="{0C49919F-2BC1-4356-B9AE-39FBABF5A36F}">
            <xm:f>AND('Program targeting'!$D$16&lt;&gt;"Y",NOT(ISBLANK(T9)))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4D935056-F1AA-4968-8774-074B94C36675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67" id="{77FE4A5E-99D0-4C3D-8C33-5A89A59D8C66}">
            <xm:f>AND('Program targeting'!$E$16&lt;&gt;"Y",NOT(ISBLANK(T10)))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664DC426-00CF-41E1-B27F-75A4F1883DEB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401" id="{C74A2A8E-0011-4513-A018-AD22C936A731}">
            <xm:f>AND('Program targeting'!$F$16&lt;&gt;"Y",NOT(ISBLANK(T11)))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C28C4693-3E4F-4566-971F-9DF4BBA0CF1E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435" id="{8954FE1D-AB24-4F28-8F8C-FE8028875B54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2B1D3D78-8D63-4BB4-85D3-C5C21A38FCF8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469" id="{E7E025C1-348E-42B0-AF5C-4D57F9E33D5D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5F078B3D-D3C8-4175-80B7-74F801498E29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503" id="{558A7BAB-BAB1-49E6-BE66-5D8A7230FD52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E5B27C4E-C9E4-4F7B-8107-B33EDFBC3B2C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537" id="{B327F2F1-C07C-4C2C-8B43-E3B53C2BE433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7C40D61F-45DA-47B9-9CE0-7705DB7979B4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571" id="{9F4BE78D-35FE-4F1A-9376-3B27BA9C0410}">
            <xm:f>AND('Program targeting'!$C$16&lt;&gt;"Y",NOT(ISBLANK(T20)))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A28ABD20-5401-45A0-BDE7-AC35FF02C18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605" id="{0267F2F9-EC32-43D1-B042-0ED38DB4D67F}">
            <xm:f>AND('Program targeting'!$D$16&lt;&gt;"Y",NOT(ISBLANK(T21)))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BDAA34E6-0CAA-47C3-AA6C-C3F4002154F7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639" id="{0F6F173E-00BC-424A-90BB-FAADE1FB116E}">
            <xm:f>AND('Program targeting'!$E$16&lt;&gt;"Y",NOT(ISBLANK(T22)))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23D9D03D-7A26-4679-B7D9-0C840A122FE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673" id="{FF972918-F327-44B5-821F-037DF787FE36}">
            <xm:f>AND('Program targeting'!$F$16&lt;&gt;"Y",NOT(ISBLANK(T23)))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9267AE11-0948-47CB-B998-463D4330D238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707" id="{DB5A3FB4-C59E-4866-AF4E-C8265201E4DE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D19FAF71-58B6-41C5-8DB5-663583EF6FB3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741" id="{2AFFD8DA-E1C0-4F56-9E85-7B01AAC3804A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EE01D0C9-22A8-46C1-A24E-38EB38AAC921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775" id="{42040A78-179A-469D-BEF8-8527A6F0C3B3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801B462C-F967-423C-B068-D74075C9176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809" id="{033F4FC2-BD0D-4905-BE96-781E73736C5B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D5E838AE-3F9B-48B5-BE08-462196CB26DF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843" id="{54A8567B-4AFC-4948-8CE0-E917C67F10D6}">
            <xm:f>AND('Program targeting'!$C$16&lt;&gt;"Y",NOT(ISBLANK(T32)))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C12978E6-AD50-47E7-AD6A-894FA10EBE1A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877" id="{24C58A6A-0B63-41A6-B915-9658C5991D26}">
            <xm:f>AND('Program targeting'!$D$16&lt;&gt;"Y",NOT(ISBLANK(T33)))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D4E3007E-ED96-458C-B807-DFF679C53B2A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911" id="{0A55469A-7174-4A61-B56E-1B9BE48E41B4}">
            <xm:f>AND('Program targeting'!$E$16&lt;&gt;"Y",NOT(ISBLANK(T34)))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6B696030-4DB9-4294-8953-E97B077D5FDF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945" id="{F4137D3C-8585-42BA-B294-C69BFE733B2B}">
            <xm:f>AND('Program targeting'!$F$16&lt;&gt;"Y",NOT(ISBLANK(T35)))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8AAF24D2-F91D-419F-B093-0D7CA98C83E9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979" id="{30E592D4-D08E-46E3-9BAD-083E0FBD12D4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7D141906-F452-46D2-9059-592D21869E67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1013" id="{82B9CDB3-AB05-4CE1-B848-FC02FB3A4476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FF06C054-350B-4D90-A391-B80C29E78F5C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1047" id="{6C646F6E-ACDC-4C0A-94C8-661D68E1C448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1074ACBF-1A59-4532-9DC4-779AB8FF08C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1081" id="{E1704A21-AADE-4B76-8379-4D19EFBF9500}">
            <xm:f>AND('Program targeting'!$F$16&lt;&gt;"Y",NOT(ISBLANK(T41)))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5C0768F8-8408-48EC-83D3-BF510D4890D3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</xm:sqref>
        </x14:conditionalFormatting>
        <x14:conditionalFormatting xmlns:xm="http://schemas.microsoft.com/office/excel/2006/main">
          <x14:cfRule type="expression" priority="163" id="{5EC05B77-4EC3-4617-8EE6-EFB36605C70F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FFDFEB65-7D7E-4EAA-9ECF-F51292E8909E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197" id="{ADBC9670-6C28-4FE4-9018-17EE900DE605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36327A67-957E-4011-9361-401B7FAA9653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233" id="{BB5574F1-7591-4F8D-A0B2-1F1BD1131452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E202D4F2-FD3A-44B5-8274-C8E13DC51F31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267" id="{5344DDB6-FCD6-425D-B2B6-E83CE3A94235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E875175B-3D47-4717-B07A-ABD97537E527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301" id="{90D43F0D-ADCB-493C-80E2-AC143FF61904}">
            <xm:f>AND('Program targeting'!$C$17&lt;&gt;"Y",NOT(ISBLANK(U8)))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B634D813-32E0-443F-8EA9-3B3112AA54E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335" id="{5BA28E57-7034-4893-893E-A0E561B7AF72}">
            <xm:f>AND('Program targeting'!$D$17&lt;&gt;"Y",NOT(ISBLANK(U9)))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12F87BE5-B0B2-48B2-8DAD-41DFD16CCFE4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69" id="{E535C6AC-E7AC-4B8A-A13D-939270F54DE2}">
            <xm:f>AND('Program targeting'!$E$17&lt;&gt;"Y",NOT(ISBLANK(U10)))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2BEC103F-BE18-417B-B6AF-A159EF26F69E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403" id="{14353DA3-21E9-4CD5-BE10-C9343C6A220E}">
            <xm:f>AND('Program targeting'!$F$17&lt;&gt;"Y",NOT(ISBLANK(U11)))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9CDAE12B-0F1C-4AC7-B343-637D91164B44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437" id="{031A7BAC-E74E-44C3-BA16-67FED7769107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5D0D25A7-9D2B-486B-A21D-1B5865B3E8BE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471" id="{8FF95C5E-2DA6-4279-AC00-797E3E15A571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DA630DBD-4A80-4F6F-B134-96C17EE19E4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505" id="{8203E9B0-9A0F-4244-A28E-97DA3C4D4F1E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BCD2E846-B130-47AD-A9B1-EFB3699651D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539" id="{78A4D2A3-3028-4575-B312-C25C7BAC15BE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256C0DB3-5B34-4DDE-9D07-305392D10FC2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573" id="{55AA4CB3-81B2-493B-A579-5D04BB3292BA}">
            <xm:f>AND('Program targeting'!$C$17&lt;&gt;"Y",NOT(ISBLANK(U20)))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B9651FF3-BE13-4A1F-AE93-03029D1635AD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607" id="{E3FD4404-E012-4901-B692-56C8A1E2C638}">
            <xm:f>AND('Program targeting'!$D$17&lt;&gt;"Y",NOT(ISBLANK(U21)))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E8C9C732-00FA-4588-904B-62C396BE2E8E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641" id="{063629B7-BAA2-4046-93FF-D17B9798C1A1}">
            <xm:f>AND('Program targeting'!$E$17&lt;&gt;"Y",NOT(ISBLANK(U22)))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4B84EDBF-B84B-40EB-BAD5-E146266B25EB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675" id="{624DCAFC-23EE-4CAF-8EC9-38804373CD59}">
            <xm:f>AND('Program targeting'!$F$17&lt;&gt;"Y",NOT(ISBLANK(U23)))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B146CA7E-82AD-4745-AF8B-3694E3C9A83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709" id="{EC1D9F5F-5433-4410-8201-AB1F3B642A5F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D5E0919C-7EC0-4A0C-B3FD-61A9D29F6ED3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743" id="{0A09F0A7-9C54-4067-9273-0EC3FFE13F82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A5CA032A-1A4A-447F-BE80-75C3C528335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777" id="{6C4F8E48-D37E-4CE1-8B8E-E64F885B4F7D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E8FEECE4-3A7F-42A1-B245-29AABBD605EC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811" id="{A7829C66-CDE9-472B-AB10-3581C03071B7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2F6CC9D4-A1AF-494C-A699-4FCF7F952DF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845" id="{A92294D1-44BA-4C84-8F0E-F8B372535C3B}">
            <xm:f>AND('Program targeting'!$C$17&lt;&gt;"Y",NOT(ISBLANK(U32)))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70EEA0D7-3C57-45F0-AD69-B23AFE7C32AC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879" id="{E1E5A1FD-1A91-4A7E-B529-110BF2F24E77}">
            <xm:f>AND('Program targeting'!$D$17&lt;&gt;"Y",NOT(ISBLANK(U33)))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327214A-C032-4045-9B46-6F2EADAB859A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913" id="{7F7FE67B-46F4-45AC-97C6-CC8C22CAD117}">
            <xm:f>AND('Program targeting'!$E$17&lt;&gt;"Y",NOT(ISBLANK(U34)))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4B9EBEFB-A1BD-4879-BA00-4E5831EE84A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947" id="{7E3C6F98-B0BA-4AA7-8D02-42DA7B668A66}">
            <xm:f>AND('Program targeting'!$F$17&lt;&gt;"Y",NOT(ISBLANK(U35)))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373EB110-ECFE-47F3-9C19-4E4D83BBB58F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981" id="{070A3D9B-DE35-45A3-80AB-A73DE554C878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8A96DA14-6874-4DB4-940C-46CE36585205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1015" id="{8E2972D9-EF01-49A3-AC64-7EFDC7A1B69B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D5D5BB68-A206-47C4-B9DE-56F0CD59E52B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1049" id="{51313E45-0191-4EEE-9D10-D9354B355798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BB1BB2BF-A4F6-4F91-A2D0-F4B5A41D8C89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1083" id="{7436ADF7-06B4-4D76-9C5A-889A581BCBAB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A92FBDE5-E161-4C9F-8D4A-2DCDC2B6F8BD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165" id="{3BC1E5A4-B9A8-4D35-9B89-C633B91CA2BF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3773EDBC-3000-4D01-B215-21CEC773B97B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199" id="{2A00FE48-A023-4BB0-BAC3-18A6B876191E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96A7F8B1-95BA-44EA-ACCC-81C29B8B3C7F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235" id="{7FA87010-5DC5-42FE-9130-9E8AEF1AD34F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C0C61A74-BF89-4413-BA0A-D62FE955383D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269" id="{FF9565FE-7690-4601-B4AA-E037503433C9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5BFC37C1-C52E-4B7E-9000-9B325F83B01D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303" id="{11547A00-75A2-4ED6-8B49-151006A88FD9}">
            <xm:f>AND('Program targeting'!$C$18&lt;&gt;"Y",NOT(ISBLANK(V8)))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5E6E7F88-4170-4089-9B01-D4BFBA57459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337" id="{C185CF07-99EA-4494-8C04-6E1A51FAF453}">
            <xm:f>AND('Program targeting'!$D$18&lt;&gt;"Y",NOT(ISBLANK(V9)))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103E2E66-100F-43ED-9ADB-A4DFE35DF11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71" id="{3BB02050-7A1A-41A0-A5A8-F3B06A8DFDD1}">
            <xm:f>AND('Program targeting'!$E$18&lt;&gt;"Y",NOT(ISBLANK(V10)))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1E0AEEA5-425B-49C4-A106-D7B7617332E7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405" id="{0F1CE18B-9057-4CC8-8C32-D837EAE24483}">
            <xm:f>AND('Program targeting'!$F$18&lt;&gt;"Y",NOT(ISBLANK(V11)))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D5BE36F5-EF4E-4ECC-801B-13359A09CAB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439" id="{A31E4296-F085-45E2-9321-2A6061F6F0B7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61C5D128-8400-4F83-A8FC-EF81D86EEC49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473" id="{26560EB0-9318-496B-BE94-5621508A0FE9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E47544BD-CBFC-4EE5-8492-A3661743C9E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507" id="{89066EA7-8D9B-484A-BA03-32FC0665C1DD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C1BA69B4-7B52-4176-B086-CCB66A84692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541" id="{313C68F6-24B1-4CA9-B9C8-7D86C8BDCD25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F58A8E24-8FEC-499A-9539-0ADA7AFA292C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575" id="{DFFC5A44-22D5-410C-94C6-9A5E25703BFB}">
            <xm:f>AND('Program targeting'!$C$18&lt;&gt;"Y",NOT(ISBLANK(V20)))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1C08EC45-9BA5-430B-B57E-DB05C4848CE5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609" id="{E239542B-23A7-4854-BC42-516AB07CD60E}">
            <xm:f>AND('Program targeting'!$D$18&lt;&gt;"Y",NOT(ISBLANK(V21)))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181D62E8-ACA4-47F9-91D2-C4FFDFA20144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643" id="{7C6119EC-4F39-4D61-A5FE-989A9ED9108A}">
            <xm:f>AND('Program targeting'!$E$18&lt;&gt;"Y",NOT(ISBLANK(V22)))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D3FF4592-1438-4C20-A48A-736B20E376CC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677" id="{C0F867A6-2B6C-46AB-9AC9-EA3A656CC97D}">
            <xm:f>AND('Program targeting'!$F$18&lt;&gt;"Y",NOT(ISBLANK(V23)))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BBE8E96-5CAB-4F98-A192-6755645B35B8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711" id="{B5AEA508-393F-41BE-9459-EFC3253BC98A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8C0AC45C-64F2-47CD-8E5E-91C008C069D7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745" id="{081DAB31-2409-4494-B19A-410EFEBB4AB7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8898C97B-08BC-434A-9322-7AACFDE44EE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779" id="{27BC3DB7-39C6-44DD-81FD-0CE9F6BED688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EC98CFB2-B26E-4252-8B36-8384125028C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813" id="{EB10E065-D4D9-487A-AB58-443DE2090A96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8D3D4F63-5884-4E90-911C-AD557605D10B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847" id="{6A0A44DA-904F-4D2D-B621-E03AB1E675BF}">
            <xm:f>AND('Program targeting'!$C$18&lt;&gt;"Y",NOT(ISBLANK(V32)))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EB4EF478-5E4D-498C-9CEA-92F43D272A8A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881" id="{F6733E4C-3AFA-41FC-9B26-BCEE32FF6005}">
            <xm:f>AND('Program targeting'!$D$18&lt;&gt;"Y",NOT(ISBLANK(V33)))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516A6B7-525F-4DF4-AA5C-2756112CC39C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915" id="{74A35D89-5AD9-4B7A-82C9-39F3F61232EC}">
            <xm:f>AND('Program targeting'!$E$18&lt;&gt;"Y",NOT(ISBLANK(V34)))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765D3AA1-DB10-4EAF-A358-D20F60BC6D6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949" id="{16916572-42AB-4B5D-A636-8EA0F92F7BEC}">
            <xm:f>AND('Program targeting'!$F$18&lt;&gt;"Y",NOT(ISBLANK(V35)))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550A2C5B-3C63-46F0-947E-24547819066E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983" id="{68A05F11-D154-4E5D-9593-8AF8C84A4763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21E1FBCE-8A12-428E-9AED-5D6B81E77241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1017" id="{2A2C7433-F45B-4B19-AF48-7BD5B17493BE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6D1199DA-A366-4D0F-A7BE-394680E30038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1051" id="{B1D06B09-E3C6-4CB6-A155-F6904BBFCB23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3FB1432D-E7B5-44DF-8AB0-3BF2A31D61CE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1085" id="{30FE9813-330C-4F5F-9FBA-CDA98C63ECB8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3EE2D715-7F9A-4F20-85B5-7ABF63C37CD9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67" id="{C03034CE-CDB6-4DE4-8EBE-40DFDAD7B36E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18D34F0F-E702-44EE-B39E-44040D66923D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201" id="{8BD4E47E-8A19-4395-BDA5-765B87DE24F2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B2C22E68-9F89-4213-BB88-57233C8D4EB6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237" id="{9EC53492-F4A7-415F-8F56-C1B9A78D071A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84450BD7-464C-4E0A-88A7-CB1F17B3CEC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271" id="{C1C4256A-C2B9-418D-AB5F-85F869C83015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59A8A400-0D75-4FF3-AF2F-27ED22584319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305" id="{A3A265CD-D0F1-4CD5-8D84-8E6D7491634F}">
            <xm:f>AND('Program targeting'!$C$19&lt;&gt;"Y",NOT(ISBLANK(W8)))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954BF5B6-5D9A-4D02-BD6E-78014D3F891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339" id="{200240B0-B54C-48D8-A37A-D91EFD009E1C}">
            <xm:f>AND('Program targeting'!$D$19&lt;&gt;"Y",NOT(ISBLANK(W9)))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F867373B-E5F3-47E6-88B0-DFB6E1BA837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373" id="{FEB3178F-3AF8-4BFF-8DC2-3F5A56660FA8}">
            <xm:f>AND('Program targeting'!$E$19&lt;&gt;"Y",NOT(ISBLANK(W10)))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D96CC0F8-FC37-4381-BB36-331F00227C7C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407" id="{DF6EE5BC-AF3C-4013-82F3-D3A020A5DF8E}">
            <xm:f>AND('Program targeting'!$F$19&lt;&gt;"Y",NOT(ISBLANK(W11)))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1FACABF-5746-4403-9D41-2DBF1C4EE28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441" id="{FD9ED1A3-3883-439A-83D8-DB77BEE521B1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12CB687E-8BA6-47C4-8504-7AB505C4C1E2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475" id="{9FD41F06-C947-4276-BF3B-E92F71083608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6CEABAA8-6E79-4D75-995A-0A7984BF6204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509" id="{24F2CD8F-B07E-4CA2-9FF8-394E8370300F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AF0A63-8E0E-437F-8227-91445884AE4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543" id="{E69931BC-E711-403C-9C59-900E28B4447B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163803A3-4EA2-493D-9372-DB4C33D39A87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577" id="{4804E4DF-E3F6-4BC1-B518-64A0FDC5C41D}">
            <xm:f>AND('Program targeting'!$C$19&lt;&gt;"Y",NOT(ISBLANK(W20)))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9F816F1C-C9A7-4ABA-8B13-D3D5C24CFE0F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611" id="{4E62AE84-46E2-4417-98C1-313937A83C4E}">
            <xm:f>AND('Program targeting'!$D$19&lt;&gt;"Y",NOT(ISBLANK(W21)))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4418E904-A3DD-41B0-A4B4-48029F19262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645" id="{CF95BDBB-AF10-40FF-9B25-165D174D77D6}">
            <xm:f>AND('Program targeting'!$E$19&lt;&gt;"Y",NOT(ISBLANK(W22)))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9A6F959F-B96E-422F-9431-32D90C00B1ED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679" id="{62F2D1E9-278F-4B39-AEBE-D628AD86368C}">
            <xm:f>AND('Program targeting'!$F$19&lt;&gt;"Y",NOT(ISBLANK(W23)))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14E18ACE-EB37-4C9B-BA79-C246624A6F83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713" id="{82B66DC4-EA78-4A16-A80F-D451C9D67006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111A7768-4CFA-4364-A429-4065E15D076A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747" id="{B358C344-450A-42E7-85D1-A5BF5F1ED4A2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85EFD4D6-2107-45BA-9642-0C764D2481C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781" id="{1BE6A52D-7B5C-4CE7-BA99-8046D948F56B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D42510BF-D185-4D71-BB0C-8E6AE7FEEB3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815" id="{DD03AEC8-79D9-4A03-8490-566409789336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C64E8C61-E4D0-4DAB-9F00-E3073C5F5B45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849" id="{F7BCDDA2-C2E2-4FBA-9364-2454F8DC9825}">
            <xm:f>AND('Program targeting'!$C$19&lt;&gt;"Y",NOT(ISBLANK(W32)))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B469FF6-D88A-456C-B5E6-002B8DF3AB8B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883" id="{A5CFAF5D-4572-4E2D-8751-0398E9D9B83E}">
            <xm:f>AND('Program targeting'!$D$19&lt;&gt;"Y",NOT(ISBLANK(W33)))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541EBE04-86B8-4DEB-808F-1EFBAAF944DB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917" id="{9EE31885-DDDD-4553-9D5F-7342100D0928}">
            <xm:f>AND('Program targeting'!$E$19&lt;&gt;"Y",NOT(ISBLANK(W34)))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C64D5538-D460-46DC-8015-91CBB14CF748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951" id="{3F8032EE-C548-47C9-A2A1-C9BAC6E9505C}">
            <xm:f>AND('Program targeting'!$F$19&lt;&gt;"Y",NOT(ISBLANK(W35)))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2829DDCA-1EBC-4FBF-BFF8-A4E9316AE841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985" id="{9895A373-DB7D-4200-AF6F-41730A7A7463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92A7C71B-3247-4EA5-98AA-613E062DB016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1019" id="{4422A16E-B130-4A21-A41F-70E4207A0FBE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E87BECB6-0856-4AD0-B90F-75D06E3B1CE3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1053" id="{A716A5C9-9C5B-4224-9E48-800CBB47B3CD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F5BD7FE3-846F-42F9-B558-B67CD43EB9F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1087" id="{64532600-67F7-4CC4-BE3A-9B42A76540EE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5014B5F9-5554-4E4F-8B2E-AF7414681EE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69" id="{FFC5182A-AC5D-4BE0-90E5-51351DA16031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C7F900A0-4D5F-4E46-A2AB-DD0D3BC95667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203" id="{5ED0CBF9-4149-45BC-95D5-655F734154BB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8451315C-B32E-47ED-B73E-A5838A333ECC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2018-10-02T00:52:24Z</dcterms:created>
  <dcterms:modified xsi:type="dcterms:W3CDTF">2018-10-12T00:42:56Z</dcterms:modified>
</cp:coreProperties>
</file>