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13_ncr:1_{9D444208-CF31-4051-9766-DCEEECF2BBFA}" xr6:coauthVersionLast="33" xr6:coauthVersionMax="33" xr10:uidLastSave="{00000000-0000-0000-0000-000000000000}"/>
  <bookViews>
    <workbookView xWindow="240" yWindow="15" windowWidth="16095" windowHeight="9660" activeTab="2" xr2:uid="{00000000-000D-0000-FFFF-FFFF00000000}"/>
  </bookViews>
  <sheets>
    <sheet name="Population Definitions" sheetId="1" r:id="rId1"/>
    <sheet name="Transfer Definitions" sheetId="19" r:id="rId2"/>
    <sheet name="Transfer Details" sheetId="20" r:id="rId3"/>
    <sheet name="Population Interactions" sheetId="18" r:id="rId4"/>
    <sheet name="General Demographics" sheetId="3" r:id="rId5"/>
    <sheet name="Active TB Prevalence" sheetId="4" r:id="rId6"/>
    <sheet name="Latent TB Prevalence" sheetId="5" r:id="rId7"/>
    <sheet name="Notified Cases" sheetId="6" r:id="rId8"/>
    <sheet name="Infection Susceptibility" sheetId="7" r:id="rId9"/>
    <sheet name="Latent Testing and Treatment" sheetId="8" r:id="rId10"/>
    <sheet name="Latent Progression Rates" sheetId="9" r:id="rId11"/>
    <sheet name="Active TB Testing and Treatment" sheetId="10" r:id="rId12"/>
    <sheet name="Active TB Progression Rates" sheetId="11" r:id="rId13"/>
    <sheet name="Active TB Death Rates" sheetId="12" r:id="rId14"/>
    <sheet name="Metadata" sheetId="13" state="hidden" r:id="rId15"/>
  </sheets>
  <calcPr calcId="179017" concurrentCalc="0"/>
</workbook>
</file>

<file path=xl/calcChain.xml><?xml version="1.0" encoding="utf-8"?>
<calcChain xmlns="http://schemas.openxmlformats.org/spreadsheetml/2006/main">
  <c r="W161" i="20" l="1"/>
  <c r="V161" i="20"/>
  <c r="U161" i="20"/>
  <c r="T161" i="20"/>
  <c r="S161" i="20"/>
  <c r="R161" i="20"/>
  <c r="Q161" i="20"/>
  <c r="P161" i="20"/>
  <c r="O161" i="20"/>
  <c r="N161" i="20"/>
  <c r="C401" i="20"/>
  <c r="A401" i="20"/>
  <c r="C400" i="20"/>
  <c r="A400" i="20"/>
  <c r="C399" i="20"/>
  <c r="A399" i="20"/>
  <c r="C398" i="20"/>
  <c r="A398" i="20"/>
  <c r="C397" i="20"/>
  <c r="A397" i="20"/>
  <c r="C396" i="20"/>
  <c r="A396" i="20"/>
  <c r="C395" i="20"/>
  <c r="A395" i="20"/>
  <c r="C394" i="20"/>
  <c r="A394" i="20"/>
  <c r="C393" i="20"/>
  <c r="A393" i="20"/>
  <c r="C392" i="20"/>
  <c r="A392" i="20"/>
  <c r="C391" i="20"/>
  <c r="A391" i="20"/>
  <c r="C390" i="20"/>
  <c r="A390" i="20"/>
  <c r="C389" i="20"/>
  <c r="A389" i="20"/>
  <c r="C388" i="20"/>
  <c r="A388" i="20"/>
  <c r="C387" i="20"/>
  <c r="A387" i="20"/>
  <c r="C386" i="20"/>
  <c r="A386" i="20"/>
  <c r="C385" i="20"/>
  <c r="A385" i="20"/>
  <c r="C384" i="20"/>
  <c r="A384" i="20"/>
  <c r="C383" i="20"/>
  <c r="A383" i="20"/>
  <c r="C382" i="20"/>
  <c r="A382" i="20"/>
  <c r="C381" i="20"/>
  <c r="A381" i="20"/>
  <c r="C380" i="20"/>
  <c r="A380" i="20"/>
  <c r="C379" i="20"/>
  <c r="A379" i="20"/>
  <c r="C378" i="20"/>
  <c r="A378" i="20"/>
  <c r="C377" i="20"/>
  <c r="A377" i="20"/>
  <c r="C376" i="20"/>
  <c r="A376" i="20"/>
  <c r="C375" i="20"/>
  <c r="A375" i="20"/>
  <c r="C374" i="20"/>
  <c r="A374" i="20"/>
  <c r="C373" i="20"/>
  <c r="A373" i="20"/>
  <c r="C372" i="20"/>
  <c r="A372" i="20"/>
  <c r="C371" i="20"/>
  <c r="A371" i="20"/>
  <c r="C370" i="20"/>
  <c r="A370" i="20"/>
  <c r="C369" i="20"/>
  <c r="A369" i="20"/>
  <c r="C368" i="20"/>
  <c r="A368" i="20"/>
  <c r="C367" i="20"/>
  <c r="A367" i="20"/>
  <c r="C366" i="20"/>
  <c r="A366" i="20"/>
  <c r="C365" i="20"/>
  <c r="A365" i="20"/>
  <c r="C364" i="20"/>
  <c r="A364" i="20"/>
  <c r="C363" i="20"/>
  <c r="A363" i="20"/>
  <c r="C362" i="20"/>
  <c r="A362" i="20"/>
  <c r="C361" i="20"/>
  <c r="A361" i="20"/>
  <c r="C360" i="20"/>
  <c r="A360" i="20"/>
  <c r="C359" i="20"/>
  <c r="A359" i="20"/>
  <c r="C358" i="20"/>
  <c r="A358" i="20"/>
  <c r="C357" i="20"/>
  <c r="A357" i="20"/>
  <c r="C356" i="20"/>
  <c r="A356" i="20"/>
  <c r="C355" i="20"/>
  <c r="A355" i="20"/>
  <c r="C354" i="20"/>
  <c r="A354" i="20"/>
  <c r="C353" i="20"/>
  <c r="A353" i="20"/>
  <c r="C352" i="20"/>
  <c r="A352" i="20"/>
  <c r="C351" i="20"/>
  <c r="A351" i="20"/>
  <c r="C350" i="20"/>
  <c r="A350" i="20"/>
  <c r="C349" i="20"/>
  <c r="A349" i="20"/>
  <c r="C348" i="20"/>
  <c r="A348" i="20"/>
  <c r="C347" i="20"/>
  <c r="A347" i="20"/>
  <c r="C346" i="20"/>
  <c r="A346" i="20"/>
  <c r="C345" i="20"/>
  <c r="A345" i="20"/>
  <c r="C344" i="20"/>
  <c r="A344" i="20"/>
  <c r="C343" i="20"/>
  <c r="A343" i="20"/>
  <c r="C342" i="20"/>
  <c r="A342" i="20"/>
  <c r="C341" i="20"/>
  <c r="A341" i="20"/>
  <c r="C340" i="20"/>
  <c r="A340" i="20"/>
  <c r="C339" i="20"/>
  <c r="A339" i="20"/>
  <c r="C338" i="20"/>
  <c r="A338" i="20"/>
  <c r="C337" i="20"/>
  <c r="A337" i="20"/>
  <c r="C336" i="20"/>
  <c r="A336" i="20"/>
  <c r="C335" i="20"/>
  <c r="A335" i="20"/>
  <c r="C334" i="20"/>
  <c r="A334" i="20"/>
  <c r="C333" i="20"/>
  <c r="A333" i="20"/>
  <c r="C332" i="20"/>
  <c r="A332" i="20"/>
  <c r="C331" i="20"/>
  <c r="A331" i="20"/>
  <c r="C330" i="20"/>
  <c r="A330" i="20"/>
  <c r="C329" i="20"/>
  <c r="A329" i="20"/>
  <c r="C328" i="20"/>
  <c r="A328" i="20"/>
  <c r="C327" i="20"/>
  <c r="A327" i="20"/>
  <c r="C326" i="20"/>
  <c r="A326" i="20"/>
  <c r="C325" i="20"/>
  <c r="A325" i="20"/>
  <c r="C324" i="20"/>
  <c r="A324" i="20"/>
  <c r="C323" i="20"/>
  <c r="A323" i="20"/>
  <c r="C322" i="20"/>
  <c r="A322" i="20"/>
  <c r="C321" i="20"/>
  <c r="A321" i="20"/>
  <c r="C320" i="20"/>
  <c r="A320" i="20"/>
  <c r="C319" i="20"/>
  <c r="A319" i="20"/>
  <c r="C318" i="20"/>
  <c r="A318" i="20"/>
  <c r="C317" i="20"/>
  <c r="A317" i="20"/>
  <c r="C316" i="20"/>
  <c r="A316" i="20"/>
  <c r="C315" i="20"/>
  <c r="A315" i="20"/>
  <c r="C314" i="20"/>
  <c r="A314" i="20"/>
  <c r="C313" i="20"/>
  <c r="A313" i="20"/>
  <c r="C312" i="20"/>
  <c r="A312" i="20"/>
  <c r="C311" i="20"/>
  <c r="A311" i="20"/>
  <c r="C310" i="20"/>
  <c r="A310" i="20"/>
  <c r="C309" i="20"/>
  <c r="A309" i="20"/>
  <c r="C308" i="20"/>
  <c r="A308" i="20"/>
  <c r="C307" i="20"/>
  <c r="A307" i="20"/>
  <c r="C306" i="20"/>
  <c r="A306" i="20"/>
  <c r="C305" i="20"/>
  <c r="A305" i="20"/>
  <c r="C304" i="20"/>
  <c r="A304" i="20"/>
  <c r="C303" i="20"/>
  <c r="A303" i="20"/>
  <c r="C302" i="20"/>
  <c r="A302" i="20"/>
  <c r="C301" i="20"/>
  <c r="A301" i="20"/>
  <c r="C300" i="20"/>
  <c r="A300" i="20"/>
  <c r="C299" i="20"/>
  <c r="A299" i="20"/>
  <c r="C298" i="20"/>
  <c r="A298" i="20"/>
  <c r="C297" i="20"/>
  <c r="A297" i="20"/>
  <c r="C296" i="20"/>
  <c r="A296" i="20"/>
  <c r="C295" i="20"/>
  <c r="A295" i="20"/>
  <c r="C294" i="20"/>
  <c r="A294" i="20"/>
  <c r="C293" i="20"/>
  <c r="A293" i="20"/>
  <c r="C292" i="20"/>
  <c r="A292" i="20"/>
  <c r="C291" i="20"/>
  <c r="A291" i="20"/>
  <c r="C290" i="20"/>
  <c r="A290" i="20"/>
  <c r="C289" i="20"/>
  <c r="A289" i="20"/>
  <c r="C288" i="20"/>
  <c r="A288" i="20"/>
  <c r="C287" i="20"/>
  <c r="A287" i="20"/>
  <c r="C286" i="20"/>
  <c r="A286" i="20"/>
  <c r="C285" i="20"/>
  <c r="A285" i="20"/>
  <c r="C284" i="20"/>
  <c r="A284" i="20"/>
  <c r="C283" i="20"/>
  <c r="A283" i="20"/>
  <c r="C282" i="20"/>
  <c r="A282" i="20"/>
  <c r="C281" i="20"/>
  <c r="A281" i="20"/>
  <c r="C280" i="20"/>
  <c r="A280" i="20"/>
  <c r="C279" i="20"/>
  <c r="A279" i="20"/>
  <c r="C278" i="20"/>
  <c r="A278" i="20"/>
  <c r="C277" i="20"/>
  <c r="A277" i="20"/>
  <c r="C276" i="20"/>
  <c r="A276" i="20"/>
  <c r="C275" i="20"/>
  <c r="A275" i="20"/>
  <c r="C274" i="20"/>
  <c r="A274" i="20"/>
  <c r="C273" i="20"/>
  <c r="A273" i="20"/>
  <c r="C272" i="20"/>
  <c r="A272" i="20"/>
  <c r="C271" i="20"/>
  <c r="A271" i="20"/>
  <c r="C270" i="20"/>
  <c r="A270" i="20"/>
  <c r="C267" i="20"/>
  <c r="A267" i="20"/>
  <c r="C266" i="20"/>
  <c r="A266" i="20"/>
  <c r="C265" i="20"/>
  <c r="A265" i="20"/>
  <c r="C264" i="20"/>
  <c r="A264" i="20"/>
  <c r="C263" i="20"/>
  <c r="A263" i="20"/>
  <c r="C262" i="20"/>
  <c r="A262" i="20"/>
  <c r="C261" i="20"/>
  <c r="A261" i="20"/>
  <c r="C260" i="20"/>
  <c r="A260" i="20"/>
  <c r="C259" i="20"/>
  <c r="A259" i="20"/>
  <c r="C258" i="20"/>
  <c r="A258" i="20"/>
  <c r="C257" i="20"/>
  <c r="A257" i="20"/>
  <c r="C256" i="20"/>
  <c r="A256" i="20"/>
  <c r="C255" i="20"/>
  <c r="A255" i="20"/>
  <c r="C254" i="20"/>
  <c r="A254" i="20"/>
  <c r="C253" i="20"/>
  <c r="A253" i="20"/>
  <c r="C252" i="20"/>
  <c r="A252" i="20"/>
  <c r="C251" i="20"/>
  <c r="A251" i="20"/>
  <c r="C250" i="20"/>
  <c r="A250" i="20"/>
  <c r="C249" i="20"/>
  <c r="A249" i="20"/>
  <c r="C248" i="20"/>
  <c r="A248" i="20"/>
  <c r="C247" i="20"/>
  <c r="A247" i="20"/>
  <c r="C246" i="20"/>
  <c r="A246" i="20"/>
  <c r="C245" i="20"/>
  <c r="A245" i="20"/>
  <c r="C244" i="20"/>
  <c r="A244" i="20"/>
  <c r="C243" i="20"/>
  <c r="A243" i="20"/>
  <c r="C242" i="20"/>
  <c r="A242" i="20"/>
  <c r="C241" i="20"/>
  <c r="A241" i="20"/>
  <c r="C240" i="20"/>
  <c r="A240" i="20"/>
  <c r="C239" i="20"/>
  <c r="A239" i="20"/>
  <c r="C238" i="20"/>
  <c r="A238" i="20"/>
  <c r="C237" i="20"/>
  <c r="A237" i="20"/>
  <c r="C236" i="20"/>
  <c r="A236" i="20"/>
  <c r="C235" i="20"/>
  <c r="A235" i="20"/>
  <c r="C234" i="20"/>
  <c r="A234" i="20"/>
  <c r="C233" i="20"/>
  <c r="A233" i="20"/>
  <c r="C232" i="20"/>
  <c r="A232" i="20"/>
  <c r="C231" i="20"/>
  <c r="A231" i="20"/>
  <c r="C230" i="20"/>
  <c r="A230" i="20"/>
  <c r="C229" i="20"/>
  <c r="A229" i="20"/>
  <c r="C228" i="20"/>
  <c r="A228" i="20"/>
  <c r="C227" i="20"/>
  <c r="A227" i="20"/>
  <c r="C226" i="20"/>
  <c r="A226" i="20"/>
  <c r="C225" i="20"/>
  <c r="A225" i="20"/>
  <c r="C224" i="20"/>
  <c r="A224" i="20"/>
  <c r="C223" i="20"/>
  <c r="A223" i="20"/>
  <c r="C222" i="20"/>
  <c r="A222" i="20"/>
  <c r="C221" i="20"/>
  <c r="A221" i="20"/>
  <c r="C220" i="20"/>
  <c r="A220" i="20"/>
  <c r="C219" i="20"/>
  <c r="A219" i="20"/>
  <c r="C218" i="20"/>
  <c r="A218" i="20"/>
  <c r="C217" i="20"/>
  <c r="A217" i="20"/>
  <c r="C216" i="20"/>
  <c r="A216" i="20"/>
  <c r="C215" i="20"/>
  <c r="A215" i="20"/>
  <c r="C214" i="20"/>
  <c r="A214" i="20"/>
  <c r="C213" i="20"/>
  <c r="A213" i="20"/>
  <c r="C212" i="20"/>
  <c r="A212" i="20"/>
  <c r="C211" i="20"/>
  <c r="A211" i="20"/>
  <c r="C210" i="20"/>
  <c r="A210" i="20"/>
  <c r="C209" i="20"/>
  <c r="A209" i="20"/>
  <c r="C208" i="20"/>
  <c r="A208" i="20"/>
  <c r="C207" i="20"/>
  <c r="A207" i="20"/>
  <c r="C206" i="20"/>
  <c r="A206" i="20"/>
  <c r="C205" i="20"/>
  <c r="A205" i="20"/>
  <c r="C204" i="20"/>
  <c r="A204" i="20"/>
  <c r="C203" i="20"/>
  <c r="A203" i="20"/>
  <c r="C202" i="20"/>
  <c r="A202" i="20"/>
  <c r="C201" i="20"/>
  <c r="A201" i="20"/>
  <c r="C200" i="20"/>
  <c r="A200" i="20"/>
  <c r="C199" i="20"/>
  <c r="A199" i="20"/>
  <c r="C198" i="20"/>
  <c r="A198" i="20"/>
  <c r="C197" i="20"/>
  <c r="A197" i="20"/>
  <c r="C196" i="20"/>
  <c r="A196" i="20"/>
  <c r="C195" i="20"/>
  <c r="A195" i="20"/>
  <c r="C194" i="20"/>
  <c r="A194" i="20"/>
  <c r="C193" i="20"/>
  <c r="A193" i="20"/>
  <c r="C192" i="20"/>
  <c r="A192" i="20"/>
  <c r="C191" i="20"/>
  <c r="A191" i="20"/>
  <c r="C190" i="20"/>
  <c r="A190" i="20"/>
  <c r="C189" i="20"/>
  <c r="A189" i="20"/>
  <c r="C188" i="20"/>
  <c r="A188" i="20"/>
  <c r="C187" i="20"/>
  <c r="A187" i="20"/>
  <c r="C186" i="20"/>
  <c r="A186" i="20"/>
  <c r="C185" i="20"/>
  <c r="A185" i="20"/>
  <c r="C184" i="20"/>
  <c r="A184" i="20"/>
  <c r="C183" i="20"/>
  <c r="A183" i="20"/>
  <c r="C182" i="20"/>
  <c r="A182" i="20"/>
  <c r="C181" i="20"/>
  <c r="A181" i="20"/>
  <c r="C180" i="20"/>
  <c r="A180" i="20"/>
  <c r="C179" i="20"/>
  <c r="A179" i="20"/>
  <c r="C178" i="20"/>
  <c r="A178" i="20"/>
  <c r="C177" i="20"/>
  <c r="A177" i="20"/>
  <c r="C176" i="20"/>
  <c r="A176" i="20"/>
  <c r="C175" i="20"/>
  <c r="A175" i="20"/>
  <c r="C174" i="20"/>
  <c r="A174" i="20"/>
  <c r="C173" i="20"/>
  <c r="A173" i="20"/>
  <c r="C172" i="20"/>
  <c r="A172" i="20"/>
  <c r="C171" i="20"/>
  <c r="A171" i="20"/>
  <c r="C170" i="20"/>
  <c r="A170" i="20"/>
  <c r="C169" i="20"/>
  <c r="A169" i="20"/>
  <c r="C168" i="20"/>
  <c r="A168" i="20"/>
  <c r="C167" i="20"/>
  <c r="A167" i="20"/>
  <c r="C166" i="20"/>
  <c r="A166" i="20"/>
  <c r="C165" i="20"/>
  <c r="A165" i="20"/>
  <c r="C164" i="20"/>
  <c r="A164" i="20"/>
  <c r="C163" i="20"/>
  <c r="A163" i="20"/>
  <c r="C162" i="20"/>
  <c r="A162" i="20"/>
  <c r="C161" i="20"/>
  <c r="A161" i="20"/>
  <c r="C160" i="20"/>
  <c r="A160" i="20"/>
  <c r="C159" i="20"/>
  <c r="A159" i="20"/>
  <c r="C158" i="20"/>
  <c r="A158" i="20"/>
  <c r="C157" i="20"/>
  <c r="A157" i="20"/>
  <c r="C156" i="20"/>
  <c r="A156" i="20"/>
  <c r="C155" i="20"/>
  <c r="A155" i="20"/>
  <c r="C154" i="20"/>
  <c r="A154" i="20"/>
  <c r="C153" i="20"/>
  <c r="A153" i="20"/>
  <c r="C152" i="20"/>
  <c r="A152" i="20"/>
  <c r="C151" i="20"/>
  <c r="A151" i="20"/>
  <c r="C150" i="20"/>
  <c r="A150" i="20"/>
  <c r="C149" i="20"/>
  <c r="A149" i="20"/>
  <c r="C148" i="20"/>
  <c r="A148" i="20"/>
  <c r="C147" i="20"/>
  <c r="A147" i="20"/>
  <c r="C146" i="20"/>
  <c r="A146" i="20"/>
  <c r="C145" i="20"/>
  <c r="A145" i="20"/>
  <c r="C144" i="20"/>
  <c r="A144" i="20"/>
  <c r="C143" i="20"/>
  <c r="A143" i="20"/>
  <c r="C142" i="20"/>
  <c r="A142" i="20"/>
  <c r="C141" i="20"/>
  <c r="A141" i="20"/>
  <c r="C140" i="20"/>
  <c r="A140" i="20"/>
  <c r="C139" i="20"/>
  <c r="A139" i="20"/>
  <c r="C138" i="20"/>
  <c r="A138" i="20"/>
  <c r="C137" i="20"/>
  <c r="A137" i="20"/>
  <c r="C136" i="20"/>
  <c r="A136" i="20"/>
  <c r="C133" i="20"/>
  <c r="A133" i="20"/>
  <c r="C132" i="20"/>
  <c r="A132" i="20"/>
  <c r="C131" i="20"/>
  <c r="A131" i="20"/>
  <c r="C130" i="20"/>
  <c r="A130" i="20"/>
  <c r="C129" i="20"/>
  <c r="A129" i="20"/>
  <c r="C128" i="20"/>
  <c r="A128" i="20"/>
  <c r="C127" i="20"/>
  <c r="A127" i="20"/>
  <c r="C126" i="20"/>
  <c r="A126" i="20"/>
  <c r="C125" i="20"/>
  <c r="A125" i="20"/>
  <c r="C124" i="20"/>
  <c r="A124" i="20"/>
  <c r="C123" i="20"/>
  <c r="A123" i="20"/>
  <c r="C122" i="20"/>
  <c r="A122" i="20"/>
  <c r="C121" i="20"/>
  <c r="A121" i="20"/>
  <c r="C120" i="20"/>
  <c r="A120" i="20"/>
  <c r="C119" i="20"/>
  <c r="A119" i="20"/>
  <c r="C118" i="20"/>
  <c r="A118" i="20"/>
  <c r="C117" i="20"/>
  <c r="A117" i="20"/>
  <c r="C116" i="20"/>
  <c r="A116" i="20"/>
  <c r="C115" i="20"/>
  <c r="A115" i="20"/>
  <c r="C114" i="20"/>
  <c r="A114" i="20"/>
  <c r="C113" i="20"/>
  <c r="A113" i="20"/>
  <c r="C112" i="20"/>
  <c r="A112" i="20"/>
  <c r="C111" i="20"/>
  <c r="A111" i="20"/>
  <c r="C110" i="20"/>
  <c r="A110" i="20"/>
  <c r="C109" i="20"/>
  <c r="A109" i="20"/>
  <c r="C108" i="20"/>
  <c r="A108" i="20"/>
  <c r="C107" i="20"/>
  <c r="A107" i="20"/>
  <c r="C106" i="20"/>
  <c r="A106" i="20"/>
  <c r="C105" i="20"/>
  <c r="A105" i="20"/>
  <c r="C104" i="20"/>
  <c r="A104" i="20"/>
  <c r="C103" i="20"/>
  <c r="A103" i="20"/>
  <c r="C102" i="20"/>
  <c r="A102" i="20"/>
  <c r="C101" i="20"/>
  <c r="A101" i="20"/>
  <c r="C100" i="20"/>
  <c r="A100" i="20"/>
  <c r="C99" i="20"/>
  <c r="A99" i="20"/>
  <c r="C98" i="20"/>
  <c r="A98" i="20"/>
  <c r="C97" i="20"/>
  <c r="A97" i="20"/>
  <c r="C96" i="20"/>
  <c r="A96" i="20"/>
  <c r="C95" i="20"/>
  <c r="A95" i="20"/>
  <c r="C94" i="20"/>
  <c r="A94" i="20"/>
  <c r="C93" i="20"/>
  <c r="A93" i="20"/>
  <c r="C92" i="20"/>
  <c r="A92" i="20"/>
  <c r="C91" i="20"/>
  <c r="A91" i="20"/>
  <c r="C90" i="20"/>
  <c r="A90" i="20"/>
  <c r="C89" i="20"/>
  <c r="A89" i="20"/>
  <c r="C88" i="20"/>
  <c r="A88" i="20"/>
  <c r="C87" i="20"/>
  <c r="A87" i="20"/>
  <c r="C86" i="20"/>
  <c r="A86" i="20"/>
  <c r="C85" i="20"/>
  <c r="A85" i="20"/>
  <c r="C84" i="20"/>
  <c r="A84" i="20"/>
  <c r="C83" i="20"/>
  <c r="A83" i="20"/>
  <c r="C82" i="20"/>
  <c r="A82" i="20"/>
  <c r="C81" i="20"/>
  <c r="A81" i="20"/>
  <c r="C80" i="20"/>
  <c r="A80" i="20"/>
  <c r="C79" i="20"/>
  <c r="A79" i="20"/>
  <c r="C78" i="20"/>
  <c r="A78" i="20"/>
  <c r="C77" i="20"/>
  <c r="A77" i="20"/>
  <c r="C76" i="20"/>
  <c r="A76" i="20"/>
  <c r="C75" i="20"/>
  <c r="A75" i="20"/>
  <c r="C74" i="20"/>
  <c r="A74" i="20"/>
  <c r="C73" i="20"/>
  <c r="A73" i="20"/>
  <c r="C72" i="20"/>
  <c r="A72" i="20"/>
  <c r="C71" i="20"/>
  <c r="A71" i="20"/>
  <c r="C70" i="20"/>
  <c r="A70" i="20"/>
  <c r="C69" i="20"/>
  <c r="A69" i="20"/>
  <c r="C68" i="20"/>
  <c r="A68" i="20"/>
  <c r="C67" i="20"/>
  <c r="A67" i="20"/>
  <c r="C66" i="20"/>
  <c r="A66" i="20"/>
  <c r="C65" i="20"/>
  <c r="A65" i="20"/>
  <c r="C64" i="20"/>
  <c r="A64" i="20"/>
  <c r="C63" i="20"/>
  <c r="A63" i="20"/>
  <c r="C62" i="20"/>
  <c r="A62" i="20"/>
  <c r="C61" i="20"/>
  <c r="A61" i="20"/>
  <c r="C60" i="20"/>
  <c r="A60" i="20"/>
  <c r="C59" i="20"/>
  <c r="A59" i="20"/>
  <c r="C58" i="20"/>
  <c r="A58" i="20"/>
  <c r="C57" i="20"/>
  <c r="A57" i="20"/>
  <c r="C56" i="20"/>
  <c r="A56" i="20"/>
  <c r="C55" i="20"/>
  <c r="A55" i="20"/>
  <c r="C54" i="20"/>
  <c r="A54" i="20"/>
  <c r="C53" i="20"/>
  <c r="A53" i="20"/>
  <c r="C52" i="20"/>
  <c r="A52" i="20"/>
  <c r="C51" i="20"/>
  <c r="A51" i="20"/>
  <c r="C50" i="20"/>
  <c r="A50" i="20"/>
  <c r="C49" i="20"/>
  <c r="A49" i="20"/>
  <c r="C48" i="20"/>
  <c r="A48" i="20"/>
  <c r="C47" i="20"/>
  <c r="A47" i="20"/>
  <c r="C46" i="20"/>
  <c r="A46" i="20"/>
  <c r="C45" i="20"/>
  <c r="A45" i="20"/>
  <c r="C44" i="20"/>
  <c r="A44" i="20"/>
  <c r="C43" i="20"/>
  <c r="A43" i="20"/>
  <c r="C42" i="20"/>
  <c r="A42" i="20"/>
  <c r="C41" i="20"/>
  <c r="A41" i="20"/>
  <c r="C40" i="20"/>
  <c r="A40" i="20"/>
  <c r="C39" i="20"/>
  <c r="A39" i="20"/>
  <c r="C38" i="20"/>
  <c r="A38" i="20"/>
  <c r="C37" i="20"/>
  <c r="A37" i="20"/>
  <c r="C36" i="20"/>
  <c r="A36" i="20"/>
  <c r="C35" i="20"/>
  <c r="A35" i="20"/>
  <c r="C34" i="20"/>
  <c r="A34" i="20"/>
  <c r="C33" i="20"/>
  <c r="A33" i="20"/>
  <c r="C32" i="20"/>
  <c r="A32" i="20"/>
  <c r="C31" i="20"/>
  <c r="A31" i="20"/>
  <c r="C30" i="20"/>
  <c r="A30" i="20"/>
  <c r="C29" i="20"/>
  <c r="A29" i="20"/>
  <c r="C28" i="20"/>
  <c r="A28" i="20"/>
  <c r="C27" i="20"/>
  <c r="A27" i="20"/>
  <c r="C26" i="20"/>
  <c r="A26" i="20"/>
  <c r="C25" i="20"/>
  <c r="A25" i="20"/>
  <c r="C24" i="20"/>
  <c r="A24" i="20"/>
  <c r="C23" i="20"/>
  <c r="A23" i="20"/>
  <c r="C22" i="20"/>
  <c r="A22" i="20"/>
  <c r="C21" i="20"/>
  <c r="A21" i="20"/>
  <c r="C20" i="20"/>
  <c r="A20" i="20"/>
  <c r="C19" i="20"/>
  <c r="A19" i="20"/>
  <c r="C18" i="20"/>
  <c r="A18" i="20"/>
  <c r="C17" i="20"/>
  <c r="A17" i="20"/>
  <c r="C16" i="20"/>
  <c r="A16" i="20"/>
  <c r="C15" i="20"/>
  <c r="A15" i="20"/>
  <c r="C14" i="20"/>
  <c r="A14" i="20"/>
  <c r="C13" i="20"/>
  <c r="A13" i="20"/>
  <c r="C12" i="20"/>
  <c r="A12" i="20"/>
  <c r="C11" i="20"/>
  <c r="A11" i="20"/>
  <c r="C10" i="20"/>
  <c r="A10" i="20"/>
  <c r="C9" i="20"/>
  <c r="A9" i="20"/>
  <c r="C8" i="20"/>
  <c r="A8" i="20"/>
  <c r="C7" i="20"/>
  <c r="A7" i="20"/>
  <c r="C6" i="20"/>
  <c r="A6" i="20"/>
  <c r="C5" i="20"/>
  <c r="A5" i="20"/>
  <c r="C4" i="20"/>
  <c r="A4" i="20"/>
  <c r="C3" i="20"/>
  <c r="A3" i="20"/>
  <c r="C2" i="20"/>
  <c r="A2" i="20"/>
  <c r="A46" i="19"/>
  <c r="A45" i="19"/>
  <c r="A44" i="19"/>
  <c r="A43" i="19"/>
  <c r="A42" i="19"/>
  <c r="A41" i="19"/>
  <c r="A40" i="19"/>
  <c r="A39" i="19"/>
  <c r="A38" i="19"/>
  <c r="A37" i="19"/>
  <c r="A36" i="19"/>
  <c r="A35" i="19"/>
  <c r="M34" i="19"/>
  <c r="L34" i="19"/>
  <c r="K34" i="19"/>
  <c r="J34" i="19"/>
  <c r="I34" i="19"/>
  <c r="H34" i="19"/>
  <c r="G34" i="19"/>
  <c r="F34" i="19"/>
  <c r="E34" i="19"/>
  <c r="D34" i="19"/>
  <c r="C34" i="19"/>
  <c r="B34" i="19"/>
  <c r="A32" i="19"/>
  <c r="A31" i="19"/>
  <c r="A30" i="19"/>
  <c r="A29" i="19"/>
  <c r="A28" i="19"/>
  <c r="A27" i="19"/>
  <c r="A26" i="19"/>
  <c r="A25" i="19"/>
  <c r="A24" i="19"/>
  <c r="A23" i="19"/>
  <c r="A22" i="19"/>
  <c r="A21" i="19"/>
  <c r="M20" i="19"/>
  <c r="L20" i="19"/>
  <c r="K20" i="19"/>
  <c r="J20" i="19"/>
  <c r="I20" i="19"/>
  <c r="H20" i="19"/>
  <c r="G20" i="19"/>
  <c r="F20" i="19"/>
  <c r="E20" i="19"/>
  <c r="D20" i="19"/>
  <c r="C20" i="19"/>
  <c r="B20" i="19"/>
  <c r="A18" i="19"/>
  <c r="A17" i="19"/>
  <c r="A16" i="19"/>
  <c r="A15" i="19"/>
  <c r="A14" i="19"/>
  <c r="A13" i="19"/>
  <c r="A12" i="19"/>
  <c r="A11" i="19"/>
  <c r="A10" i="19"/>
  <c r="A9" i="19"/>
  <c r="A8" i="19"/>
  <c r="A7" i="19"/>
  <c r="M6" i="19"/>
  <c r="L6" i="19"/>
  <c r="K6" i="19"/>
  <c r="J6" i="19"/>
  <c r="I6" i="19"/>
  <c r="H6" i="19"/>
  <c r="G6" i="19"/>
  <c r="F6" i="19"/>
  <c r="E6" i="19"/>
  <c r="D6" i="19"/>
  <c r="C6" i="19"/>
  <c r="B6" i="19"/>
  <c r="F401" i="20"/>
  <c r="E401" i="20"/>
  <c r="D401" i="20"/>
  <c r="B401" i="20"/>
  <c r="F400" i="20"/>
  <c r="E400" i="20"/>
  <c r="D400" i="20"/>
  <c r="B400" i="20"/>
  <c r="F399" i="20"/>
  <c r="E399" i="20"/>
  <c r="D399" i="20"/>
  <c r="B399" i="20"/>
  <c r="F398" i="20"/>
  <c r="E398" i="20"/>
  <c r="D398" i="20"/>
  <c r="B398" i="20"/>
  <c r="F397" i="20"/>
  <c r="E397" i="20"/>
  <c r="D397" i="20"/>
  <c r="B397" i="20"/>
  <c r="F396" i="20"/>
  <c r="E396" i="20"/>
  <c r="D396" i="20"/>
  <c r="B396" i="20"/>
  <c r="F395" i="20"/>
  <c r="E395" i="20"/>
  <c r="B395" i="20"/>
  <c r="F394" i="20"/>
  <c r="E394" i="20"/>
  <c r="D394" i="20"/>
  <c r="B394" i="20"/>
  <c r="F393" i="20"/>
  <c r="E393" i="20"/>
  <c r="D393" i="20"/>
  <c r="B393" i="20"/>
  <c r="F392" i="20"/>
  <c r="E392" i="20"/>
  <c r="D392" i="20"/>
  <c r="B392" i="20"/>
  <c r="F391" i="20"/>
  <c r="E391" i="20"/>
  <c r="D391" i="20"/>
  <c r="B391" i="20"/>
  <c r="F390" i="20"/>
  <c r="E390" i="20"/>
  <c r="D390" i="20"/>
  <c r="B390" i="20"/>
  <c r="F389" i="20"/>
  <c r="E389" i="20"/>
  <c r="D389" i="20"/>
  <c r="B389" i="20"/>
  <c r="F388" i="20"/>
  <c r="E388" i="20"/>
  <c r="D388" i="20"/>
  <c r="B388" i="20"/>
  <c r="F387" i="20"/>
  <c r="E387" i="20"/>
  <c r="D387" i="20"/>
  <c r="B387" i="20"/>
  <c r="F386" i="20"/>
  <c r="E386" i="20"/>
  <c r="D386" i="20"/>
  <c r="B386" i="20"/>
  <c r="F385" i="20"/>
  <c r="E385" i="20"/>
  <c r="D385" i="20"/>
  <c r="B385" i="20"/>
  <c r="F384" i="20"/>
  <c r="E384" i="20"/>
  <c r="D384" i="20"/>
  <c r="B384" i="20"/>
  <c r="F383" i="20"/>
  <c r="E383" i="20"/>
  <c r="D383" i="20"/>
  <c r="B383" i="20"/>
  <c r="F382" i="20"/>
  <c r="E382" i="20"/>
  <c r="B382" i="20"/>
  <c r="F381" i="20"/>
  <c r="E381" i="20"/>
  <c r="D381" i="20"/>
  <c r="B381" i="20"/>
  <c r="F380" i="20"/>
  <c r="E380" i="20"/>
  <c r="D380" i="20"/>
  <c r="B380" i="20"/>
  <c r="F379" i="20"/>
  <c r="E379" i="20"/>
  <c r="D379" i="20"/>
  <c r="B379" i="20"/>
  <c r="F378" i="20"/>
  <c r="E378" i="20"/>
  <c r="D378" i="20"/>
  <c r="B378" i="20"/>
  <c r="F377" i="20"/>
  <c r="E377" i="20"/>
  <c r="D377" i="20"/>
  <c r="B377" i="20"/>
  <c r="F376" i="20"/>
  <c r="E376" i="20"/>
  <c r="D376" i="20"/>
  <c r="B376" i="20"/>
  <c r="F375" i="20"/>
  <c r="E375" i="20"/>
  <c r="D375" i="20"/>
  <c r="B375" i="20"/>
  <c r="F374" i="20"/>
  <c r="E374" i="20"/>
  <c r="D374" i="20"/>
  <c r="B374" i="20"/>
  <c r="F373" i="20"/>
  <c r="E373" i="20"/>
  <c r="B373" i="20"/>
  <c r="F372" i="20"/>
  <c r="E372" i="20"/>
  <c r="D372" i="20"/>
  <c r="B372" i="20"/>
  <c r="F371" i="20"/>
  <c r="E371" i="20"/>
  <c r="D371" i="20"/>
  <c r="B371" i="20"/>
  <c r="F370" i="20"/>
  <c r="E370" i="20"/>
  <c r="D370" i="20"/>
  <c r="B370" i="20"/>
  <c r="F369" i="20"/>
  <c r="E369" i="20"/>
  <c r="D369" i="20"/>
  <c r="B369" i="20"/>
  <c r="F368" i="20"/>
  <c r="E368" i="20"/>
  <c r="D368" i="20"/>
  <c r="B368" i="20"/>
  <c r="F367" i="20"/>
  <c r="E367" i="20"/>
  <c r="D367" i="20"/>
  <c r="B367" i="20"/>
  <c r="F366" i="20"/>
  <c r="E366" i="20"/>
  <c r="D366" i="20"/>
  <c r="B366" i="20"/>
  <c r="F365" i="20"/>
  <c r="E365" i="20"/>
  <c r="D365" i="20"/>
  <c r="B365" i="20"/>
  <c r="F364" i="20"/>
  <c r="E364" i="20"/>
  <c r="D364" i="20"/>
  <c r="B364" i="20"/>
  <c r="F363" i="20"/>
  <c r="E363" i="20"/>
  <c r="D363" i="20"/>
  <c r="B363" i="20"/>
  <c r="F362" i="20"/>
  <c r="E362" i="20"/>
  <c r="D362" i="20"/>
  <c r="B362" i="20"/>
  <c r="F361" i="20"/>
  <c r="E361" i="20"/>
  <c r="D361" i="20"/>
  <c r="B361" i="20"/>
  <c r="F360" i="20"/>
  <c r="E360" i="20"/>
  <c r="D360" i="20"/>
  <c r="B360" i="20"/>
  <c r="F359" i="20"/>
  <c r="E359" i="20"/>
  <c r="D359" i="20"/>
  <c r="B359" i="20"/>
  <c r="F358" i="20"/>
  <c r="E358" i="20"/>
  <c r="D358" i="20"/>
  <c r="B358" i="20"/>
  <c r="F357" i="20"/>
  <c r="E357" i="20"/>
  <c r="D357" i="20"/>
  <c r="B357" i="20"/>
  <c r="F356" i="20"/>
  <c r="E356" i="20"/>
  <c r="D356" i="20"/>
  <c r="B356" i="20"/>
  <c r="F355" i="20"/>
  <c r="E355" i="20"/>
  <c r="D355" i="20"/>
  <c r="B355" i="20"/>
  <c r="F354" i="20"/>
  <c r="E354" i="20"/>
  <c r="D354" i="20"/>
  <c r="B354" i="20"/>
  <c r="F353" i="20"/>
  <c r="E353" i="20"/>
  <c r="D353" i="20"/>
  <c r="B353" i="20"/>
  <c r="F352" i="20"/>
  <c r="E352" i="20"/>
  <c r="D352" i="20"/>
  <c r="B352" i="20"/>
  <c r="F351" i="20"/>
  <c r="E351" i="20"/>
  <c r="B351" i="20"/>
  <c r="F350" i="20"/>
  <c r="E350" i="20"/>
  <c r="D350" i="20"/>
  <c r="B350" i="20"/>
  <c r="F349" i="20"/>
  <c r="E349" i="20"/>
  <c r="D349" i="20"/>
  <c r="B349" i="20"/>
  <c r="F348" i="20"/>
  <c r="E348" i="20"/>
  <c r="D348" i="20"/>
  <c r="B348" i="20"/>
  <c r="F347" i="20"/>
  <c r="E347" i="20"/>
  <c r="D347" i="20"/>
  <c r="B347" i="20"/>
  <c r="F346" i="20"/>
  <c r="E346" i="20"/>
  <c r="D346" i="20"/>
  <c r="B346" i="20"/>
  <c r="F345" i="20"/>
  <c r="E345" i="20"/>
  <c r="D345" i="20"/>
  <c r="B345" i="20"/>
  <c r="F344" i="20"/>
  <c r="E344" i="20"/>
  <c r="D344" i="20"/>
  <c r="B344" i="20"/>
  <c r="F343" i="20"/>
  <c r="E343" i="20"/>
  <c r="D343" i="20"/>
  <c r="B343" i="20"/>
  <c r="F342" i="20"/>
  <c r="E342" i="20"/>
  <c r="D342" i="20"/>
  <c r="B342" i="20"/>
  <c r="F341" i="20"/>
  <c r="E341" i="20"/>
  <c r="D341" i="20"/>
  <c r="B341" i="20"/>
  <c r="F340" i="20"/>
  <c r="E340" i="20"/>
  <c r="D340" i="20"/>
  <c r="B340" i="20"/>
  <c r="F339" i="20"/>
  <c r="E339" i="20"/>
  <c r="D339" i="20"/>
  <c r="B339" i="20"/>
  <c r="F338" i="20"/>
  <c r="E338" i="20"/>
  <c r="B338" i="20"/>
  <c r="F337" i="20"/>
  <c r="E337" i="20"/>
  <c r="D337" i="20"/>
  <c r="B337" i="20"/>
  <c r="F336" i="20"/>
  <c r="E336" i="20"/>
  <c r="D336" i="20"/>
  <c r="B336" i="20"/>
  <c r="F335" i="20"/>
  <c r="E335" i="20"/>
  <c r="D335" i="20"/>
  <c r="B335" i="20"/>
  <c r="F334" i="20"/>
  <c r="E334" i="20"/>
  <c r="D334" i="20"/>
  <c r="B334" i="20"/>
  <c r="F333" i="20"/>
  <c r="E333" i="20"/>
  <c r="D333" i="20"/>
  <c r="B333" i="20"/>
  <c r="F332" i="20"/>
  <c r="E332" i="20"/>
  <c r="D332" i="20"/>
  <c r="B332" i="20"/>
  <c r="F331" i="20"/>
  <c r="E331" i="20"/>
  <c r="D331" i="20"/>
  <c r="B331" i="20"/>
  <c r="F330" i="20"/>
  <c r="E330" i="20"/>
  <c r="D330" i="20"/>
  <c r="B330" i="20"/>
  <c r="F329" i="20"/>
  <c r="E329" i="20"/>
  <c r="D329" i="20"/>
  <c r="B329" i="20"/>
  <c r="F328" i="20"/>
  <c r="E328" i="20"/>
  <c r="D328" i="20"/>
  <c r="B328" i="20"/>
  <c r="F327" i="20"/>
  <c r="E327" i="20"/>
  <c r="D327" i="20"/>
  <c r="B327" i="20"/>
  <c r="F326" i="20"/>
  <c r="E326" i="20"/>
  <c r="D326" i="20"/>
  <c r="B326" i="20"/>
  <c r="F325" i="20"/>
  <c r="E325" i="20"/>
  <c r="D325" i="20"/>
  <c r="B325" i="20"/>
  <c r="F324" i="20"/>
  <c r="E324" i="20"/>
  <c r="B324" i="20"/>
  <c r="F323" i="20"/>
  <c r="E323" i="20"/>
  <c r="D323" i="20"/>
  <c r="B323" i="20"/>
  <c r="F322" i="20"/>
  <c r="E322" i="20"/>
  <c r="B322" i="20"/>
  <c r="F321" i="20"/>
  <c r="E321" i="20"/>
  <c r="D321" i="20"/>
  <c r="B321" i="20"/>
  <c r="F320" i="20"/>
  <c r="E320" i="20"/>
  <c r="B320" i="20"/>
  <c r="F319" i="20"/>
  <c r="E319" i="20"/>
  <c r="D319" i="20"/>
  <c r="B319" i="20"/>
  <c r="F318" i="20"/>
  <c r="E318" i="20"/>
  <c r="D318" i="20"/>
  <c r="B318" i="20"/>
  <c r="F317" i="20"/>
  <c r="E317" i="20"/>
  <c r="D317" i="20"/>
  <c r="B317" i="20"/>
  <c r="F316" i="20"/>
  <c r="E316" i="20"/>
  <c r="D316" i="20"/>
  <c r="B316" i="20"/>
  <c r="F315" i="20"/>
  <c r="E315" i="20"/>
  <c r="D315" i="20"/>
  <c r="B315" i="20"/>
  <c r="F314" i="20"/>
  <c r="E314" i="20"/>
  <c r="D314" i="20"/>
  <c r="B314" i="20"/>
  <c r="F313" i="20"/>
  <c r="E313" i="20"/>
  <c r="D313" i="20"/>
  <c r="B313" i="20"/>
  <c r="F312" i="20"/>
  <c r="E312" i="20"/>
  <c r="D312" i="20"/>
  <c r="B312" i="20"/>
  <c r="F311" i="20"/>
  <c r="E311" i="20"/>
  <c r="D311" i="20"/>
  <c r="B311" i="20"/>
  <c r="F310" i="20"/>
  <c r="E310" i="20"/>
  <c r="D310" i="20"/>
  <c r="B310" i="20"/>
  <c r="F309" i="20"/>
  <c r="E309" i="20"/>
  <c r="D309" i="20"/>
  <c r="B309" i="20"/>
  <c r="F308" i="20"/>
  <c r="E308" i="20"/>
  <c r="D308" i="20"/>
  <c r="B308" i="20"/>
  <c r="F307" i="20"/>
  <c r="E307" i="20"/>
  <c r="D307" i="20"/>
  <c r="B307" i="20"/>
  <c r="F306" i="20"/>
  <c r="E306" i="20"/>
  <c r="D306" i="20"/>
  <c r="B306" i="20"/>
  <c r="F305" i="20"/>
  <c r="E305" i="20"/>
  <c r="D305" i="20"/>
  <c r="B305" i="20"/>
  <c r="F304" i="20"/>
  <c r="E304" i="20"/>
  <c r="D304" i="20"/>
  <c r="B304" i="20"/>
  <c r="F303" i="20"/>
  <c r="E303" i="20"/>
  <c r="D303" i="20"/>
  <c r="B303" i="20"/>
  <c r="F302" i="20"/>
  <c r="E302" i="20"/>
  <c r="D302" i="20"/>
  <c r="B302" i="20"/>
  <c r="F301" i="20"/>
  <c r="E301" i="20"/>
  <c r="B301" i="20"/>
  <c r="F300" i="20"/>
  <c r="E300" i="20"/>
  <c r="D300" i="20"/>
  <c r="B300" i="20"/>
  <c r="F299" i="20"/>
  <c r="E299" i="20"/>
  <c r="B299" i="20"/>
  <c r="F298" i="20"/>
  <c r="E298" i="20"/>
  <c r="D298" i="20"/>
  <c r="B298" i="20"/>
  <c r="F297" i="20"/>
  <c r="E297" i="20"/>
  <c r="B297" i="20"/>
  <c r="F296" i="20"/>
  <c r="E296" i="20"/>
  <c r="D296" i="20"/>
  <c r="B296" i="20"/>
  <c r="F295" i="20"/>
  <c r="E295" i="20"/>
  <c r="D295" i="20"/>
  <c r="B295" i="20"/>
  <c r="F294" i="20"/>
  <c r="E294" i="20"/>
  <c r="D294" i="20"/>
  <c r="B294" i="20"/>
  <c r="F293" i="20"/>
  <c r="E293" i="20"/>
  <c r="D293" i="20"/>
  <c r="B293" i="20"/>
  <c r="F292" i="20"/>
  <c r="E292" i="20"/>
  <c r="D292" i="20"/>
  <c r="B292" i="20"/>
  <c r="F291" i="20"/>
  <c r="E291" i="20"/>
  <c r="D291" i="20"/>
  <c r="B291" i="20"/>
  <c r="F290" i="20"/>
  <c r="E290" i="20"/>
  <c r="D290" i="20"/>
  <c r="B290" i="20"/>
  <c r="F289" i="20"/>
  <c r="E289" i="20"/>
  <c r="D289" i="20"/>
  <c r="B289" i="20"/>
  <c r="F288" i="20"/>
  <c r="E288" i="20"/>
  <c r="D288" i="20"/>
  <c r="B288" i="20"/>
  <c r="F287" i="20"/>
  <c r="E287" i="20"/>
  <c r="D287" i="20"/>
  <c r="B287" i="20"/>
  <c r="F286" i="20"/>
  <c r="E286" i="20"/>
  <c r="D286" i="20"/>
  <c r="B286" i="20"/>
  <c r="F285" i="20"/>
  <c r="E285" i="20"/>
  <c r="D285" i="20"/>
  <c r="B285" i="20"/>
  <c r="F284" i="20"/>
  <c r="E284" i="20"/>
  <c r="D284" i="20"/>
  <c r="B284" i="20"/>
  <c r="F283" i="20"/>
  <c r="E283" i="20"/>
  <c r="D283" i="20"/>
  <c r="B283" i="20"/>
  <c r="F282" i="20"/>
  <c r="E282" i="20"/>
  <c r="D282" i="20"/>
  <c r="B282" i="20"/>
  <c r="F281" i="20"/>
  <c r="E281" i="20"/>
  <c r="D281" i="20"/>
  <c r="B281" i="20"/>
  <c r="F280" i="20"/>
  <c r="E280" i="20"/>
  <c r="D280" i="20"/>
  <c r="B280" i="20"/>
  <c r="F279" i="20"/>
  <c r="E279" i="20"/>
  <c r="D279" i="20"/>
  <c r="B279" i="20"/>
  <c r="F278" i="20"/>
  <c r="E278" i="20"/>
  <c r="D278" i="20"/>
  <c r="B278" i="20"/>
  <c r="F277" i="20"/>
  <c r="E277" i="20"/>
  <c r="D277" i="20"/>
  <c r="B277" i="20"/>
  <c r="F276" i="20"/>
  <c r="E276" i="20"/>
  <c r="D276" i="20"/>
  <c r="B276" i="20"/>
  <c r="F275" i="20"/>
  <c r="E275" i="20"/>
  <c r="D275" i="20"/>
  <c r="B275" i="20"/>
  <c r="F274" i="20"/>
  <c r="E274" i="20"/>
  <c r="D274" i="20"/>
  <c r="B274" i="20"/>
  <c r="F273" i="20"/>
  <c r="E273" i="20"/>
  <c r="D273" i="20"/>
  <c r="B273" i="20"/>
  <c r="F272" i="20"/>
  <c r="E272" i="20"/>
  <c r="D272" i="20"/>
  <c r="B272" i="20"/>
  <c r="F271" i="20"/>
  <c r="E271" i="20"/>
  <c r="D271" i="20"/>
  <c r="B271" i="20"/>
  <c r="F270" i="20"/>
  <c r="E270" i="20"/>
  <c r="D270" i="20"/>
  <c r="B270" i="20"/>
  <c r="A269" i="20"/>
  <c r="F267" i="20"/>
  <c r="E267" i="20"/>
  <c r="D267" i="20"/>
  <c r="B267" i="20"/>
  <c r="F266" i="20"/>
  <c r="E266" i="20"/>
  <c r="D266" i="20"/>
  <c r="B266" i="20"/>
  <c r="F265" i="20"/>
  <c r="E265" i="20"/>
  <c r="D265" i="20"/>
  <c r="B265" i="20"/>
  <c r="F264" i="20"/>
  <c r="E264" i="20"/>
  <c r="D264" i="20"/>
  <c r="B264" i="20"/>
  <c r="F263" i="20"/>
  <c r="E263" i="20"/>
  <c r="D263" i="20"/>
  <c r="B263" i="20"/>
  <c r="F262" i="20"/>
  <c r="E262" i="20"/>
  <c r="D262" i="20"/>
  <c r="B262" i="20"/>
  <c r="F261" i="20"/>
  <c r="E261" i="20"/>
  <c r="D261" i="20"/>
  <c r="B261" i="20"/>
  <c r="F260" i="20"/>
  <c r="E260" i="20"/>
  <c r="D260" i="20"/>
  <c r="B260" i="20"/>
  <c r="F259" i="20"/>
  <c r="E259" i="20"/>
  <c r="D259" i="20"/>
  <c r="B259" i="20"/>
  <c r="F258" i="20"/>
  <c r="E258" i="20"/>
  <c r="D258" i="20"/>
  <c r="B258" i="20"/>
  <c r="F257" i="20"/>
  <c r="E257" i="20"/>
  <c r="D257" i="20"/>
  <c r="B257" i="20"/>
  <c r="F256" i="20"/>
  <c r="E256" i="20"/>
  <c r="B256" i="20"/>
  <c r="F255" i="20"/>
  <c r="E255" i="20"/>
  <c r="D255" i="20"/>
  <c r="B255" i="20"/>
  <c r="F254" i="20"/>
  <c r="E254" i="20"/>
  <c r="D254" i="20"/>
  <c r="B254" i="20"/>
  <c r="F253" i="20"/>
  <c r="E253" i="20"/>
  <c r="D253" i="20"/>
  <c r="B253" i="20"/>
  <c r="F252" i="20"/>
  <c r="E252" i="20"/>
  <c r="D252" i="20"/>
  <c r="B252" i="20"/>
  <c r="F251" i="20"/>
  <c r="E251" i="20"/>
  <c r="D251" i="20"/>
  <c r="B251" i="20"/>
  <c r="F250" i="20"/>
  <c r="E250" i="20"/>
  <c r="D250" i="20"/>
  <c r="B250" i="20"/>
  <c r="F249" i="20"/>
  <c r="E249" i="20"/>
  <c r="D249" i="20"/>
  <c r="B249" i="20"/>
  <c r="F248" i="20"/>
  <c r="E248" i="20"/>
  <c r="D248" i="20"/>
  <c r="B248" i="20"/>
  <c r="F247" i="20"/>
  <c r="E247" i="20"/>
  <c r="D247" i="20"/>
  <c r="B247" i="20"/>
  <c r="F246" i="20"/>
  <c r="E246" i="20"/>
  <c r="D246" i="20"/>
  <c r="B246" i="20"/>
  <c r="F245" i="20"/>
  <c r="E245" i="20"/>
  <c r="D245" i="20"/>
  <c r="B245" i="20"/>
  <c r="F244" i="20"/>
  <c r="E244" i="20"/>
  <c r="D244" i="20"/>
  <c r="B244" i="20"/>
  <c r="F243" i="20"/>
  <c r="E243" i="20"/>
  <c r="D243" i="20"/>
  <c r="B243" i="20"/>
  <c r="F242" i="20"/>
  <c r="E242" i="20"/>
  <c r="D242" i="20"/>
  <c r="B242" i="20"/>
  <c r="F241" i="20"/>
  <c r="E241" i="20"/>
  <c r="D241" i="20"/>
  <c r="B241" i="20"/>
  <c r="F240" i="20"/>
  <c r="E240" i="20"/>
  <c r="D240" i="20"/>
  <c r="B240" i="20"/>
  <c r="F239" i="20"/>
  <c r="E239" i="20"/>
  <c r="D239" i="20"/>
  <c r="B239" i="20"/>
  <c r="F238" i="20"/>
  <c r="E238" i="20"/>
  <c r="D238" i="20"/>
  <c r="B238" i="20"/>
  <c r="F237" i="20"/>
  <c r="E237" i="20"/>
  <c r="D237" i="20"/>
  <c r="B237" i="20"/>
  <c r="F236" i="20"/>
  <c r="E236" i="20"/>
  <c r="D236" i="20"/>
  <c r="B236" i="20"/>
  <c r="F235" i="20"/>
  <c r="E235" i="20"/>
  <c r="D235" i="20"/>
  <c r="B235" i="20"/>
  <c r="F234" i="20"/>
  <c r="E234" i="20"/>
  <c r="D234" i="20"/>
  <c r="B234" i="20"/>
  <c r="F233" i="20"/>
  <c r="E233" i="20"/>
  <c r="D233" i="20"/>
  <c r="B233" i="20"/>
  <c r="F232" i="20"/>
  <c r="E232" i="20"/>
  <c r="B232" i="20"/>
  <c r="F231" i="20"/>
  <c r="E231" i="20"/>
  <c r="D231" i="20"/>
  <c r="B231" i="20"/>
  <c r="F230" i="20"/>
  <c r="E230" i="20"/>
  <c r="D230" i="20"/>
  <c r="B230" i="20"/>
  <c r="F229" i="20"/>
  <c r="E229" i="20"/>
  <c r="D229" i="20"/>
  <c r="B229" i="20"/>
  <c r="F228" i="20"/>
  <c r="E228" i="20"/>
  <c r="D228" i="20"/>
  <c r="B228" i="20"/>
  <c r="F227" i="20"/>
  <c r="E227" i="20"/>
  <c r="D227" i="20"/>
  <c r="B227" i="20"/>
  <c r="F226" i="20"/>
  <c r="E226" i="20"/>
  <c r="D226" i="20"/>
  <c r="B226" i="20"/>
  <c r="F225" i="20"/>
  <c r="E225" i="20"/>
  <c r="D225" i="20"/>
  <c r="B225" i="20"/>
  <c r="F224" i="20"/>
  <c r="E224" i="20"/>
  <c r="D224" i="20"/>
  <c r="B224" i="20"/>
  <c r="F223" i="20"/>
  <c r="E223" i="20"/>
  <c r="D223" i="20"/>
  <c r="B223" i="20"/>
  <c r="F222" i="20"/>
  <c r="E222" i="20"/>
  <c r="D222" i="20"/>
  <c r="B222" i="20"/>
  <c r="F221" i="20"/>
  <c r="E221" i="20"/>
  <c r="D221" i="20"/>
  <c r="B221" i="20"/>
  <c r="F220" i="20"/>
  <c r="E220" i="20"/>
  <c r="D220" i="20"/>
  <c r="B220" i="20"/>
  <c r="F219" i="20"/>
  <c r="E219" i="20"/>
  <c r="D219" i="20"/>
  <c r="B219" i="20"/>
  <c r="F218" i="20"/>
  <c r="E218" i="20"/>
  <c r="D218" i="20"/>
  <c r="B218" i="20"/>
  <c r="F217" i="20"/>
  <c r="E217" i="20"/>
  <c r="D217" i="20"/>
  <c r="B217" i="20"/>
  <c r="F216" i="20"/>
  <c r="E216" i="20"/>
  <c r="D216" i="20"/>
  <c r="B216" i="20"/>
  <c r="F215" i="20"/>
  <c r="E215" i="20"/>
  <c r="D215" i="20"/>
  <c r="B215" i="20"/>
  <c r="F214" i="20"/>
  <c r="E214" i="20"/>
  <c r="D214" i="20"/>
  <c r="B214" i="20"/>
  <c r="F213" i="20"/>
  <c r="E213" i="20"/>
  <c r="D213" i="20"/>
  <c r="B213" i="20"/>
  <c r="F212" i="20"/>
  <c r="E212" i="20"/>
  <c r="D212" i="20"/>
  <c r="B212" i="20"/>
  <c r="F211" i="20"/>
  <c r="E211" i="20"/>
  <c r="D211" i="20"/>
  <c r="B211" i="20"/>
  <c r="F210" i="20"/>
  <c r="E210" i="20"/>
  <c r="D210" i="20"/>
  <c r="B210" i="20"/>
  <c r="F209" i="20"/>
  <c r="E209" i="20"/>
  <c r="D209" i="20"/>
  <c r="B209" i="20"/>
  <c r="F208" i="20"/>
  <c r="E208" i="20"/>
  <c r="B208" i="20"/>
  <c r="F207" i="20"/>
  <c r="E207" i="20"/>
  <c r="D207" i="20"/>
  <c r="B207" i="20"/>
  <c r="F206" i="20"/>
  <c r="E206" i="20"/>
  <c r="D206" i="20"/>
  <c r="B206" i="20"/>
  <c r="F205" i="20"/>
  <c r="E205" i="20"/>
  <c r="D205" i="20"/>
  <c r="B205" i="20"/>
  <c r="F204" i="20"/>
  <c r="E204" i="20"/>
  <c r="D204" i="20"/>
  <c r="B204" i="20"/>
  <c r="F203" i="20"/>
  <c r="E203" i="20"/>
  <c r="D203" i="20"/>
  <c r="B203" i="20"/>
  <c r="F202" i="20"/>
  <c r="E202" i="20"/>
  <c r="D202" i="20"/>
  <c r="B202" i="20"/>
  <c r="F201" i="20"/>
  <c r="E201" i="20"/>
  <c r="D201" i="20"/>
  <c r="B201" i="20"/>
  <c r="F200" i="20"/>
  <c r="E200" i="20"/>
  <c r="D200" i="20"/>
  <c r="B200" i="20"/>
  <c r="F199" i="20"/>
  <c r="E199" i="20"/>
  <c r="D199" i="20"/>
  <c r="B199" i="20"/>
  <c r="F198" i="20"/>
  <c r="E198" i="20"/>
  <c r="D198" i="20"/>
  <c r="B198" i="20"/>
  <c r="F197" i="20"/>
  <c r="E197" i="20"/>
  <c r="D197" i="20"/>
  <c r="B197" i="20"/>
  <c r="F196" i="20"/>
  <c r="E196" i="20"/>
  <c r="D196" i="20"/>
  <c r="B196" i="20"/>
  <c r="F195" i="20"/>
  <c r="E195" i="20"/>
  <c r="D195" i="20"/>
  <c r="B195" i="20"/>
  <c r="F194" i="20"/>
  <c r="E194" i="20"/>
  <c r="D194" i="20"/>
  <c r="B194" i="20"/>
  <c r="F193" i="20"/>
  <c r="E193" i="20"/>
  <c r="D193" i="20"/>
  <c r="B193" i="20"/>
  <c r="F192" i="20"/>
  <c r="E192" i="20"/>
  <c r="D192" i="20"/>
  <c r="B192" i="20"/>
  <c r="F191" i="20"/>
  <c r="E191" i="20"/>
  <c r="D191" i="20"/>
  <c r="B191" i="20"/>
  <c r="F190" i="20"/>
  <c r="E190" i="20"/>
  <c r="D190" i="20"/>
  <c r="B190" i="20"/>
  <c r="F189" i="20"/>
  <c r="E189" i="20"/>
  <c r="D189" i="20"/>
  <c r="B189" i="20"/>
  <c r="F188" i="20"/>
  <c r="E188" i="20"/>
  <c r="D188" i="20"/>
  <c r="B188" i="20"/>
  <c r="F187" i="20"/>
  <c r="E187" i="20"/>
  <c r="D187" i="20"/>
  <c r="B187" i="20"/>
  <c r="F186" i="20"/>
  <c r="E186" i="20"/>
  <c r="D186" i="20"/>
  <c r="B186" i="20"/>
  <c r="F185" i="20"/>
  <c r="E185" i="20"/>
  <c r="D185" i="20"/>
  <c r="B185" i="20"/>
  <c r="F184" i="20"/>
  <c r="E184" i="20"/>
  <c r="D184" i="20"/>
  <c r="B184" i="20"/>
  <c r="F183" i="20"/>
  <c r="E183" i="20"/>
  <c r="D183" i="20"/>
  <c r="B183" i="20"/>
  <c r="F182" i="20"/>
  <c r="E182" i="20"/>
  <c r="D182" i="20"/>
  <c r="B182" i="20"/>
  <c r="F181" i="20"/>
  <c r="E181" i="20"/>
  <c r="D181" i="20"/>
  <c r="B181" i="20"/>
  <c r="F180" i="20"/>
  <c r="E180" i="20"/>
  <c r="D180" i="20"/>
  <c r="B180" i="20"/>
  <c r="F179" i="20"/>
  <c r="E179" i="20"/>
  <c r="D179" i="20"/>
  <c r="B179" i="20"/>
  <c r="F178" i="20"/>
  <c r="E178" i="20"/>
  <c r="D178" i="20"/>
  <c r="B178" i="20"/>
  <c r="F177" i="20"/>
  <c r="E177" i="20"/>
  <c r="D177" i="20"/>
  <c r="B177" i="20"/>
  <c r="F176" i="20"/>
  <c r="E176" i="20"/>
  <c r="D176" i="20"/>
  <c r="B176" i="20"/>
  <c r="F175" i="20"/>
  <c r="E175" i="20"/>
  <c r="D175" i="20"/>
  <c r="B175" i="20"/>
  <c r="F174" i="20"/>
  <c r="E174" i="20"/>
  <c r="D174" i="20"/>
  <c r="B174" i="20"/>
  <c r="F173" i="20"/>
  <c r="E173" i="20"/>
  <c r="B173" i="20"/>
  <c r="F172" i="20"/>
  <c r="E172" i="20"/>
  <c r="D172" i="20"/>
  <c r="B172" i="20"/>
  <c r="F171" i="20"/>
  <c r="E171" i="20"/>
  <c r="D171" i="20"/>
  <c r="B171" i="20"/>
  <c r="F170" i="20"/>
  <c r="E170" i="20"/>
  <c r="D170" i="20"/>
  <c r="B170" i="20"/>
  <c r="F169" i="20"/>
  <c r="E169" i="20"/>
  <c r="D169" i="20"/>
  <c r="B169" i="20"/>
  <c r="F168" i="20"/>
  <c r="E168" i="20"/>
  <c r="D168" i="20"/>
  <c r="B168" i="20"/>
  <c r="F167" i="20"/>
  <c r="E167" i="20"/>
  <c r="D167" i="20"/>
  <c r="B167" i="20"/>
  <c r="F166" i="20"/>
  <c r="E166" i="20"/>
  <c r="D166" i="20"/>
  <c r="B166" i="20"/>
  <c r="F165" i="20"/>
  <c r="E165" i="20"/>
  <c r="D165" i="20"/>
  <c r="B165" i="20"/>
  <c r="F164" i="20"/>
  <c r="E164" i="20"/>
  <c r="D164" i="20"/>
  <c r="B164" i="20"/>
  <c r="F163" i="20"/>
  <c r="E163" i="20"/>
  <c r="D163" i="20"/>
  <c r="B163" i="20"/>
  <c r="F162" i="20"/>
  <c r="E162" i="20"/>
  <c r="D162" i="20"/>
  <c r="B162" i="20"/>
  <c r="F161" i="20"/>
  <c r="E161" i="20"/>
  <c r="B161" i="20"/>
  <c r="F160" i="20"/>
  <c r="E160" i="20"/>
  <c r="D160" i="20"/>
  <c r="B160" i="20"/>
  <c r="F159" i="20"/>
  <c r="E159" i="20"/>
  <c r="D159" i="20"/>
  <c r="B159" i="20"/>
  <c r="F158" i="20"/>
  <c r="E158" i="20"/>
  <c r="D158" i="20"/>
  <c r="B158" i="20"/>
  <c r="F157" i="20"/>
  <c r="E157" i="20"/>
  <c r="D157" i="20"/>
  <c r="B157" i="20"/>
  <c r="F156" i="20"/>
  <c r="E156" i="20"/>
  <c r="D156" i="20"/>
  <c r="B156" i="20"/>
  <c r="F155" i="20"/>
  <c r="E155" i="20"/>
  <c r="D155" i="20"/>
  <c r="B155" i="20"/>
  <c r="F154" i="20"/>
  <c r="E154" i="20"/>
  <c r="D154" i="20"/>
  <c r="B154" i="20"/>
  <c r="F153" i="20"/>
  <c r="E153" i="20"/>
  <c r="D153" i="20"/>
  <c r="B153" i="20"/>
  <c r="F152" i="20"/>
  <c r="E152" i="20"/>
  <c r="D152" i="20"/>
  <c r="B152" i="20"/>
  <c r="F151" i="20"/>
  <c r="E151" i="20"/>
  <c r="D151" i="20"/>
  <c r="B151" i="20"/>
  <c r="F150" i="20"/>
  <c r="E150" i="20"/>
  <c r="D150" i="20"/>
  <c r="B150" i="20"/>
  <c r="F149" i="20"/>
  <c r="E149" i="20"/>
  <c r="D149" i="20"/>
  <c r="B149" i="20"/>
  <c r="F148" i="20"/>
  <c r="E148" i="20"/>
  <c r="D148" i="20"/>
  <c r="B148" i="20"/>
  <c r="F147" i="20"/>
  <c r="E147" i="20"/>
  <c r="D147" i="20"/>
  <c r="B147" i="20"/>
  <c r="F146" i="20"/>
  <c r="E146" i="20"/>
  <c r="D146" i="20"/>
  <c r="B146" i="20"/>
  <c r="F145" i="20"/>
  <c r="E145" i="20"/>
  <c r="D145" i="20"/>
  <c r="B145" i="20"/>
  <c r="F144" i="20"/>
  <c r="E144" i="20"/>
  <c r="D144" i="20"/>
  <c r="B144" i="20"/>
  <c r="F143" i="20"/>
  <c r="E143" i="20"/>
  <c r="D143" i="20"/>
  <c r="B143" i="20"/>
  <c r="F142" i="20"/>
  <c r="E142" i="20"/>
  <c r="D142" i="20"/>
  <c r="B142" i="20"/>
  <c r="F141" i="20"/>
  <c r="E141" i="20"/>
  <c r="D141" i="20"/>
  <c r="B141" i="20"/>
  <c r="F140" i="20"/>
  <c r="E140" i="20"/>
  <c r="D140" i="20"/>
  <c r="B140" i="20"/>
  <c r="F139" i="20"/>
  <c r="E139" i="20"/>
  <c r="D139" i="20"/>
  <c r="B139" i="20"/>
  <c r="F138" i="20"/>
  <c r="E138" i="20"/>
  <c r="D138" i="20"/>
  <c r="B138" i="20"/>
  <c r="F137" i="20"/>
  <c r="E137" i="20"/>
  <c r="D137" i="20"/>
  <c r="B137" i="20"/>
  <c r="F136" i="20"/>
  <c r="E136" i="20"/>
  <c r="D136" i="20"/>
  <c r="B136" i="20"/>
  <c r="A135" i="20"/>
  <c r="F133" i="20"/>
  <c r="E133" i="20"/>
  <c r="D133" i="20"/>
  <c r="B133" i="20"/>
  <c r="F132" i="20"/>
  <c r="E132" i="20"/>
  <c r="D132" i="20"/>
  <c r="B132" i="20"/>
  <c r="F131" i="20"/>
  <c r="E131" i="20"/>
  <c r="D131" i="20"/>
  <c r="B131" i="20"/>
  <c r="F130" i="20"/>
  <c r="E130" i="20"/>
  <c r="D130" i="20"/>
  <c r="B130" i="20"/>
  <c r="F129" i="20"/>
  <c r="E129" i="20"/>
  <c r="D129" i="20"/>
  <c r="B129" i="20"/>
  <c r="F128" i="20"/>
  <c r="E128" i="20"/>
  <c r="D128" i="20"/>
  <c r="B128" i="20"/>
  <c r="F127" i="20"/>
  <c r="E127" i="20"/>
  <c r="D127" i="20"/>
  <c r="B127" i="20"/>
  <c r="F126" i="20"/>
  <c r="E126" i="20"/>
  <c r="D126" i="20"/>
  <c r="B126" i="20"/>
  <c r="F125" i="20"/>
  <c r="E125" i="20"/>
  <c r="D125" i="20"/>
  <c r="B125" i="20"/>
  <c r="F124" i="20"/>
  <c r="E124" i="20"/>
  <c r="D124" i="20"/>
  <c r="B124" i="20"/>
  <c r="F123" i="20"/>
  <c r="E123" i="20"/>
  <c r="D123" i="20"/>
  <c r="B123" i="20"/>
  <c r="F122" i="20"/>
  <c r="E122" i="20"/>
  <c r="D122" i="20"/>
  <c r="B122" i="20"/>
  <c r="F121" i="20"/>
  <c r="E121" i="20"/>
  <c r="D121" i="20"/>
  <c r="B121" i="20"/>
  <c r="F120" i="20"/>
  <c r="E120" i="20"/>
  <c r="D120" i="20"/>
  <c r="B120" i="20"/>
  <c r="F119" i="20"/>
  <c r="E119" i="20"/>
  <c r="D119" i="20"/>
  <c r="B119" i="20"/>
  <c r="F118" i="20"/>
  <c r="E118" i="20"/>
  <c r="D118" i="20"/>
  <c r="B118" i="20"/>
  <c r="F117" i="20"/>
  <c r="E117" i="20"/>
  <c r="D117" i="20"/>
  <c r="B117" i="20"/>
  <c r="F116" i="20"/>
  <c r="E116" i="20"/>
  <c r="D116" i="20"/>
  <c r="B116" i="20"/>
  <c r="F115" i="20"/>
  <c r="E115" i="20"/>
  <c r="D115" i="20"/>
  <c r="B115" i="20"/>
  <c r="F114" i="20"/>
  <c r="E114" i="20"/>
  <c r="D114" i="20"/>
  <c r="B114" i="20"/>
  <c r="F113" i="20"/>
  <c r="E113" i="20"/>
  <c r="D113" i="20"/>
  <c r="B113" i="20"/>
  <c r="F112" i="20"/>
  <c r="E112" i="20"/>
  <c r="D112" i="20"/>
  <c r="B112" i="20"/>
  <c r="F111" i="20"/>
  <c r="E111" i="20"/>
  <c r="D111" i="20"/>
  <c r="B111" i="20"/>
  <c r="F110" i="20"/>
  <c r="E110" i="20"/>
  <c r="D110" i="20"/>
  <c r="B110" i="20"/>
  <c r="F109" i="20"/>
  <c r="E109" i="20"/>
  <c r="D109" i="20"/>
  <c r="B109" i="20"/>
  <c r="F108" i="20"/>
  <c r="E108" i="20"/>
  <c r="D108" i="20"/>
  <c r="B108" i="20"/>
  <c r="F107" i="20"/>
  <c r="E107" i="20"/>
  <c r="D107" i="20"/>
  <c r="B107" i="20"/>
  <c r="F106" i="20"/>
  <c r="E106" i="20"/>
  <c r="D106" i="20"/>
  <c r="B106" i="20"/>
  <c r="F105" i="20"/>
  <c r="E105" i="20"/>
  <c r="D105" i="20"/>
  <c r="B105" i="20"/>
  <c r="F104" i="20"/>
  <c r="E104" i="20"/>
  <c r="D104" i="20"/>
  <c r="B104" i="20"/>
  <c r="F103" i="20"/>
  <c r="E103" i="20"/>
  <c r="D103" i="20"/>
  <c r="B103" i="20"/>
  <c r="F102" i="20"/>
  <c r="E102" i="20"/>
  <c r="D102" i="20"/>
  <c r="B102" i="20"/>
  <c r="F101" i="20"/>
  <c r="E101" i="20"/>
  <c r="D101" i="20"/>
  <c r="B101" i="20"/>
  <c r="F100" i="20"/>
  <c r="E100" i="20"/>
  <c r="D100" i="20"/>
  <c r="B100" i="20"/>
  <c r="F99" i="20"/>
  <c r="E99" i="20"/>
  <c r="D99" i="20"/>
  <c r="B99" i="20"/>
  <c r="F98" i="20"/>
  <c r="E98" i="20"/>
  <c r="D98" i="20"/>
  <c r="B98" i="20"/>
  <c r="F97" i="20"/>
  <c r="E97" i="20"/>
  <c r="D97" i="20"/>
  <c r="B97" i="20"/>
  <c r="F96" i="20"/>
  <c r="E96" i="20"/>
  <c r="D96" i="20"/>
  <c r="B96" i="20"/>
  <c r="F95" i="20"/>
  <c r="E95" i="20"/>
  <c r="D95" i="20"/>
  <c r="B95" i="20"/>
  <c r="F94" i="20"/>
  <c r="E94" i="20"/>
  <c r="D94" i="20"/>
  <c r="B94" i="20"/>
  <c r="F93" i="20"/>
  <c r="E93" i="20"/>
  <c r="D93" i="20"/>
  <c r="B93" i="20"/>
  <c r="F92" i="20"/>
  <c r="E92" i="20"/>
  <c r="D92" i="20"/>
  <c r="B92" i="20"/>
  <c r="F91" i="20"/>
  <c r="E91" i="20"/>
  <c r="D91" i="20"/>
  <c r="B91" i="20"/>
  <c r="F90" i="20"/>
  <c r="E90" i="20"/>
  <c r="D90" i="20"/>
  <c r="B90" i="20"/>
  <c r="F89" i="20"/>
  <c r="E89" i="20"/>
  <c r="D89" i="20"/>
  <c r="B89" i="20"/>
  <c r="F88" i="20"/>
  <c r="E88" i="20"/>
  <c r="D88" i="20"/>
  <c r="B88" i="20"/>
  <c r="F87" i="20"/>
  <c r="E87" i="20"/>
  <c r="D87" i="20"/>
  <c r="B87" i="20"/>
  <c r="F86" i="20"/>
  <c r="E86" i="20"/>
  <c r="D86" i="20"/>
  <c r="B86" i="20"/>
  <c r="F85" i="20"/>
  <c r="E85" i="20"/>
  <c r="D85" i="20"/>
  <c r="B85" i="20"/>
  <c r="F84" i="20"/>
  <c r="E84" i="20"/>
  <c r="D84" i="20"/>
  <c r="B84" i="20"/>
  <c r="F83" i="20"/>
  <c r="E83" i="20"/>
  <c r="D83" i="20"/>
  <c r="B83" i="20"/>
  <c r="F82" i="20"/>
  <c r="E82" i="20"/>
  <c r="D82" i="20"/>
  <c r="B82" i="20"/>
  <c r="F81" i="20"/>
  <c r="E81" i="20"/>
  <c r="D81" i="20"/>
  <c r="B81" i="20"/>
  <c r="F80" i="20"/>
  <c r="E80" i="20"/>
  <c r="D80" i="20"/>
  <c r="B80" i="20"/>
  <c r="F79" i="20"/>
  <c r="E79" i="20"/>
  <c r="D79" i="20"/>
  <c r="B79" i="20"/>
  <c r="F78" i="20"/>
  <c r="E78" i="20"/>
  <c r="D78" i="20"/>
  <c r="B78" i="20"/>
  <c r="F77" i="20"/>
  <c r="E77" i="20"/>
  <c r="D77" i="20"/>
  <c r="B77" i="20"/>
  <c r="F76" i="20"/>
  <c r="E76" i="20"/>
  <c r="D76" i="20"/>
  <c r="B76" i="20"/>
  <c r="F75" i="20"/>
  <c r="E75" i="20"/>
  <c r="D75" i="20"/>
  <c r="B75" i="20"/>
  <c r="F74" i="20"/>
  <c r="E74" i="20"/>
  <c r="D74" i="20"/>
  <c r="B74" i="20"/>
  <c r="F73" i="20"/>
  <c r="E73" i="20"/>
  <c r="D73" i="20"/>
  <c r="B73" i="20"/>
  <c r="F72" i="20"/>
  <c r="E72" i="20"/>
  <c r="D72" i="20"/>
  <c r="B72" i="20"/>
  <c r="F71" i="20"/>
  <c r="E71" i="20"/>
  <c r="D71" i="20"/>
  <c r="B71" i="20"/>
  <c r="F70" i="20"/>
  <c r="E70" i="20"/>
  <c r="D70" i="20"/>
  <c r="B70" i="20"/>
  <c r="F69" i="20"/>
  <c r="E69" i="20"/>
  <c r="D69" i="20"/>
  <c r="B69" i="20"/>
  <c r="F68" i="20"/>
  <c r="E68" i="20"/>
  <c r="D68" i="20"/>
  <c r="B68" i="20"/>
  <c r="F67" i="20"/>
  <c r="E67" i="20"/>
  <c r="D67" i="20"/>
  <c r="B67" i="20"/>
  <c r="F66" i="20"/>
  <c r="E66" i="20"/>
  <c r="D66" i="20"/>
  <c r="B66" i="20"/>
  <c r="F65" i="20"/>
  <c r="E65" i="20"/>
  <c r="D65" i="20"/>
  <c r="B65" i="20"/>
  <c r="F64" i="20"/>
  <c r="E64" i="20"/>
  <c r="D64" i="20"/>
  <c r="B64" i="20"/>
  <c r="F63" i="20"/>
  <c r="E63" i="20"/>
  <c r="D63" i="20"/>
  <c r="B63" i="20"/>
  <c r="F62" i="20"/>
  <c r="E62" i="20"/>
  <c r="D62" i="20"/>
  <c r="B62" i="20"/>
  <c r="F61" i="20"/>
  <c r="E61" i="20"/>
  <c r="D61" i="20"/>
  <c r="B61" i="20"/>
  <c r="F60" i="20"/>
  <c r="E60" i="20"/>
  <c r="D60" i="20"/>
  <c r="B60" i="20"/>
  <c r="F59" i="20"/>
  <c r="E59" i="20"/>
  <c r="D59" i="20"/>
  <c r="B59" i="20"/>
  <c r="F58" i="20"/>
  <c r="E58" i="20"/>
  <c r="D58" i="20"/>
  <c r="B58" i="20"/>
  <c r="F57" i="20"/>
  <c r="E57" i="20"/>
  <c r="D57" i="20"/>
  <c r="B57" i="20"/>
  <c r="F56" i="20"/>
  <c r="E56" i="20"/>
  <c r="D56" i="20"/>
  <c r="B56" i="20"/>
  <c r="F55" i="20"/>
  <c r="E55" i="20"/>
  <c r="D55" i="20"/>
  <c r="B55" i="20"/>
  <c r="F54" i="20"/>
  <c r="E54" i="20"/>
  <c r="D54" i="20"/>
  <c r="B54" i="20"/>
  <c r="F53" i="20"/>
  <c r="E53" i="20"/>
  <c r="D53" i="20"/>
  <c r="B53" i="20"/>
  <c r="F52" i="20"/>
  <c r="E52" i="20"/>
  <c r="D52" i="20"/>
  <c r="B52" i="20"/>
  <c r="F51" i="20"/>
  <c r="E51" i="20"/>
  <c r="D51" i="20"/>
  <c r="B51" i="20"/>
  <c r="F50" i="20"/>
  <c r="E50" i="20"/>
  <c r="B50" i="20"/>
  <c r="F49" i="20"/>
  <c r="E49" i="20"/>
  <c r="D49" i="20"/>
  <c r="B49" i="20"/>
  <c r="F48" i="20"/>
  <c r="E48" i="20"/>
  <c r="D48" i="20"/>
  <c r="B48" i="20"/>
  <c r="F47" i="20"/>
  <c r="E47" i="20"/>
  <c r="D47" i="20"/>
  <c r="B47" i="20"/>
  <c r="F46" i="20"/>
  <c r="E46" i="20"/>
  <c r="D46" i="20"/>
  <c r="B46" i="20"/>
  <c r="F45" i="20"/>
  <c r="E45" i="20"/>
  <c r="D45" i="20"/>
  <c r="B45" i="20"/>
  <c r="F44" i="20"/>
  <c r="E44" i="20"/>
  <c r="D44" i="20"/>
  <c r="B44" i="20"/>
  <c r="F43" i="20"/>
  <c r="E43" i="20"/>
  <c r="D43" i="20"/>
  <c r="B43" i="20"/>
  <c r="F42" i="20"/>
  <c r="E42" i="20"/>
  <c r="D42" i="20"/>
  <c r="B42" i="20"/>
  <c r="F41" i="20"/>
  <c r="E41" i="20"/>
  <c r="D41" i="20"/>
  <c r="B41" i="20"/>
  <c r="F40" i="20"/>
  <c r="E40" i="20"/>
  <c r="D40" i="20"/>
  <c r="B40" i="20"/>
  <c r="F39" i="20"/>
  <c r="E39" i="20"/>
  <c r="D39" i="20"/>
  <c r="B39" i="20"/>
  <c r="F38" i="20"/>
  <c r="E38" i="20"/>
  <c r="D38" i="20"/>
  <c r="B38" i="20"/>
  <c r="F37" i="20"/>
  <c r="E37" i="20"/>
  <c r="D37" i="20"/>
  <c r="B37" i="20"/>
  <c r="F36" i="20"/>
  <c r="E36" i="20"/>
  <c r="D36" i="20"/>
  <c r="B36" i="20"/>
  <c r="F35" i="20"/>
  <c r="E35" i="20"/>
  <c r="D35" i="20"/>
  <c r="B35" i="20"/>
  <c r="F34" i="20"/>
  <c r="E34" i="20"/>
  <c r="D34" i="20"/>
  <c r="B34" i="20"/>
  <c r="F33" i="20"/>
  <c r="E33" i="20"/>
  <c r="D33" i="20"/>
  <c r="B33" i="20"/>
  <c r="F32" i="20"/>
  <c r="E32" i="20"/>
  <c r="D32" i="20"/>
  <c r="B32" i="20"/>
  <c r="F31" i="20"/>
  <c r="E31" i="20"/>
  <c r="D31" i="20"/>
  <c r="B31" i="20"/>
  <c r="F30" i="20"/>
  <c r="E30" i="20"/>
  <c r="D30" i="20"/>
  <c r="B30" i="20"/>
  <c r="F29" i="20"/>
  <c r="E29" i="20"/>
  <c r="D29" i="20"/>
  <c r="B29" i="20"/>
  <c r="F28" i="20"/>
  <c r="E28" i="20"/>
  <c r="D28" i="20"/>
  <c r="B28" i="20"/>
  <c r="F27" i="20"/>
  <c r="E27" i="20"/>
  <c r="D27" i="20"/>
  <c r="B27" i="20"/>
  <c r="F26" i="20"/>
  <c r="E26" i="20"/>
  <c r="B26" i="20"/>
  <c r="F25" i="20"/>
  <c r="E25" i="20"/>
  <c r="D25" i="20"/>
  <c r="B25" i="20"/>
  <c r="F24" i="20"/>
  <c r="E24" i="20"/>
  <c r="D24" i="20"/>
  <c r="B24" i="20"/>
  <c r="F23" i="20"/>
  <c r="E23" i="20"/>
  <c r="D23" i="20"/>
  <c r="B23" i="20"/>
  <c r="F22" i="20"/>
  <c r="E22" i="20"/>
  <c r="D22" i="20"/>
  <c r="B22" i="20"/>
  <c r="F21" i="20"/>
  <c r="E21" i="20"/>
  <c r="D21" i="20"/>
  <c r="B21" i="20"/>
  <c r="F20" i="20"/>
  <c r="E20" i="20"/>
  <c r="D20" i="20"/>
  <c r="B20" i="20"/>
  <c r="F19" i="20"/>
  <c r="E19" i="20"/>
  <c r="D19" i="20"/>
  <c r="B19" i="20"/>
  <c r="F18" i="20"/>
  <c r="E18" i="20"/>
  <c r="D18" i="20"/>
  <c r="B18" i="20"/>
  <c r="F17" i="20"/>
  <c r="E17" i="20"/>
  <c r="D17" i="20"/>
  <c r="B17" i="20"/>
  <c r="F16" i="20"/>
  <c r="E16" i="20"/>
  <c r="D16" i="20"/>
  <c r="B16" i="20"/>
  <c r="F15" i="20"/>
  <c r="E15" i="20"/>
  <c r="D15" i="20"/>
  <c r="B15" i="20"/>
  <c r="F14" i="20"/>
  <c r="E14" i="20"/>
  <c r="B14" i="20"/>
  <c r="F13" i="20"/>
  <c r="E13" i="20"/>
  <c r="D13" i="20"/>
  <c r="B13" i="20"/>
  <c r="F12" i="20"/>
  <c r="E12" i="20"/>
  <c r="D12" i="20"/>
  <c r="B12" i="20"/>
  <c r="F11" i="20"/>
  <c r="E11" i="20"/>
  <c r="D11" i="20"/>
  <c r="B11" i="20"/>
  <c r="F10" i="20"/>
  <c r="E10" i="20"/>
  <c r="D10" i="20"/>
  <c r="B10" i="20"/>
  <c r="F9" i="20"/>
  <c r="E9" i="20"/>
  <c r="D9" i="20"/>
  <c r="B9" i="20"/>
  <c r="F8" i="20"/>
  <c r="E8" i="20"/>
  <c r="D8" i="20"/>
  <c r="B8" i="20"/>
  <c r="F7" i="20"/>
  <c r="E7" i="20"/>
  <c r="D7" i="20"/>
  <c r="B7" i="20"/>
  <c r="F6" i="20"/>
  <c r="E6" i="20"/>
  <c r="D6" i="20"/>
  <c r="B6" i="20"/>
  <c r="F5" i="20"/>
  <c r="E5" i="20"/>
  <c r="D5" i="20"/>
  <c r="B5" i="20"/>
  <c r="F4" i="20"/>
  <c r="E4" i="20"/>
  <c r="D4" i="20"/>
  <c r="B4" i="20"/>
  <c r="F3" i="20"/>
  <c r="E3" i="20"/>
  <c r="D3" i="20"/>
  <c r="B3" i="20"/>
  <c r="F2" i="20"/>
  <c r="E2" i="20"/>
  <c r="B2" i="20"/>
  <c r="A1" i="20"/>
  <c r="A34" i="19"/>
  <c r="A20" i="19"/>
  <c r="A6" i="19"/>
  <c r="C159" i="18"/>
  <c r="B159" i="18"/>
  <c r="A159" i="18"/>
  <c r="C158" i="18"/>
  <c r="A158" i="18"/>
  <c r="C157" i="18"/>
  <c r="B157" i="18"/>
  <c r="A157" i="18"/>
  <c r="C156" i="18"/>
  <c r="A156" i="18"/>
  <c r="C155" i="18"/>
  <c r="B155" i="18"/>
  <c r="A155" i="18"/>
  <c r="C154" i="18"/>
  <c r="A154" i="18"/>
  <c r="C153" i="18"/>
  <c r="B153" i="18"/>
  <c r="A153" i="18"/>
  <c r="C152" i="18"/>
  <c r="A152" i="18"/>
  <c r="C151" i="18"/>
  <c r="B151" i="18"/>
  <c r="A151" i="18"/>
  <c r="C150" i="18"/>
  <c r="A150" i="18"/>
  <c r="C149" i="18"/>
  <c r="B149" i="18"/>
  <c r="A149" i="18"/>
  <c r="C148" i="18"/>
  <c r="A148" i="18"/>
  <c r="C147" i="18"/>
  <c r="B147" i="18"/>
  <c r="A147" i="18"/>
  <c r="C146" i="18"/>
  <c r="A146" i="18"/>
  <c r="C145" i="18"/>
  <c r="B145" i="18"/>
  <c r="A145" i="18"/>
  <c r="C144" i="18"/>
  <c r="A144" i="18"/>
  <c r="C143" i="18"/>
  <c r="B143" i="18"/>
  <c r="A143" i="18"/>
  <c r="C142" i="18"/>
  <c r="A142" i="18"/>
  <c r="C141" i="18"/>
  <c r="B141" i="18"/>
  <c r="A141" i="18"/>
  <c r="C140" i="18"/>
  <c r="A140" i="18"/>
  <c r="C139" i="18"/>
  <c r="B139" i="18"/>
  <c r="A139" i="18"/>
  <c r="C138" i="18"/>
  <c r="A138" i="18"/>
  <c r="C137" i="18"/>
  <c r="B137" i="18"/>
  <c r="A137" i="18"/>
  <c r="C136" i="18"/>
  <c r="A136" i="18"/>
  <c r="C135" i="18"/>
  <c r="B135" i="18"/>
  <c r="A135" i="18"/>
  <c r="C134" i="18"/>
  <c r="A134" i="18"/>
  <c r="C133" i="18"/>
  <c r="B133" i="18"/>
  <c r="A133" i="18"/>
  <c r="C132" i="18"/>
  <c r="A132" i="18"/>
  <c r="C131" i="18"/>
  <c r="B131" i="18"/>
  <c r="A131" i="18"/>
  <c r="C130" i="18"/>
  <c r="A130" i="18"/>
  <c r="C129" i="18"/>
  <c r="B129" i="18"/>
  <c r="A129" i="18"/>
  <c r="C128" i="18"/>
  <c r="A128" i="18"/>
  <c r="C127" i="18"/>
  <c r="B127" i="18"/>
  <c r="A127" i="18"/>
  <c r="C126" i="18"/>
  <c r="A126" i="18"/>
  <c r="C125" i="18"/>
  <c r="B125" i="18"/>
  <c r="A125" i="18"/>
  <c r="C124" i="18"/>
  <c r="A124" i="18"/>
  <c r="C123" i="18"/>
  <c r="B123" i="18"/>
  <c r="A123" i="18"/>
  <c r="C122" i="18"/>
  <c r="A122" i="18"/>
  <c r="C121" i="18"/>
  <c r="B121" i="18"/>
  <c r="A121" i="18"/>
  <c r="C120" i="18"/>
  <c r="A120" i="18"/>
  <c r="C119" i="18"/>
  <c r="B119" i="18"/>
  <c r="A119" i="18"/>
  <c r="C118" i="18"/>
  <c r="A118" i="18"/>
  <c r="C117" i="18"/>
  <c r="B117" i="18"/>
  <c r="A117" i="18"/>
  <c r="C116" i="18"/>
  <c r="A116" i="18"/>
  <c r="C115" i="18"/>
  <c r="B115" i="18"/>
  <c r="A115" i="18"/>
  <c r="C114" i="18"/>
  <c r="A114" i="18"/>
  <c r="C113" i="18"/>
  <c r="B113" i="18"/>
  <c r="A113" i="18"/>
  <c r="C112" i="18"/>
  <c r="A112" i="18"/>
  <c r="C111" i="18"/>
  <c r="B111" i="18"/>
  <c r="A111" i="18"/>
  <c r="C110" i="18"/>
  <c r="A110" i="18"/>
  <c r="C109" i="18"/>
  <c r="B109" i="18"/>
  <c r="A109" i="18"/>
  <c r="C108" i="18"/>
  <c r="A108" i="18"/>
  <c r="C107" i="18"/>
  <c r="B107" i="18"/>
  <c r="A107" i="18"/>
  <c r="C106" i="18"/>
  <c r="A106" i="18"/>
  <c r="C105" i="18"/>
  <c r="B105" i="18"/>
  <c r="A105" i="18"/>
  <c r="C104" i="18"/>
  <c r="A104" i="18"/>
  <c r="C103" i="18"/>
  <c r="B103" i="18"/>
  <c r="A103" i="18"/>
  <c r="C102" i="18"/>
  <c r="A102" i="18"/>
  <c r="C101" i="18"/>
  <c r="B101" i="18"/>
  <c r="A101" i="18"/>
  <c r="C100" i="18"/>
  <c r="A100" i="18"/>
  <c r="C99" i="18"/>
  <c r="B99" i="18"/>
  <c r="A99" i="18"/>
  <c r="C98" i="18"/>
  <c r="A98" i="18"/>
  <c r="C97" i="18"/>
  <c r="B97" i="18"/>
  <c r="A97" i="18"/>
  <c r="C96" i="18"/>
  <c r="A96" i="18"/>
  <c r="C95" i="18"/>
  <c r="B95" i="18"/>
  <c r="A95" i="18"/>
  <c r="C94" i="18"/>
  <c r="A94" i="18"/>
  <c r="C93" i="18"/>
  <c r="B93" i="18"/>
  <c r="A93" i="18"/>
  <c r="C92" i="18"/>
  <c r="A92" i="18"/>
  <c r="C91" i="18"/>
  <c r="B91" i="18"/>
  <c r="A91" i="18"/>
  <c r="C90" i="18"/>
  <c r="A90" i="18"/>
  <c r="C89" i="18"/>
  <c r="B89" i="18"/>
  <c r="A89" i="18"/>
  <c r="C88" i="18"/>
  <c r="A88" i="18"/>
  <c r="C87" i="18"/>
  <c r="B87" i="18"/>
  <c r="A87" i="18"/>
  <c r="C86" i="18"/>
  <c r="A86" i="18"/>
  <c r="C85" i="18"/>
  <c r="B85" i="18"/>
  <c r="A85" i="18"/>
  <c r="C84" i="18"/>
  <c r="A84" i="18"/>
  <c r="C83" i="18"/>
  <c r="B83" i="18"/>
  <c r="A83" i="18"/>
  <c r="C82" i="18"/>
  <c r="A82" i="18"/>
  <c r="C81" i="18"/>
  <c r="B81" i="18"/>
  <c r="A81" i="18"/>
  <c r="C80" i="18"/>
  <c r="A80" i="18"/>
  <c r="C79" i="18"/>
  <c r="B79" i="18"/>
  <c r="A79" i="18"/>
  <c r="C78" i="18"/>
  <c r="A78" i="18"/>
  <c r="C77" i="18"/>
  <c r="B77" i="18"/>
  <c r="A77" i="18"/>
  <c r="C76" i="18"/>
  <c r="A76" i="18"/>
  <c r="C75" i="18"/>
  <c r="B75" i="18"/>
  <c r="A75" i="18"/>
  <c r="C74" i="18"/>
  <c r="A74" i="18"/>
  <c r="C73" i="18"/>
  <c r="B73" i="18"/>
  <c r="A73" i="18"/>
  <c r="C72" i="18"/>
  <c r="A72" i="18"/>
  <c r="C71" i="18"/>
  <c r="B71" i="18"/>
  <c r="A71" i="18"/>
  <c r="C70" i="18"/>
  <c r="A70" i="18"/>
  <c r="C69" i="18"/>
  <c r="B69" i="18"/>
  <c r="A69" i="18"/>
  <c r="C68" i="18"/>
  <c r="A68" i="18"/>
  <c r="C67" i="18"/>
  <c r="B67" i="18"/>
  <c r="A67" i="18"/>
  <c r="C66" i="18"/>
  <c r="A66" i="18"/>
  <c r="C65" i="18"/>
  <c r="B65" i="18"/>
  <c r="A65" i="18"/>
  <c r="C64" i="18"/>
  <c r="A64" i="18"/>
  <c r="C63" i="18"/>
  <c r="B63" i="18"/>
  <c r="A63" i="18"/>
  <c r="C62" i="18"/>
  <c r="A62" i="18"/>
  <c r="C61" i="18"/>
  <c r="B61" i="18"/>
  <c r="A61" i="18"/>
  <c r="C60" i="18"/>
  <c r="A60" i="18"/>
  <c r="C59" i="18"/>
  <c r="B59" i="18"/>
  <c r="A59" i="18"/>
  <c r="C58" i="18"/>
  <c r="A58" i="18"/>
  <c r="C57" i="18"/>
  <c r="B57" i="18"/>
  <c r="A57" i="18"/>
  <c r="C56" i="18"/>
  <c r="A56" i="18"/>
  <c r="C55" i="18"/>
  <c r="B55" i="18"/>
  <c r="A55" i="18"/>
  <c r="C54" i="18"/>
  <c r="A54" i="18"/>
  <c r="C53" i="18"/>
  <c r="B53" i="18"/>
  <c r="A53" i="18"/>
  <c r="C52" i="18"/>
  <c r="A52" i="18"/>
  <c r="C51" i="18"/>
  <c r="B51" i="18"/>
  <c r="A51" i="18"/>
  <c r="C50" i="18"/>
  <c r="A50" i="18"/>
  <c r="C49" i="18"/>
  <c r="B49" i="18"/>
  <c r="A49" i="18"/>
  <c r="C48" i="18"/>
  <c r="A48" i="18"/>
  <c r="C47" i="18"/>
  <c r="B47" i="18"/>
  <c r="A47" i="18"/>
  <c r="C46" i="18"/>
  <c r="A46" i="18"/>
  <c r="C45" i="18"/>
  <c r="B45" i="18"/>
  <c r="A45" i="18"/>
  <c r="C44" i="18"/>
  <c r="A44" i="18"/>
  <c r="C43" i="18"/>
  <c r="B43" i="18"/>
  <c r="A43" i="18"/>
  <c r="C42" i="18"/>
  <c r="A42" i="18"/>
  <c r="C41" i="18"/>
  <c r="B41" i="18"/>
  <c r="A41" i="18"/>
  <c r="C40" i="18"/>
  <c r="A40" i="18"/>
  <c r="C39" i="18"/>
  <c r="B39" i="18"/>
  <c r="A39" i="18"/>
  <c r="C38" i="18"/>
  <c r="A38" i="18"/>
  <c r="C37" i="18"/>
  <c r="B37" i="18"/>
  <c r="A37" i="18"/>
  <c r="C36" i="18"/>
  <c r="A36" i="18"/>
  <c r="C35" i="18"/>
  <c r="B35" i="18"/>
  <c r="A35" i="18"/>
  <c r="C34" i="18"/>
  <c r="A34" i="18"/>
  <c r="C33" i="18"/>
  <c r="B33" i="18"/>
  <c r="A33" i="18"/>
  <c r="C32" i="18"/>
  <c r="A32" i="18"/>
  <c r="C31" i="18"/>
  <c r="B31" i="18"/>
  <c r="A31" i="18"/>
  <c r="C30" i="18"/>
  <c r="A30" i="18"/>
  <c r="C29" i="18"/>
  <c r="B29" i="18"/>
  <c r="A29" i="18"/>
  <c r="C28" i="18"/>
  <c r="A28" i="18"/>
  <c r="C27" i="18"/>
  <c r="B27" i="18"/>
  <c r="A27" i="18"/>
  <c r="C26" i="18"/>
  <c r="A26" i="18"/>
  <c r="C25" i="18"/>
  <c r="B25" i="18"/>
  <c r="A25" i="18"/>
  <c r="C24" i="18"/>
  <c r="A24" i="18"/>
  <c r="C23" i="18"/>
  <c r="B23" i="18"/>
  <c r="A23" i="18"/>
  <c r="C22" i="18"/>
  <c r="A22" i="18"/>
  <c r="C21" i="18"/>
  <c r="B21" i="18"/>
  <c r="A21" i="18"/>
  <c r="C20" i="18"/>
  <c r="A20" i="18"/>
  <c r="C19" i="18"/>
  <c r="B19" i="18"/>
  <c r="A19" i="18"/>
  <c r="C18" i="18"/>
  <c r="A18" i="18"/>
  <c r="C17" i="18"/>
  <c r="B17" i="18"/>
  <c r="A17" i="18"/>
  <c r="C16" i="18"/>
  <c r="A16" i="18"/>
  <c r="A13" i="18"/>
  <c r="A12" i="18"/>
  <c r="A11" i="18"/>
  <c r="A10" i="18"/>
  <c r="A9" i="18"/>
  <c r="A8" i="18"/>
  <c r="A7" i="18"/>
  <c r="A6" i="18"/>
  <c r="A5" i="18"/>
  <c r="A4" i="18"/>
  <c r="A3" i="18"/>
  <c r="A2" i="18"/>
  <c r="M1" i="18"/>
  <c r="L1" i="18"/>
  <c r="K1" i="18"/>
  <c r="J1" i="18"/>
  <c r="I1" i="18"/>
  <c r="H1" i="18"/>
  <c r="G1" i="18"/>
  <c r="F1" i="18"/>
  <c r="E1" i="18"/>
  <c r="D1" i="18"/>
  <c r="C1" i="18"/>
  <c r="B1" i="18"/>
  <c r="F159" i="18"/>
  <c r="E159" i="18"/>
  <c r="D159" i="18"/>
  <c r="F158" i="18"/>
  <c r="E158" i="18"/>
  <c r="D158" i="18"/>
  <c r="B158" i="18"/>
  <c r="F157" i="18"/>
  <c r="E157" i="18"/>
  <c r="D157" i="18"/>
  <c r="F156" i="18"/>
  <c r="E156" i="18"/>
  <c r="D156" i="18"/>
  <c r="B156" i="18"/>
  <c r="F155" i="18"/>
  <c r="E155" i="18"/>
  <c r="D155" i="18"/>
  <c r="F154" i="18"/>
  <c r="E154" i="18"/>
  <c r="D154" i="18"/>
  <c r="B154" i="18"/>
  <c r="F153" i="18"/>
  <c r="E153" i="18"/>
  <c r="D153" i="18"/>
  <c r="F152" i="18"/>
  <c r="E152" i="18"/>
  <c r="D152" i="18"/>
  <c r="B152" i="18"/>
  <c r="F151" i="18"/>
  <c r="E151" i="18"/>
  <c r="D151" i="18"/>
  <c r="F150" i="18"/>
  <c r="E150" i="18"/>
  <c r="D150" i="18"/>
  <c r="B150" i="18"/>
  <c r="F149" i="18"/>
  <c r="E149" i="18"/>
  <c r="D149" i="18"/>
  <c r="F148" i="18"/>
  <c r="E148" i="18"/>
  <c r="D148" i="18"/>
  <c r="B148" i="18"/>
  <c r="F147" i="18"/>
  <c r="E147" i="18"/>
  <c r="D147" i="18"/>
  <c r="F146" i="18"/>
  <c r="E146" i="18"/>
  <c r="D146" i="18"/>
  <c r="B146" i="18"/>
  <c r="F145" i="18"/>
  <c r="E145" i="18"/>
  <c r="D145" i="18"/>
  <c r="F144" i="18"/>
  <c r="E144" i="18"/>
  <c r="D144" i="18"/>
  <c r="B144" i="18"/>
  <c r="F143" i="18"/>
  <c r="E143" i="18"/>
  <c r="D143" i="18"/>
  <c r="F142" i="18"/>
  <c r="E142" i="18"/>
  <c r="D142" i="18"/>
  <c r="B142" i="18"/>
  <c r="F141" i="18"/>
  <c r="E141" i="18"/>
  <c r="D141" i="18"/>
  <c r="F140" i="18"/>
  <c r="E140" i="18"/>
  <c r="D140" i="18"/>
  <c r="B140" i="18"/>
  <c r="F139" i="18"/>
  <c r="E139" i="18"/>
  <c r="D139" i="18"/>
  <c r="F138" i="18"/>
  <c r="E138" i="18"/>
  <c r="D138" i="18"/>
  <c r="B138" i="18"/>
  <c r="F137" i="18"/>
  <c r="E137" i="18"/>
  <c r="D137" i="18"/>
  <c r="F136" i="18"/>
  <c r="E136" i="18"/>
  <c r="D136" i="18"/>
  <c r="B136" i="18"/>
  <c r="F135" i="18"/>
  <c r="E135" i="18"/>
  <c r="D135" i="18"/>
  <c r="F134" i="18"/>
  <c r="E134" i="18"/>
  <c r="D134" i="18"/>
  <c r="B134" i="18"/>
  <c r="F133" i="18"/>
  <c r="E133" i="18"/>
  <c r="D133" i="18"/>
  <c r="F132" i="18"/>
  <c r="E132" i="18"/>
  <c r="D132" i="18"/>
  <c r="B132" i="18"/>
  <c r="F131" i="18"/>
  <c r="E131" i="18"/>
  <c r="D131" i="18"/>
  <c r="F130" i="18"/>
  <c r="E130" i="18"/>
  <c r="D130" i="18"/>
  <c r="B130" i="18"/>
  <c r="F129" i="18"/>
  <c r="E129" i="18"/>
  <c r="D129" i="18"/>
  <c r="F128" i="18"/>
  <c r="E128" i="18"/>
  <c r="D128" i="18"/>
  <c r="B128" i="18"/>
  <c r="F127" i="18"/>
  <c r="E127" i="18"/>
  <c r="D127" i="18"/>
  <c r="F126" i="18"/>
  <c r="E126" i="18"/>
  <c r="D126" i="18"/>
  <c r="B126" i="18"/>
  <c r="F125" i="18"/>
  <c r="E125" i="18"/>
  <c r="D125" i="18"/>
  <c r="F124" i="18"/>
  <c r="E124" i="18"/>
  <c r="D124" i="18"/>
  <c r="B124" i="18"/>
  <c r="F123" i="18"/>
  <c r="E123" i="18"/>
  <c r="D123" i="18"/>
  <c r="F122" i="18"/>
  <c r="E122" i="18"/>
  <c r="D122" i="18"/>
  <c r="B122" i="18"/>
  <c r="F121" i="18"/>
  <c r="E121" i="18"/>
  <c r="D121" i="18"/>
  <c r="F120" i="18"/>
  <c r="E120" i="18"/>
  <c r="D120" i="18"/>
  <c r="B120" i="18"/>
  <c r="F119" i="18"/>
  <c r="E119" i="18"/>
  <c r="D119" i="18"/>
  <c r="F118" i="18"/>
  <c r="E118" i="18"/>
  <c r="D118" i="18"/>
  <c r="B118" i="18"/>
  <c r="F117" i="18"/>
  <c r="E117" i="18"/>
  <c r="D117" i="18"/>
  <c r="F116" i="18"/>
  <c r="E116" i="18"/>
  <c r="D116" i="18"/>
  <c r="B116" i="18"/>
  <c r="F115" i="18"/>
  <c r="E115" i="18"/>
  <c r="D115" i="18"/>
  <c r="F114" i="18"/>
  <c r="E114" i="18"/>
  <c r="D114" i="18"/>
  <c r="B114" i="18"/>
  <c r="F113" i="18"/>
  <c r="E113" i="18"/>
  <c r="D113" i="18"/>
  <c r="F112" i="18"/>
  <c r="E112" i="18"/>
  <c r="D112" i="18"/>
  <c r="B112" i="18"/>
  <c r="F111" i="18"/>
  <c r="E111" i="18"/>
  <c r="D111" i="18"/>
  <c r="F110" i="18"/>
  <c r="E110" i="18"/>
  <c r="D110" i="18"/>
  <c r="B110" i="18"/>
  <c r="F109" i="18"/>
  <c r="E109" i="18"/>
  <c r="D109" i="18"/>
  <c r="F108" i="18"/>
  <c r="E108" i="18"/>
  <c r="D108" i="18"/>
  <c r="B108" i="18"/>
  <c r="F107" i="18"/>
  <c r="E107" i="18"/>
  <c r="D107" i="18"/>
  <c r="F106" i="18"/>
  <c r="E106" i="18"/>
  <c r="D106" i="18"/>
  <c r="B106" i="18"/>
  <c r="F105" i="18"/>
  <c r="E105" i="18"/>
  <c r="D105" i="18"/>
  <c r="F104" i="18"/>
  <c r="E104" i="18"/>
  <c r="D104" i="18"/>
  <c r="B104" i="18"/>
  <c r="F103" i="18"/>
  <c r="E103" i="18"/>
  <c r="D103" i="18"/>
  <c r="F102" i="18"/>
  <c r="E102" i="18"/>
  <c r="D102" i="18"/>
  <c r="B102" i="18"/>
  <c r="F101" i="18"/>
  <c r="E101" i="18"/>
  <c r="D101" i="18"/>
  <c r="F100" i="18"/>
  <c r="E100" i="18"/>
  <c r="D100" i="18"/>
  <c r="B100" i="18"/>
  <c r="F99" i="18"/>
  <c r="E99" i="18"/>
  <c r="D99" i="18"/>
  <c r="F98" i="18"/>
  <c r="E98" i="18"/>
  <c r="D98" i="18"/>
  <c r="B98" i="18"/>
  <c r="F97" i="18"/>
  <c r="E97" i="18"/>
  <c r="D97" i="18"/>
  <c r="F96" i="18"/>
  <c r="E96" i="18"/>
  <c r="D96" i="18"/>
  <c r="B96" i="18"/>
  <c r="F95" i="18"/>
  <c r="E95" i="18"/>
  <c r="D95" i="18"/>
  <c r="F94" i="18"/>
  <c r="E94" i="18"/>
  <c r="D94" i="18"/>
  <c r="B94" i="18"/>
  <c r="F93" i="18"/>
  <c r="E93" i="18"/>
  <c r="D93" i="18"/>
  <c r="F92" i="18"/>
  <c r="E92" i="18"/>
  <c r="D92" i="18"/>
  <c r="B92" i="18"/>
  <c r="F91" i="18"/>
  <c r="E91" i="18"/>
  <c r="D91" i="18"/>
  <c r="F90" i="18"/>
  <c r="E90" i="18"/>
  <c r="D90" i="18"/>
  <c r="B90" i="18"/>
  <c r="F89" i="18"/>
  <c r="E89" i="18"/>
  <c r="D89" i="18"/>
  <c r="F88" i="18"/>
  <c r="E88" i="18"/>
  <c r="D88" i="18"/>
  <c r="B88" i="18"/>
  <c r="F87" i="18"/>
  <c r="E87" i="18"/>
  <c r="D87" i="18"/>
  <c r="F86" i="18"/>
  <c r="E86" i="18"/>
  <c r="D86" i="18"/>
  <c r="B86" i="18"/>
  <c r="F85" i="18"/>
  <c r="E85" i="18"/>
  <c r="D85" i="18"/>
  <c r="F84" i="18"/>
  <c r="E84" i="18"/>
  <c r="D84" i="18"/>
  <c r="B84" i="18"/>
  <c r="F83" i="18"/>
  <c r="E83" i="18"/>
  <c r="D83" i="18"/>
  <c r="F82" i="18"/>
  <c r="E82" i="18"/>
  <c r="D82" i="18"/>
  <c r="B82" i="18"/>
  <c r="F81" i="18"/>
  <c r="E81" i="18"/>
  <c r="D81" i="18"/>
  <c r="F80" i="18"/>
  <c r="E80" i="18"/>
  <c r="D80" i="18"/>
  <c r="B80" i="18"/>
  <c r="F79" i="18"/>
  <c r="E79" i="18"/>
  <c r="D79" i="18"/>
  <c r="F78" i="18"/>
  <c r="E78" i="18"/>
  <c r="D78" i="18"/>
  <c r="B78" i="18"/>
  <c r="F77" i="18"/>
  <c r="E77" i="18"/>
  <c r="D77" i="18"/>
  <c r="F76" i="18"/>
  <c r="E76" i="18"/>
  <c r="D76" i="18"/>
  <c r="B76" i="18"/>
  <c r="F75" i="18"/>
  <c r="E75" i="18"/>
  <c r="D75" i="18"/>
  <c r="F74" i="18"/>
  <c r="E74" i="18"/>
  <c r="D74" i="18"/>
  <c r="B74" i="18"/>
  <c r="F73" i="18"/>
  <c r="E73" i="18"/>
  <c r="D73" i="18"/>
  <c r="F72" i="18"/>
  <c r="E72" i="18"/>
  <c r="D72" i="18"/>
  <c r="B72" i="18"/>
  <c r="F71" i="18"/>
  <c r="E71" i="18"/>
  <c r="D71" i="18"/>
  <c r="F70" i="18"/>
  <c r="E70" i="18"/>
  <c r="D70" i="18"/>
  <c r="B70" i="18"/>
  <c r="F69" i="18"/>
  <c r="E69" i="18"/>
  <c r="D69" i="18"/>
  <c r="F68" i="18"/>
  <c r="E68" i="18"/>
  <c r="D68" i="18"/>
  <c r="B68" i="18"/>
  <c r="F67" i="18"/>
  <c r="E67" i="18"/>
  <c r="D67" i="18"/>
  <c r="F66" i="18"/>
  <c r="E66" i="18"/>
  <c r="D66" i="18"/>
  <c r="B66" i="18"/>
  <c r="F65" i="18"/>
  <c r="E65" i="18"/>
  <c r="D65" i="18"/>
  <c r="F64" i="18"/>
  <c r="E64" i="18"/>
  <c r="D64" i="18"/>
  <c r="B64" i="18"/>
  <c r="F63" i="18"/>
  <c r="E63" i="18"/>
  <c r="D63" i="18"/>
  <c r="F62" i="18"/>
  <c r="E62" i="18"/>
  <c r="D62" i="18"/>
  <c r="B62" i="18"/>
  <c r="F61" i="18"/>
  <c r="E61" i="18"/>
  <c r="D61" i="18"/>
  <c r="F60" i="18"/>
  <c r="E60" i="18"/>
  <c r="D60" i="18"/>
  <c r="B60" i="18"/>
  <c r="F59" i="18"/>
  <c r="E59" i="18"/>
  <c r="D59" i="18"/>
  <c r="F58" i="18"/>
  <c r="E58" i="18"/>
  <c r="D58" i="18"/>
  <c r="B58" i="18"/>
  <c r="F57" i="18"/>
  <c r="E57" i="18"/>
  <c r="D57" i="18"/>
  <c r="F56" i="18"/>
  <c r="E56" i="18"/>
  <c r="D56" i="18"/>
  <c r="B56" i="18"/>
  <c r="F55" i="18"/>
  <c r="E55" i="18"/>
  <c r="D55" i="18"/>
  <c r="F54" i="18"/>
  <c r="E54" i="18"/>
  <c r="D54" i="18"/>
  <c r="B54" i="18"/>
  <c r="F53" i="18"/>
  <c r="E53" i="18"/>
  <c r="D53" i="18"/>
  <c r="F52" i="18"/>
  <c r="E52" i="18"/>
  <c r="D52" i="18"/>
  <c r="B52" i="18"/>
  <c r="F51" i="18"/>
  <c r="E51" i="18"/>
  <c r="D51" i="18"/>
  <c r="F50" i="18"/>
  <c r="E50" i="18"/>
  <c r="D50" i="18"/>
  <c r="B50" i="18"/>
  <c r="F49" i="18"/>
  <c r="E49" i="18"/>
  <c r="D49" i="18"/>
  <c r="F48" i="18"/>
  <c r="E48" i="18"/>
  <c r="D48" i="18"/>
  <c r="B48" i="18"/>
  <c r="F47" i="18"/>
  <c r="E47" i="18"/>
  <c r="D47" i="18"/>
  <c r="F46" i="18"/>
  <c r="E46" i="18"/>
  <c r="D46" i="18"/>
  <c r="B46" i="18"/>
  <c r="F45" i="18"/>
  <c r="E45" i="18"/>
  <c r="D45" i="18"/>
  <c r="F44" i="18"/>
  <c r="E44" i="18"/>
  <c r="D44" i="18"/>
  <c r="B44" i="18"/>
  <c r="F43" i="18"/>
  <c r="E43" i="18"/>
  <c r="D43" i="18"/>
  <c r="F42" i="18"/>
  <c r="E42" i="18"/>
  <c r="D42" i="18"/>
  <c r="B42" i="18"/>
  <c r="F41" i="18"/>
  <c r="E41" i="18"/>
  <c r="D41" i="18"/>
  <c r="F40" i="18"/>
  <c r="E40" i="18"/>
  <c r="D40" i="18"/>
  <c r="B40" i="18"/>
  <c r="F39" i="18"/>
  <c r="E39" i="18"/>
  <c r="D39" i="18"/>
  <c r="F38" i="18"/>
  <c r="E38" i="18"/>
  <c r="D38" i="18"/>
  <c r="B38" i="18"/>
  <c r="F37" i="18"/>
  <c r="E37" i="18"/>
  <c r="D37" i="18"/>
  <c r="F36" i="18"/>
  <c r="E36" i="18"/>
  <c r="D36" i="18"/>
  <c r="B36" i="18"/>
  <c r="F35" i="18"/>
  <c r="E35" i="18"/>
  <c r="D35" i="18"/>
  <c r="F34" i="18"/>
  <c r="E34" i="18"/>
  <c r="D34" i="18"/>
  <c r="B34" i="18"/>
  <c r="F33" i="18"/>
  <c r="E33" i="18"/>
  <c r="D33" i="18"/>
  <c r="F32" i="18"/>
  <c r="E32" i="18"/>
  <c r="D32" i="18"/>
  <c r="B32" i="18"/>
  <c r="F31" i="18"/>
  <c r="E31" i="18"/>
  <c r="D31" i="18"/>
  <c r="F30" i="18"/>
  <c r="E30" i="18"/>
  <c r="D30" i="18"/>
  <c r="B30" i="18"/>
  <c r="F29" i="18"/>
  <c r="E29" i="18"/>
  <c r="D29" i="18"/>
  <c r="F28" i="18"/>
  <c r="E28" i="18"/>
  <c r="D28" i="18"/>
  <c r="B28" i="18"/>
  <c r="F27" i="18"/>
  <c r="E27" i="18"/>
  <c r="D27" i="18"/>
  <c r="F26" i="18"/>
  <c r="E26" i="18"/>
  <c r="D26" i="18"/>
  <c r="B26" i="18"/>
  <c r="F25" i="18"/>
  <c r="E25" i="18"/>
  <c r="D25" i="18"/>
  <c r="F24" i="18"/>
  <c r="E24" i="18"/>
  <c r="D24" i="18"/>
  <c r="B24" i="18"/>
  <c r="F23" i="18"/>
  <c r="E23" i="18"/>
  <c r="D23" i="18"/>
  <c r="F22" i="18"/>
  <c r="E22" i="18"/>
  <c r="D22" i="18"/>
  <c r="B22" i="18"/>
  <c r="F21" i="18"/>
  <c r="E21" i="18"/>
  <c r="D21" i="18"/>
  <c r="F20" i="18"/>
  <c r="E20" i="18"/>
  <c r="D20" i="18"/>
  <c r="B20" i="18"/>
  <c r="F19" i="18"/>
  <c r="E19" i="18"/>
  <c r="D19" i="18"/>
  <c r="F18" i="18"/>
  <c r="E18" i="18"/>
  <c r="D18" i="18"/>
  <c r="B18" i="18"/>
  <c r="F17" i="18"/>
  <c r="E17" i="18"/>
  <c r="D17" i="18"/>
  <c r="F16" i="18"/>
  <c r="E16" i="18"/>
  <c r="D16" i="18"/>
  <c r="B16" i="18"/>
  <c r="A111" i="5"/>
  <c r="A110" i="5"/>
  <c r="A109" i="5"/>
  <c r="A108" i="5"/>
  <c r="A107" i="5"/>
  <c r="A106" i="5"/>
  <c r="A105" i="5"/>
  <c r="A104" i="5"/>
  <c r="A103" i="5"/>
  <c r="A102" i="5"/>
  <c r="A101" i="5"/>
  <c r="A100" i="5"/>
  <c r="A97" i="5"/>
  <c r="A96" i="5"/>
  <c r="A95" i="5"/>
  <c r="A94" i="5"/>
  <c r="A93" i="5"/>
  <c r="A92" i="5"/>
  <c r="A91" i="5"/>
  <c r="A90" i="5"/>
  <c r="A89" i="5"/>
  <c r="A88" i="5"/>
  <c r="A87" i="5"/>
  <c r="A86" i="5"/>
  <c r="A83" i="5"/>
  <c r="A82" i="5"/>
  <c r="A81" i="5"/>
  <c r="A80" i="5"/>
  <c r="A79" i="5"/>
  <c r="A78" i="5"/>
  <c r="A77" i="5"/>
  <c r="A76" i="5"/>
  <c r="A75" i="5"/>
  <c r="A74" i="5"/>
  <c r="A73" i="5"/>
  <c r="A72" i="5"/>
  <c r="A69" i="5"/>
  <c r="A68" i="5"/>
  <c r="A67" i="5"/>
  <c r="A66" i="5"/>
  <c r="A65" i="5"/>
  <c r="A64" i="5"/>
  <c r="A63" i="5"/>
  <c r="A62" i="5"/>
  <c r="A61" i="5"/>
  <c r="A60" i="5"/>
  <c r="A59" i="5"/>
  <c r="A58" i="5"/>
  <c r="A55" i="5"/>
  <c r="A54" i="5"/>
  <c r="A53" i="5"/>
  <c r="A52" i="5"/>
  <c r="A51" i="5"/>
  <c r="A50" i="5"/>
  <c r="A49" i="5"/>
  <c r="A48" i="5"/>
  <c r="A47" i="5"/>
  <c r="A46" i="5"/>
  <c r="A45" i="5"/>
  <c r="A44" i="5"/>
  <c r="A41" i="5"/>
  <c r="A40" i="5"/>
  <c r="A39" i="5"/>
  <c r="A38" i="5"/>
  <c r="A37" i="5"/>
  <c r="A36" i="5"/>
  <c r="A35" i="5"/>
  <c r="A34" i="5"/>
  <c r="A33" i="5"/>
  <c r="A32" i="5"/>
  <c r="A31" i="5"/>
  <c r="A30" i="5"/>
  <c r="A27" i="5"/>
  <c r="A26" i="5"/>
  <c r="A25" i="5"/>
  <c r="A24" i="5"/>
  <c r="A23" i="5"/>
  <c r="A22" i="5"/>
  <c r="A21" i="5"/>
  <c r="A20" i="5"/>
  <c r="A19" i="5"/>
  <c r="A18" i="5"/>
  <c r="A17" i="5"/>
  <c r="A16" i="5"/>
  <c r="A13" i="5"/>
  <c r="A12" i="5"/>
  <c r="A11" i="5"/>
  <c r="A10" i="5"/>
  <c r="A9" i="5"/>
  <c r="A8" i="5"/>
  <c r="A7" i="5"/>
  <c r="A6" i="5"/>
  <c r="A5" i="5"/>
  <c r="A4" i="5"/>
  <c r="A3" i="5"/>
  <c r="A2" i="5"/>
  <c r="C111" i="5"/>
  <c r="C110" i="5"/>
  <c r="C109" i="5"/>
  <c r="C108" i="5"/>
  <c r="C107" i="5"/>
  <c r="C106" i="5"/>
  <c r="C105" i="5"/>
  <c r="C104" i="5"/>
  <c r="C103" i="5"/>
  <c r="C102" i="5"/>
  <c r="C101" i="5"/>
  <c r="C100" i="5"/>
  <c r="C97" i="5"/>
  <c r="C96" i="5"/>
  <c r="C95" i="5"/>
  <c r="C94" i="5"/>
  <c r="C93" i="5"/>
  <c r="C92" i="5"/>
  <c r="C91" i="5"/>
  <c r="C90" i="5"/>
  <c r="C89" i="5"/>
  <c r="C88" i="5"/>
  <c r="C87" i="5"/>
  <c r="C86" i="5"/>
  <c r="C83" i="5"/>
  <c r="C82" i="5"/>
  <c r="C81" i="5"/>
  <c r="C80" i="5"/>
  <c r="C79" i="5"/>
  <c r="C78" i="5"/>
  <c r="C77" i="5"/>
  <c r="C76" i="5"/>
  <c r="C75" i="5"/>
  <c r="C74" i="5"/>
  <c r="C73" i="5"/>
  <c r="C72" i="5"/>
  <c r="C69" i="5"/>
  <c r="C68" i="5"/>
  <c r="C67" i="5"/>
  <c r="C66" i="5"/>
  <c r="C65" i="5"/>
  <c r="C64" i="5"/>
  <c r="C63" i="5"/>
  <c r="C62" i="5"/>
  <c r="C61" i="5"/>
  <c r="C60" i="5"/>
  <c r="C59" i="5"/>
  <c r="C58" i="5"/>
  <c r="C55" i="5"/>
  <c r="C54" i="5"/>
  <c r="C53" i="5"/>
  <c r="C52" i="5"/>
  <c r="C51" i="5"/>
  <c r="C50" i="5"/>
  <c r="C49" i="5"/>
  <c r="C48" i="5"/>
  <c r="C47" i="5"/>
  <c r="C46" i="5"/>
  <c r="C45" i="5"/>
  <c r="C44" i="5"/>
  <c r="C41" i="5"/>
  <c r="C40" i="5"/>
  <c r="C39" i="5"/>
  <c r="C38" i="5"/>
  <c r="C37" i="5"/>
  <c r="C36" i="5"/>
  <c r="C35" i="5"/>
  <c r="C34" i="5"/>
  <c r="C33" i="5"/>
  <c r="C32" i="5"/>
  <c r="C31" i="5"/>
  <c r="C30" i="5"/>
  <c r="C27" i="5"/>
  <c r="C26" i="5"/>
  <c r="C25" i="5"/>
  <c r="C24" i="5"/>
  <c r="C23" i="5"/>
  <c r="C22" i="5"/>
  <c r="C21" i="5"/>
  <c r="C20" i="5"/>
  <c r="C19" i="5"/>
  <c r="C18" i="5"/>
  <c r="C17" i="5"/>
  <c r="C16" i="5"/>
  <c r="C13" i="5"/>
  <c r="C12" i="5"/>
  <c r="C11" i="5"/>
  <c r="C10" i="5"/>
  <c r="C9" i="5"/>
  <c r="C8" i="5"/>
  <c r="C7" i="5"/>
  <c r="C6" i="5"/>
  <c r="C5" i="5"/>
  <c r="C4" i="5"/>
  <c r="C3" i="5"/>
  <c r="C2" i="5"/>
  <c r="A13" i="4"/>
  <c r="A12" i="4"/>
  <c r="A11" i="4"/>
  <c r="A10" i="4"/>
  <c r="A9" i="4"/>
  <c r="A8" i="4"/>
  <c r="A7" i="4"/>
  <c r="A6" i="4"/>
  <c r="A5" i="4"/>
  <c r="A4" i="4"/>
  <c r="A3" i="4"/>
  <c r="A2" i="4"/>
  <c r="A27" i="4"/>
  <c r="A26" i="4"/>
  <c r="A25" i="4"/>
  <c r="A24" i="4"/>
  <c r="A23" i="4"/>
  <c r="A22" i="4"/>
  <c r="A21" i="4"/>
  <c r="A20" i="4"/>
  <c r="A19" i="4"/>
  <c r="A18" i="4"/>
  <c r="A17" i="4"/>
  <c r="A16" i="4"/>
  <c r="A41" i="4"/>
  <c r="A40" i="4"/>
  <c r="A39" i="4"/>
  <c r="A38" i="4"/>
  <c r="A37" i="4"/>
  <c r="A36" i="4"/>
  <c r="A35" i="4"/>
  <c r="A34" i="4"/>
  <c r="A33" i="4"/>
  <c r="A32" i="4"/>
  <c r="A31" i="4"/>
  <c r="A30" i="4"/>
  <c r="A55" i="4"/>
  <c r="A54" i="4"/>
  <c r="A53" i="4"/>
  <c r="A52" i="4"/>
  <c r="A51" i="4"/>
  <c r="A50" i="4"/>
  <c r="A49" i="4"/>
  <c r="A48" i="4"/>
  <c r="A47" i="4"/>
  <c r="A46" i="4"/>
  <c r="A45" i="4"/>
  <c r="A44" i="4"/>
  <c r="A69" i="4"/>
  <c r="A68" i="4"/>
  <c r="A67" i="4"/>
  <c r="A66" i="4"/>
  <c r="A65" i="4"/>
  <c r="A64" i="4"/>
  <c r="A63" i="4"/>
  <c r="A62" i="4"/>
  <c r="A61" i="4"/>
  <c r="A60" i="4"/>
  <c r="A59" i="4"/>
  <c r="A58" i="4"/>
  <c r="A83" i="4"/>
  <c r="A82" i="4"/>
  <c r="A81" i="4"/>
  <c r="A80" i="4"/>
  <c r="A79" i="4"/>
  <c r="A78" i="4"/>
  <c r="A77" i="4"/>
  <c r="A76" i="4"/>
  <c r="A75" i="4"/>
  <c r="A74" i="4"/>
  <c r="A73" i="4"/>
  <c r="A72" i="4"/>
  <c r="A97" i="4"/>
  <c r="A96" i="4"/>
  <c r="A95" i="4"/>
  <c r="A94" i="4"/>
  <c r="A93" i="4"/>
  <c r="A92" i="4"/>
  <c r="A91" i="4"/>
  <c r="A90" i="4"/>
  <c r="A89" i="4"/>
  <c r="A88" i="4"/>
  <c r="A87" i="4"/>
  <c r="A86" i="4"/>
  <c r="A111" i="4"/>
  <c r="A110" i="4"/>
  <c r="A109" i="4"/>
  <c r="A108" i="4"/>
  <c r="A107" i="4"/>
  <c r="A106" i="4"/>
  <c r="A105" i="4"/>
  <c r="A104" i="4"/>
  <c r="A103" i="4"/>
  <c r="A102" i="4"/>
  <c r="A101" i="4"/>
  <c r="A100" i="4"/>
  <c r="C97" i="4"/>
  <c r="C96" i="4"/>
  <c r="C95" i="4"/>
  <c r="C94" i="4"/>
  <c r="C93" i="4"/>
  <c r="C92" i="4"/>
  <c r="C91" i="4"/>
  <c r="C90" i="4"/>
  <c r="C89" i="4"/>
  <c r="C88" i="4"/>
  <c r="C87" i="4"/>
  <c r="C86" i="4"/>
  <c r="C83" i="4"/>
  <c r="C82" i="4"/>
  <c r="C81" i="4"/>
  <c r="C80" i="4"/>
  <c r="C79" i="4"/>
  <c r="C78" i="4"/>
  <c r="C77" i="4"/>
  <c r="C76" i="4"/>
  <c r="C75" i="4"/>
  <c r="C74" i="4"/>
  <c r="C73" i="4"/>
  <c r="C72" i="4"/>
  <c r="C69" i="4"/>
  <c r="C68" i="4"/>
  <c r="C67" i="4"/>
  <c r="C66" i="4"/>
  <c r="C65" i="4"/>
  <c r="C64" i="4"/>
  <c r="C63" i="4"/>
  <c r="C62" i="4"/>
  <c r="C61" i="4"/>
  <c r="C60" i="4"/>
  <c r="C59" i="4"/>
  <c r="C58" i="4"/>
  <c r="C55" i="4"/>
  <c r="C54" i="4"/>
  <c r="C53" i="4"/>
  <c r="C52" i="4"/>
  <c r="C51" i="4"/>
  <c r="C50" i="4"/>
  <c r="C49" i="4"/>
  <c r="C48" i="4"/>
  <c r="C47" i="4"/>
  <c r="C46" i="4"/>
  <c r="C45" i="4"/>
  <c r="C44" i="4"/>
  <c r="C41" i="4"/>
  <c r="C40" i="4"/>
  <c r="C39" i="4"/>
  <c r="C38" i="4"/>
  <c r="C37" i="4"/>
  <c r="C36" i="4"/>
  <c r="C35" i="4"/>
  <c r="C34" i="4"/>
  <c r="C33" i="4"/>
  <c r="C32" i="4"/>
  <c r="C31" i="4"/>
  <c r="C30" i="4"/>
  <c r="C27" i="4"/>
  <c r="C26" i="4"/>
  <c r="C25" i="4"/>
  <c r="C24" i="4"/>
  <c r="C23" i="4"/>
  <c r="C22" i="4"/>
  <c r="C21" i="4"/>
  <c r="C20" i="4"/>
  <c r="C19" i="4"/>
  <c r="C18" i="4"/>
  <c r="C17" i="4"/>
  <c r="C16" i="4"/>
  <c r="C13" i="4"/>
  <c r="C12" i="4"/>
  <c r="C11" i="4"/>
  <c r="C10" i="4"/>
  <c r="C9" i="4"/>
  <c r="C8" i="4"/>
  <c r="C7" i="4"/>
  <c r="C6" i="4"/>
  <c r="C5" i="4"/>
  <c r="C4" i="4"/>
  <c r="C3" i="4"/>
  <c r="C2" i="4"/>
  <c r="A167" i="12"/>
  <c r="A166" i="12"/>
  <c r="A165" i="12"/>
  <c r="A164" i="12"/>
  <c r="A163" i="12"/>
  <c r="A162" i="12"/>
  <c r="A161" i="12"/>
  <c r="A160" i="12"/>
  <c r="A159" i="12"/>
  <c r="A158" i="12"/>
  <c r="A157" i="12"/>
  <c r="A156" i="12"/>
  <c r="A153" i="12"/>
  <c r="A152" i="12"/>
  <c r="A151" i="12"/>
  <c r="A150" i="12"/>
  <c r="A149" i="12"/>
  <c r="A148" i="12"/>
  <c r="C147" i="12"/>
  <c r="A147" i="12"/>
  <c r="C146" i="12"/>
  <c r="A146" i="12"/>
  <c r="C145" i="12"/>
  <c r="A145" i="12"/>
  <c r="C144" i="12"/>
  <c r="A144" i="12"/>
  <c r="C143" i="12"/>
  <c r="A143" i="12"/>
  <c r="C142" i="12"/>
  <c r="A142" i="12"/>
  <c r="A139" i="12"/>
  <c r="A138" i="12"/>
  <c r="A137" i="12"/>
  <c r="A136" i="12"/>
  <c r="C135" i="12"/>
  <c r="A135" i="12"/>
  <c r="C134" i="12"/>
  <c r="A134" i="12"/>
  <c r="C133" i="12"/>
  <c r="A133" i="12"/>
  <c r="C132" i="12"/>
  <c r="A132" i="12"/>
  <c r="C131" i="12"/>
  <c r="A131" i="12"/>
  <c r="C130" i="12"/>
  <c r="A130" i="12"/>
  <c r="C129" i="12"/>
  <c r="A129" i="12"/>
  <c r="C128" i="12"/>
  <c r="A128" i="12"/>
  <c r="C125" i="12"/>
  <c r="A125" i="12"/>
  <c r="C124" i="12"/>
  <c r="A124" i="12"/>
  <c r="C123" i="12"/>
  <c r="A123" i="12"/>
  <c r="C122" i="12"/>
  <c r="A122" i="12"/>
  <c r="C121" i="12"/>
  <c r="A121" i="12"/>
  <c r="C120" i="12"/>
  <c r="A120" i="12"/>
  <c r="C119" i="12"/>
  <c r="A119" i="12"/>
  <c r="C118" i="12"/>
  <c r="A118" i="12"/>
  <c r="C117" i="12"/>
  <c r="A117" i="12"/>
  <c r="C116" i="12"/>
  <c r="A116" i="12"/>
  <c r="C115" i="12"/>
  <c r="A115" i="12"/>
  <c r="C114" i="12"/>
  <c r="A114" i="12"/>
  <c r="C111" i="12"/>
  <c r="A111" i="12"/>
  <c r="C110" i="12"/>
  <c r="A110" i="12"/>
  <c r="C109" i="12"/>
  <c r="A109" i="12"/>
  <c r="C108" i="12"/>
  <c r="A108" i="12"/>
  <c r="C107" i="12"/>
  <c r="A107" i="12"/>
  <c r="C106" i="12"/>
  <c r="A106" i="12"/>
  <c r="C105" i="12"/>
  <c r="A105" i="12"/>
  <c r="C104" i="12"/>
  <c r="A104" i="12"/>
  <c r="C103" i="12"/>
  <c r="A103" i="12"/>
  <c r="C102" i="12"/>
  <c r="A102" i="12"/>
  <c r="C101" i="12"/>
  <c r="A101" i="12"/>
  <c r="C100" i="12"/>
  <c r="A100" i="12"/>
  <c r="C97" i="12"/>
  <c r="A97" i="12"/>
  <c r="C96" i="12"/>
  <c r="A96" i="12"/>
  <c r="C95" i="12"/>
  <c r="A95" i="12"/>
  <c r="C94" i="12"/>
  <c r="A94" i="12"/>
  <c r="C93" i="12"/>
  <c r="A93" i="12"/>
  <c r="C92" i="12"/>
  <c r="A92" i="12"/>
  <c r="C91" i="12"/>
  <c r="A91" i="12"/>
  <c r="C90" i="12"/>
  <c r="A90" i="12"/>
  <c r="C89" i="12"/>
  <c r="A89" i="12"/>
  <c r="C88" i="12"/>
  <c r="A88" i="12"/>
  <c r="C87" i="12"/>
  <c r="A87" i="12"/>
  <c r="C86" i="12"/>
  <c r="A86" i="12"/>
  <c r="A83" i="12"/>
  <c r="A82" i="12"/>
  <c r="A81" i="12"/>
  <c r="A80" i="12"/>
  <c r="A79" i="12"/>
  <c r="A78" i="12"/>
  <c r="A77" i="12"/>
  <c r="A76" i="12"/>
  <c r="A75" i="12"/>
  <c r="A74" i="12"/>
  <c r="A73" i="12"/>
  <c r="A72" i="12"/>
  <c r="A69" i="12"/>
  <c r="A68" i="12"/>
  <c r="A67" i="12"/>
  <c r="A66" i="12"/>
  <c r="A65" i="12"/>
  <c r="A64" i="12"/>
  <c r="C63" i="12"/>
  <c r="A63" i="12"/>
  <c r="C62" i="12"/>
  <c r="A62" i="12"/>
  <c r="C61" i="12"/>
  <c r="A61" i="12"/>
  <c r="C60" i="12"/>
  <c r="A60" i="12"/>
  <c r="C59" i="12"/>
  <c r="A59" i="12"/>
  <c r="C58" i="12"/>
  <c r="A58" i="12"/>
  <c r="A55" i="12"/>
  <c r="A54" i="12"/>
  <c r="A53" i="12"/>
  <c r="A52" i="12"/>
  <c r="C51" i="12"/>
  <c r="A51" i="12"/>
  <c r="C50" i="12"/>
  <c r="A50" i="12"/>
  <c r="C49" i="12"/>
  <c r="A49" i="12"/>
  <c r="C48" i="12"/>
  <c r="A48" i="12"/>
  <c r="C47" i="12"/>
  <c r="A47" i="12"/>
  <c r="C46" i="12"/>
  <c r="A46" i="12"/>
  <c r="C45" i="12"/>
  <c r="A45" i="12"/>
  <c r="C44" i="12"/>
  <c r="A44" i="12"/>
  <c r="C41" i="12"/>
  <c r="A41" i="12"/>
  <c r="C40" i="12"/>
  <c r="A40" i="12"/>
  <c r="C39" i="12"/>
  <c r="A39" i="12"/>
  <c r="C38" i="12"/>
  <c r="A38" i="12"/>
  <c r="C37" i="12"/>
  <c r="A37" i="12"/>
  <c r="C36" i="12"/>
  <c r="A36" i="12"/>
  <c r="C35" i="12"/>
  <c r="A35" i="12"/>
  <c r="C34" i="12"/>
  <c r="A34" i="12"/>
  <c r="C33" i="12"/>
  <c r="A33" i="12"/>
  <c r="C32" i="12"/>
  <c r="A32" i="12"/>
  <c r="C31" i="12"/>
  <c r="A31" i="12"/>
  <c r="C30" i="12"/>
  <c r="A30" i="12"/>
  <c r="C27" i="12"/>
  <c r="A27" i="12"/>
  <c r="C26" i="12"/>
  <c r="A26" i="12"/>
  <c r="C25" i="12"/>
  <c r="A25" i="12"/>
  <c r="C24" i="12"/>
  <c r="A24" i="12"/>
  <c r="C23" i="12"/>
  <c r="A23" i="12"/>
  <c r="C22" i="12"/>
  <c r="A22" i="12"/>
  <c r="C21" i="12"/>
  <c r="A21" i="12"/>
  <c r="C20" i="12"/>
  <c r="A20" i="12"/>
  <c r="C19" i="12"/>
  <c r="A19" i="12"/>
  <c r="C18" i="12"/>
  <c r="A18" i="12"/>
  <c r="C17" i="12"/>
  <c r="A17" i="12"/>
  <c r="C16" i="12"/>
  <c r="A16" i="12"/>
  <c r="C13" i="12"/>
  <c r="A13" i="12"/>
  <c r="C12" i="12"/>
  <c r="A12" i="12"/>
  <c r="C11" i="12"/>
  <c r="A11" i="12"/>
  <c r="C10" i="12"/>
  <c r="A10" i="12"/>
  <c r="C9" i="12"/>
  <c r="A9" i="12"/>
  <c r="C8" i="12"/>
  <c r="A8" i="12"/>
  <c r="C7" i="12"/>
  <c r="A7" i="12"/>
  <c r="C6" i="12"/>
  <c r="A6" i="12"/>
  <c r="C5" i="12"/>
  <c r="A5" i="12"/>
  <c r="C4" i="12"/>
  <c r="A4" i="12"/>
  <c r="C3" i="12"/>
  <c r="A3" i="12"/>
  <c r="C2" i="12"/>
  <c r="A2" i="12"/>
  <c r="C139" i="11"/>
  <c r="A139" i="11"/>
  <c r="C138" i="11"/>
  <c r="A138" i="11"/>
  <c r="C137" i="11"/>
  <c r="A137" i="11"/>
  <c r="C136" i="11"/>
  <c r="A136" i="11"/>
  <c r="C135" i="11"/>
  <c r="A135" i="11"/>
  <c r="C134" i="11"/>
  <c r="A134" i="11"/>
  <c r="C133" i="11"/>
  <c r="A133" i="11"/>
  <c r="C132" i="11"/>
  <c r="A132" i="11"/>
  <c r="C131" i="11"/>
  <c r="A131" i="11"/>
  <c r="C130" i="11"/>
  <c r="A130" i="11"/>
  <c r="C129" i="11"/>
  <c r="A129" i="11"/>
  <c r="C128" i="11"/>
  <c r="A128" i="11"/>
  <c r="C125" i="11"/>
  <c r="A125" i="11"/>
  <c r="C124" i="11"/>
  <c r="A124" i="11"/>
  <c r="C123" i="11"/>
  <c r="A123" i="11"/>
  <c r="C122" i="11"/>
  <c r="A122" i="11"/>
  <c r="C121" i="11"/>
  <c r="A121" i="11"/>
  <c r="C120" i="11"/>
  <c r="A120" i="11"/>
  <c r="C119" i="11"/>
  <c r="A119" i="11"/>
  <c r="C118" i="11"/>
  <c r="A118" i="11"/>
  <c r="C117" i="11"/>
  <c r="A117" i="11"/>
  <c r="C116" i="11"/>
  <c r="A116" i="11"/>
  <c r="C115" i="11"/>
  <c r="A115" i="11"/>
  <c r="C114" i="11"/>
  <c r="A114" i="11"/>
  <c r="C111" i="11"/>
  <c r="A111" i="11"/>
  <c r="C110" i="11"/>
  <c r="A110" i="11"/>
  <c r="C109" i="11"/>
  <c r="A109" i="11"/>
  <c r="C108" i="11"/>
  <c r="A108" i="11"/>
  <c r="C107" i="11"/>
  <c r="A107" i="11"/>
  <c r="C106" i="11"/>
  <c r="A106" i="11"/>
  <c r="C105" i="11"/>
  <c r="A105" i="11"/>
  <c r="C104" i="11"/>
  <c r="A104" i="11"/>
  <c r="C103" i="11"/>
  <c r="A103" i="11"/>
  <c r="C102" i="11"/>
  <c r="A102" i="11"/>
  <c r="C101" i="11"/>
  <c r="A101" i="11"/>
  <c r="C100" i="11"/>
  <c r="A100" i="11"/>
  <c r="C97" i="11"/>
  <c r="A97" i="11"/>
  <c r="C96" i="11"/>
  <c r="A96" i="11"/>
  <c r="C95" i="11"/>
  <c r="A95" i="11"/>
  <c r="C94" i="11"/>
  <c r="A94" i="11"/>
  <c r="C93" i="11"/>
  <c r="A93" i="11"/>
  <c r="C92" i="11"/>
  <c r="A92" i="11"/>
  <c r="C91" i="11"/>
  <c r="A91" i="11"/>
  <c r="C90" i="11"/>
  <c r="A90" i="11"/>
  <c r="C89" i="11"/>
  <c r="A89" i="11"/>
  <c r="C88" i="11"/>
  <c r="A88" i="11"/>
  <c r="C87" i="11"/>
  <c r="A87" i="11"/>
  <c r="C86" i="11"/>
  <c r="A86" i="11"/>
  <c r="A83" i="11"/>
  <c r="A82" i="11"/>
  <c r="A81" i="11"/>
  <c r="A80" i="11"/>
  <c r="A79" i="11"/>
  <c r="A78" i="11"/>
  <c r="A77" i="11"/>
  <c r="A76" i="11"/>
  <c r="A75" i="11"/>
  <c r="A74" i="11"/>
  <c r="A73" i="11"/>
  <c r="A72" i="11"/>
  <c r="A69" i="11"/>
  <c r="A68" i="11"/>
  <c r="A67" i="11"/>
  <c r="A66" i="11"/>
  <c r="A65" i="11"/>
  <c r="A64" i="11"/>
  <c r="A63" i="11"/>
  <c r="A62" i="11"/>
  <c r="A61" i="11"/>
  <c r="A60" i="11"/>
  <c r="A59" i="11"/>
  <c r="A58" i="11"/>
  <c r="A55" i="11"/>
  <c r="A54" i="11"/>
  <c r="A53" i="11"/>
  <c r="A52" i="11"/>
  <c r="A51" i="11"/>
  <c r="A50" i="11"/>
  <c r="A49" i="11"/>
  <c r="A48" i="11"/>
  <c r="A47" i="11"/>
  <c r="A46" i="11"/>
  <c r="A45" i="11"/>
  <c r="A44" i="11"/>
  <c r="A41" i="11"/>
  <c r="A40" i="11"/>
  <c r="A39" i="11"/>
  <c r="A38" i="11"/>
  <c r="A37" i="11"/>
  <c r="A36" i="11"/>
  <c r="A35" i="11"/>
  <c r="A34" i="11"/>
  <c r="A33" i="11"/>
  <c r="A32" i="11"/>
  <c r="A31" i="11"/>
  <c r="A30" i="11"/>
  <c r="A27" i="11"/>
  <c r="A26" i="11"/>
  <c r="A25" i="11"/>
  <c r="A24" i="11"/>
  <c r="A23" i="11"/>
  <c r="A22" i="11"/>
  <c r="A21" i="11"/>
  <c r="A20" i="11"/>
  <c r="A19" i="11"/>
  <c r="A18" i="11"/>
  <c r="A17" i="11"/>
  <c r="A16" i="11"/>
  <c r="A13" i="11"/>
  <c r="A12" i="11"/>
  <c r="A11" i="11"/>
  <c r="A10" i="11"/>
  <c r="A9" i="11"/>
  <c r="A8" i="11"/>
  <c r="A7" i="11"/>
  <c r="A6" i="11"/>
  <c r="A5" i="11"/>
  <c r="A4" i="11"/>
  <c r="A3" i="11"/>
  <c r="A2" i="11"/>
  <c r="A335" i="10"/>
  <c r="A334" i="10"/>
  <c r="A333" i="10"/>
  <c r="A332" i="10"/>
  <c r="A331" i="10"/>
  <c r="A330" i="10"/>
  <c r="A329" i="10"/>
  <c r="A328" i="10"/>
  <c r="A327" i="10"/>
  <c r="A326" i="10"/>
  <c r="A325" i="10"/>
  <c r="A324" i="10"/>
  <c r="A321" i="10"/>
  <c r="A320" i="10"/>
  <c r="A319" i="10"/>
  <c r="A318" i="10"/>
  <c r="A317" i="10"/>
  <c r="A316" i="10"/>
  <c r="A315" i="10"/>
  <c r="A314" i="10"/>
  <c r="A313" i="10"/>
  <c r="A312" i="10"/>
  <c r="A311" i="10"/>
  <c r="A310" i="10"/>
  <c r="C307" i="10"/>
  <c r="A307" i="10"/>
  <c r="C306" i="10"/>
  <c r="A306" i="10"/>
  <c r="A305" i="10"/>
  <c r="A304" i="10"/>
  <c r="A303" i="10"/>
  <c r="A302" i="10"/>
  <c r="C301" i="10"/>
  <c r="A301" i="10"/>
  <c r="C300" i="10"/>
  <c r="A300" i="10"/>
  <c r="C299" i="10"/>
  <c r="A299" i="10"/>
  <c r="C298" i="10"/>
  <c r="A298" i="10"/>
  <c r="C297" i="10"/>
  <c r="A297" i="10"/>
  <c r="C296" i="10"/>
  <c r="A296" i="10"/>
  <c r="A293" i="10"/>
  <c r="A292" i="10"/>
  <c r="A291" i="10"/>
  <c r="A290" i="10"/>
  <c r="A289" i="10"/>
  <c r="A288" i="10"/>
  <c r="A287" i="10"/>
  <c r="A286" i="10"/>
  <c r="A285" i="10"/>
  <c r="A284" i="10"/>
  <c r="A283" i="10"/>
  <c r="A282" i="10"/>
  <c r="A279" i="10"/>
  <c r="A278" i="10"/>
  <c r="A277" i="10"/>
  <c r="A276" i="10"/>
  <c r="A275" i="10"/>
  <c r="A274" i="10"/>
  <c r="C273" i="10"/>
  <c r="A273" i="10"/>
  <c r="C272" i="10"/>
  <c r="A272" i="10"/>
  <c r="C271" i="10"/>
  <c r="A271" i="10"/>
  <c r="C270" i="10"/>
  <c r="A270" i="10"/>
  <c r="C269" i="10"/>
  <c r="A269" i="10"/>
  <c r="C268" i="10"/>
  <c r="A268" i="10"/>
  <c r="A265" i="10"/>
  <c r="A264" i="10"/>
  <c r="A263" i="10"/>
  <c r="A262" i="10"/>
  <c r="A261" i="10"/>
  <c r="A260" i="10"/>
  <c r="C259" i="10"/>
  <c r="A259" i="10"/>
  <c r="C258" i="10"/>
  <c r="A258" i="10"/>
  <c r="C257" i="10"/>
  <c r="A257" i="10"/>
  <c r="C256" i="10"/>
  <c r="A256" i="10"/>
  <c r="C255" i="10"/>
  <c r="A255" i="10"/>
  <c r="C254" i="10"/>
  <c r="A254" i="10"/>
  <c r="C251" i="10"/>
  <c r="A251" i="10"/>
  <c r="C250" i="10"/>
  <c r="A250" i="10"/>
  <c r="A249" i="10"/>
  <c r="A248" i="10"/>
  <c r="A247" i="10"/>
  <c r="A246" i="10"/>
  <c r="C245" i="10"/>
  <c r="A245" i="10"/>
  <c r="C244" i="10"/>
  <c r="A244" i="10"/>
  <c r="C243" i="10"/>
  <c r="A243" i="10"/>
  <c r="C242" i="10"/>
  <c r="A242" i="10"/>
  <c r="C241" i="10"/>
  <c r="A241" i="10"/>
  <c r="C240" i="10"/>
  <c r="A240" i="10"/>
  <c r="C237" i="10"/>
  <c r="A237" i="10"/>
  <c r="C236" i="10"/>
  <c r="A236" i="10"/>
  <c r="A235" i="10"/>
  <c r="A234" i="10"/>
  <c r="A233" i="10"/>
  <c r="A232" i="10"/>
  <c r="C231" i="10"/>
  <c r="A231" i="10"/>
  <c r="C230" i="10"/>
  <c r="A230" i="10"/>
  <c r="C229" i="10"/>
  <c r="A229" i="10"/>
  <c r="C228" i="10"/>
  <c r="A228" i="10"/>
  <c r="C227" i="10"/>
  <c r="A227" i="10"/>
  <c r="C226" i="10"/>
  <c r="A226" i="10"/>
  <c r="A223" i="10"/>
  <c r="A222" i="10"/>
  <c r="A221" i="10"/>
  <c r="A220" i="10"/>
  <c r="C219" i="10"/>
  <c r="A219" i="10"/>
  <c r="C218" i="10"/>
  <c r="A218" i="10"/>
  <c r="C217" i="10"/>
  <c r="A217" i="10"/>
  <c r="C216" i="10"/>
  <c r="A216" i="10"/>
  <c r="C215" i="10"/>
  <c r="A215" i="10"/>
  <c r="C214" i="10"/>
  <c r="A214" i="10"/>
  <c r="C213" i="10"/>
  <c r="A213" i="10"/>
  <c r="C212" i="10"/>
  <c r="A212" i="10"/>
  <c r="A209" i="10"/>
  <c r="A208" i="10"/>
  <c r="A207" i="10"/>
  <c r="A206" i="10"/>
  <c r="C205" i="10"/>
  <c r="A205" i="10"/>
  <c r="C204" i="10"/>
  <c r="A204" i="10"/>
  <c r="C203" i="10"/>
  <c r="A203" i="10"/>
  <c r="C202" i="10"/>
  <c r="A202" i="10"/>
  <c r="C201" i="10"/>
  <c r="A201" i="10"/>
  <c r="C200" i="10"/>
  <c r="A200" i="10"/>
  <c r="C199" i="10"/>
  <c r="A199" i="10"/>
  <c r="C198" i="10"/>
  <c r="A198" i="10"/>
  <c r="C195" i="10"/>
  <c r="A195" i="10"/>
  <c r="C194" i="10"/>
  <c r="A194" i="10"/>
  <c r="A193" i="10"/>
  <c r="A192" i="10"/>
  <c r="C191" i="10"/>
  <c r="A191" i="10"/>
  <c r="C190" i="10"/>
  <c r="A190" i="10"/>
  <c r="C189" i="10"/>
  <c r="A189" i="10"/>
  <c r="C188" i="10"/>
  <c r="A188" i="10"/>
  <c r="C187" i="10"/>
  <c r="A187" i="10"/>
  <c r="C186" i="10"/>
  <c r="A186" i="10"/>
  <c r="C185" i="10"/>
  <c r="A185" i="10"/>
  <c r="C184" i="10"/>
  <c r="A184" i="10"/>
  <c r="C181" i="10"/>
  <c r="A181" i="10"/>
  <c r="C180" i="10"/>
  <c r="A180" i="10"/>
  <c r="A179" i="10"/>
  <c r="A178" i="10"/>
  <c r="C177" i="10"/>
  <c r="A177" i="10"/>
  <c r="C176" i="10"/>
  <c r="A176" i="10"/>
  <c r="C175" i="10"/>
  <c r="A175" i="10"/>
  <c r="C174" i="10"/>
  <c r="A174" i="10"/>
  <c r="C173" i="10"/>
  <c r="A173" i="10"/>
  <c r="C172" i="10"/>
  <c r="A172" i="10"/>
  <c r="C171" i="10"/>
  <c r="A171" i="10"/>
  <c r="C170" i="10"/>
  <c r="A170" i="10"/>
  <c r="A167" i="10"/>
  <c r="A166" i="10"/>
  <c r="A165" i="10"/>
  <c r="A164" i="10"/>
  <c r="A163" i="10"/>
  <c r="A162" i="10"/>
  <c r="A161" i="10"/>
  <c r="A160" i="10"/>
  <c r="A159" i="10"/>
  <c r="A158" i="10"/>
  <c r="A157" i="10"/>
  <c r="A156" i="10"/>
  <c r="A153" i="10"/>
  <c r="A152" i="10"/>
  <c r="A151" i="10"/>
  <c r="A150" i="10"/>
  <c r="A149" i="10"/>
  <c r="A148" i="10"/>
  <c r="A147" i="10"/>
  <c r="A146" i="10"/>
  <c r="A145" i="10"/>
  <c r="A144" i="10"/>
  <c r="A143" i="10"/>
  <c r="A142" i="10"/>
  <c r="C139" i="10"/>
  <c r="A139" i="10"/>
  <c r="C138" i="10"/>
  <c r="A138" i="10"/>
  <c r="A137" i="10"/>
  <c r="A136" i="10"/>
  <c r="A135" i="10"/>
  <c r="A134" i="10"/>
  <c r="C133" i="10"/>
  <c r="A133" i="10"/>
  <c r="C132" i="10"/>
  <c r="A132" i="10"/>
  <c r="C131" i="10"/>
  <c r="A131" i="10"/>
  <c r="C130" i="10"/>
  <c r="A130" i="10"/>
  <c r="C129" i="10"/>
  <c r="A129" i="10"/>
  <c r="C128" i="10"/>
  <c r="A128" i="10"/>
  <c r="C125" i="10"/>
  <c r="A125" i="10"/>
  <c r="C124" i="10"/>
  <c r="A124" i="10"/>
  <c r="A123" i="10"/>
  <c r="A122" i="10"/>
  <c r="A121" i="10"/>
  <c r="A120" i="10"/>
  <c r="A119" i="10"/>
  <c r="A118" i="10"/>
  <c r="A117" i="10"/>
  <c r="A116" i="10"/>
  <c r="A115" i="10"/>
  <c r="C114" i="10"/>
  <c r="A114" i="10"/>
  <c r="A111" i="10"/>
  <c r="A110" i="10"/>
  <c r="A109" i="10"/>
  <c r="A108" i="10"/>
  <c r="A107" i="10"/>
  <c r="A106" i="10"/>
  <c r="C105" i="10"/>
  <c r="A105" i="10"/>
  <c r="C104" i="10"/>
  <c r="A104" i="10"/>
  <c r="C103" i="10"/>
  <c r="A103" i="10"/>
  <c r="C102" i="10"/>
  <c r="A102" i="10"/>
  <c r="C101" i="10"/>
  <c r="A101" i="10"/>
  <c r="C100" i="10"/>
  <c r="A100" i="10"/>
  <c r="A97" i="10"/>
  <c r="A96" i="10"/>
  <c r="A95" i="10"/>
  <c r="A94" i="10"/>
  <c r="A93" i="10"/>
  <c r="A92" i="10"/>
  <c r="C91" i="10"/>
  <c r="A91" i="10"/>
  <c r="C90" i="10"/>
  <c r="A90" i="10"/>
  <c r="C89" i="10"/>
  <c r="A89" i="10"/>
  <c r="C88" i="10"/>
  <c r="A88" i="10"/>
  <c r="C87" i="10"/>
  <c r="A87" i="10"/>
  <c r="C86" i="10"/>
  <c r="A86" i="10"/>
  <c r="C83" i="10"/>
  <c r="A83" i="10"/>
  <c r="C82" i="10"/>
  <c r="A82" i="10"/>
  <c r="A81" i="10"/>
  <c r="A80" i="10"/>
  <c r="A79" i="10"/>
  <c r="A78" i="10"/>
  <c r="C77" i="10"/>
  <c r="A77" i="10"/>
  <c r="C76" i="10"/>
  <c r="A76" i="10"/>
  <c r="C75" i="10"/>
  <c r="A75" i="10"/>
  <c r="C74" i="10"/>
  <c r="A74" i="10"/>
  <c r="C73" i="10"/>
  <c r="A73" i="10"/>
  <c r="C72" i="10"/>
  <c r="A72" i="10"/>
  <c r="C69" i="10"/>
  <c r="A69" i="10"/>
  <c r="C68" i="10"/>
  <c r="A68" i="10"/>
  <c r="A67" i="10"/>
  <c r="A66" i="10"/>
  <c r="A65" i="10"/>
  <c r="A64" i="10"/>
  <c r="C63" i="10"/>
  <c r="A63" i="10"/>
  <c r="C62" i="10"/>
  <c r="A62" i="10"/>
  <c r="C61" i="10"/>
  <c r="A61" i="10"/>
  <c r="C60" i="10"/>
  <c r="A60" i="10"/>
  <c r="C59" i="10"/>
  <c r="A59" i="10"/>
  <c r="C58" i="10"/>
  <c r="A58" i="10"/>
  <c r="A55" i="10"/>
  <c r="A54" i="10"/>
  <c r="A53" i="10"/>
  <c r="A52" i="10"/>
  <c r="C51" i="10"/>
  <c r="A51" i="10"/>
  <c r="C50" i="10"/>
  <c r="A50" i="10"/>
  <c r="C49" i="10"/>
  <c r="A49" i="10"/>
  <c r="C48" i="10"/>
  <c r="A48" i="10"/>
  <c r="C47" i="10"/>
  <c r="A47" i="10"/>
  <c r="C46" i="10"/>
  <c r="A46" i="10"/>
  <c r="C45" i="10"/>
  <c r="A45" i="10"/>
  <c r="C44" i="10"/>
  <c r="A44" i="10"/>
  <c r="A41" i="10"/>
  <c r="A40" i="10"/>
  <c r="A39" i="10"/>
  <c r="A38" i="10"/>
  <c r="C37" i="10"/>
  <c r="A37" i="10"/>
  <c r="C36" i="10"/>
  <c r="A36" i="10"/>
  <c r="C35" i="10"/>
  <c r="A35" i="10"/>
  <c r="C34" i="10"/>
  <c r="A34" i="10"/>
  <c r="C33" i="10"/>
  <c r="A33" i="10"/>
  <c r="C32" i="10"/>
  <c r="A32" i="10"/>
  <c r="C31" i="10"/>
  <c r="A31" i="10"/>
  <c r="C30" i="10"/>
  <c r="A30" i="10"/>
  <c r="C27" i="10"/>
  <c r="A27" i="10"/>
  <c r="C26" i="10"/>
  <c r="A26" i="10"/>
  <c r="A25" i="10"/>
  <c r="A24" i="10"/>
  <c r="C23" i="10"/>
  <c r="A23" i="10"/>
  <c r="C22" i="10"/>
  <c r="A22" i="10"/>
  <c r="C21" i="10"/>
  <c r="A21" i="10"/>
  <c r="C20" i="10"/>
  <c r="A20" i="10"/>
  <c r="C19" i="10"/>
  <c r="A19" i="10"/>
  <c r="C18" i="10"/>
  <c r="A18" i="10"/>
  <c r="C17" i="10"/>
  <c r="A17" i="10"/>
  <c r="C16" i="10"/>
  <c r="A16" i="10"/>
  <c r="C13" i="10"/>
  <c r="A13" i="10"/>
  <c r="C12" i="10"/>
  <c r="A12" i="10"/>
  <c r="A11" i="10"/>
  <c r="A10" i="10"/>
  <c r="C9" i="10"/>
  <c r="A9" i="10"/>
  <c r="C8" i="10"/>
  <c r="A8" i="10"/>
  <c r="C7" i="10"/>
  <c r="A7" i="10"/>
  <c r="C6" i="10"/>
  <c r="A6" i="10"/>
  <c r="C5" i="10"/>
  <c r="A5" i="10"/>
  <c r="C4" i="10"/>
  <c r="A4" i="10"/>
  <c r="C3" i="10"/>
  <c r="A3" i="10"/>
  <c r="C2" i="10"/>
  <c r="A2" i="10"/>
  <c r="C41" i="9"/>
  <c r="A41" i="9"/>
  <c r="C40" i="9"/>
  <c r="A40" i="9"/>
  <c r="C39" i="9"/>
  <c r="A39" i="9"/>
  <c r="C38" i="9"/>
  <c r="A38" i="9"/>
  <c r="C37" i="9"/>
  <c r="A37" i="9"/>
  <c r="C36" i="9"/>
  <c r="A36" i="9"/>
  <c r="C35" i="9"/>
  <c r="A35" i="9"/>
  <c r="C34" i="9"/>
  <c r="A34" i="9"/>
  <c r="C33" i="9"/>
  <c r="A33" i="9"/>
  <c r="C32" i="9"/>
  <c r="A32" i="9"/>
  <c r="C31" i="9"/>
  <c r="A31" i="9"/>
  <c r="C30" i="9"/>
  <c r="A30" i="9"/>
  <c r="C27" i="9"/>
  <c r="A27" i="9"/>
  <c r="C26" i="9"/>
  <c r="A26" i="9"/>
  <c r="C25" i="9"/>
  <c r="A25" i="9"/>
  <c r="C24" i="9"/>
  <c r="A24" i="9"/>
  <c r="C23" i="9"/>
  <c r="A23" i="9"/>
  <c r="C22" i="9"/>
  <c r="A22" i="9"/>
  <c r="C21" i="9"/>
  <c r="A21" i="9"/>
  <c r="C20" i="9"/>
  <c r="A20" i="9"/>
  <c r="C19" i="9"/>
  <c r="A19" i="9"/>
  <c r="C18" i="9"/>
  <c r="A18" i="9"/>
  <c r="C17" i="9"/>
  <c r="A17" i="9"/>
  <c r="C16" i="9"/>
  <c r="A16" i="9"/>
  <c r="C13" i="9"/>
  <c r="A13" i="9"/>
  <c r="C12" i="9"/>
  <c r="A12" i="9"/>
  <c r="C11" i="9"/>
  <c r="A11" i="9"/>
  <c r="C10" i="9"/>
  <c r="A10" i="9"/>
  <c r="C9" i="9"/>
  <c r="A9" i="9"/>
  <c r="C8" i="9"/>
  <c r="A8" i="9"/>
  <c r="C7" i="9"/>
  <c r="A7" i="9"/>
  <c r="C6" i="9"/>
  <c r="A6" i="9"/>
  <c r="C5" i="9"/>
  <c r="A5" i="9"/>
  <c r="C4" i="9"/>
  <c r="A4" i="9"/>
  <c r="C3" i="9"/>
  <c r="A3" i="9"/>
  <c r="C2" i="9"/>
  <c r="A2" i="9"/>
  <c r="C55" i="8"/>
  <c r="A55" i="8"/>
  <c r="C54" i="8"/>
  <c r="A54" i="8"/>
  <c r="C53" i="8"/>
  <c r="A53" i="8"/>
  <c r="C52" i="8"/>
  <c r="A52" i="8"/>
  <c r="C51" i="8"/>
  <c r="A51" i="8"/>
  <c r="C50" i="8"/>
  <c r="A50" i="8"/>
  <c r="C49" i="8"/>
  <c r="A49" i="8"/>
  <c r="C48" i="8"/>
  <c r="A48" i="8"/>
  <c r="C47" i="8"/>
  <c r="A47" i="8"/>
  <c r="C46" i="8"/>
  <c r="A46" i="8"/>
  <c r="C45" i="8"/>
  <c r="A45" i="8"/>
  <c r="C44" i="8"/>
  <c r="A44" i="8"/>
  <c r="C41" i="8"/>
  <c r="A41" i="8"/>
  <c r="C40" i="8"/>
  <c r="A40" i="8"/>
  <c r="C39" i="8"/>
  <c r="A39" i="8"/>
  <c r="C38" i="8"/>
  <c r="A38" i="8"/>
  <c r="C37" i="8"/>
  <c r="A37" i="8"/>
  <c r="C36" i="8"/>
  <c r="A36" i="8"/>
  <c r="C35" i="8"/>
  <c r="A35" i="8"/>
  <c r="C34" i="8"/>
  <c r="A34" i="8"/>
  <c r="C33" i="8"/>
  <c r="A33" i="8"/>
  <c r="C32" i="8"/>
  <c r="A32" i="8"/>
  <c r="C31" i="8"/>
  <c r="A31" i="8"/>
  <c r="C30" i="8"/>
  <c r="A30" i="8"/>
  <c r="C27" i="8"/>
  <c r="A27" i="8"/>
  <c r="C26" i="8"/>
  <c r="A26" i="8"/>
  <c r="C25" i="8"/>
  <c r="A25" i="8"/>
  <c r="C24" i="8"/>
  <c r="A24" i="8"/>
  <c r="C23" i="8"/>
  <c r="A23" i="8"/>
  <c r="C22" i="8"/>
  <c r="A22" i="8"/>
  <c r="C21" i="8"/>
  <c r="A21" i="8"/>
  <c r="C20" i="8"/>
  <c r="A20" i="8"/>
  <c r="C19" i="8"/>
  <c r="A19" i="8"/>
  <c r="C18" i="8"/>
  <c r="A18" i="8"/>
  <c r="C17" i="8"/>
  <c r="A17" i="8"/>
  <c r="C16" i="8"/>
  <c r="A16" i="8"/>
  <c r="C13" i="8"/>
  <c r="A13" i="8"/>
  <c r="C12" i="8"/>
  <c r="A12" i="8"/>
  <c r="C11" i="8"/>
  <c r="A11" i="8"/>
  <c r="C10" i="8"/>
  <c r="A10" i="8"/>
  <c r="C9" i="8"/>
  <c r="A9" i="8"/>
  <c r="C8" i="8"/>
  <c r="A8" i="8"/>
  <c r="C7" i="8"/>
  <c r="A7" i="8"/>
  <c r="C6" i="8"/>
  <c r="A6" i="8"/>
  <c r="C5" i="8"/>
  <c r="A5" i="8"/>
  <c r="C4" i="8"/>
  <c r="A4" i="8"/>
  <c r="C3" i="8"/>
  <c r="A3" i="8"/>
  <c r="C2" i="8"/>
  <c r="A2" i="8"/>
  <c r="A97" i="7"/>
  <c r="A96" i="7"/>
  <c r="A95" i="7"/>
  <c r="A94" i="7"/>
  <c r="A93" i="7"/>
  <c r="A92" i="7"/>
  <c r="A91" i="7"/>
  <c r="A90" i="7"/>
  <c r="A89" i="7"/>
  <c r="A88" i="7"/>
  <c r="A87" i="7"/>
  <c r="A86" i="7"/>
  <c r="A83" i="7"/>
  <c r="A82" i="7"/>
  <c r="A81" i="7"/>
  <c r="A80" i="7"/>
  <c r="A79" i="7"/>
  <c r="A78" i="7"/>
  <c r="A77" i="7"/>
  <c r="A76" i="7"/>
  <c r="A75" i="7"/>
  <c r="A74" i="7"/>
  <c r="A73" i="7"/>
  <c r="A72" i="7"/>
  <c r="A69" i="7"/>
  <c r="A68" i="7"/>
  <c r="A67" i="7"/>
  <c r="A66" i="7"/>
  <c r="A65" i="7"/>
  <c r="A64" i="7"/>
  <c r="A63" i="7"/>
  <c r="A62" i="7"/>
  <c r="A61" i="7"/>
  <c r="A60" i="7"/>
  <c r="A59" i="7"/>
  <c r="A58" i="7"/>
  <c r="A55" i="7"/>
  <c r="A54" i="7"/>
  <c r="A53" i="7"/>
  <c r="A52" i="7"/>
  <c r="A51" i="7"/>
  <c r="A50" i="7"/>
  <c r="A49" i="7"/>
  <c r="A48" i="7"/>
  <c r="A47" i="7"/>
  <c r="A46" i="7"/>
  <c r="A45" i="7"/>
  <c r="A44" i="7"/>
  <c r="A41" i="7"/>
  <c r="A40" i="7"/>
  <c r="A39" i="7"/>
  <c r="A38" i="7"/>
  <c r="A37" i="7"/>
  <c r="A36" i="7"/>
  <c r="A35" i="7"/>
  <c r="A34" i="7"/>
  <c r="A33" i="7"/>
  <c r="A32" i="7"/>
  <c r="A31" i="7"/>
  <c r="A30" i="7"/>
  <c r="A27" i="7"/>
  <c r="A26" i="7"/>
  <c r="A25" i="7"/>
  <c r="A24" i="7"/>
  <c r="A23" i="7"/>
  <c r="A22" i="7"/>
  <c r="A21" i="7"/>
  <c r="A20" i="7"/>
  <c r="A19" i="7"/>
  <c r="A18" i="7"/>
  <c r="A17" i="7"/>
  <c r="A16" i="7"/>
  <c r="A13" i="7"/>
  <c r="A12" i="7"/>
  <c r="A11" i="7"/>
  <c r="A10" i="7"/>
  <c r="A9" i="7"/>
  <c r="A8" i="7"/>
  <c r="A7" i="7"/>
  <c r="A6" i="7"/>
  <c r="A5" i="7"/>
  <c r="A4" i="7"/>
  <c r="A3" i="7"/>
  <c r="A2" i="7"/>
  <c r="C111" i="6"/>
  <c r="A111" i="6"/>
  <c r="C110" i="6"/>
  <c r="A110" i="6"/>
  <c r="C109" i="6"/>
  <c r="A109" i="6"/>
  <c r="C108" i="6"/>
  <c r="A108" i="6"/>
  <c r="C107" i="6"/>
  <c r="A107" i="6"/>
  <c r="C106" i="6"/>
  <c r="A106" i="6"/>
  <c r="C105" i="6"/>
  <c r="A105" i="6"/>
  <c r="C104" i="6"/>
  <c r="A104" i="6"/>
  <c r="C103" i="6"/>
  <c r="A103" i="6"/>
  <c r="C102" i="6"/>
  <c r="A102" i="6"/>
  <c r="C101" i="6"/>
  <c r="A101" i="6"/>
  <c r="C100" i="6"/>
  <c r="A100" i="6"/>
  <c r="C97" i="6"/>
  <c r="A97" i="6"/>
  <c r="C96" i="6"/>
  <c r="A96" i="6"/>
  <c r="C95" i="6"/>
  <c r="A95" i="6"/>
  <c r="C94" i="6"/>
  <c r="A94" i="6"/>
  <c r="C93" i="6"/>
  <c r="A93" i="6"/>
  <c r="C92" i="6"/>
  <c r="A92" i="6"/>
  <c r="C91" i="6"/>
  <c r="A91" i="6"/>
  <c r="C90" i="6"/>
  <c r="A90" i="6"/>
  <c r="C89" i="6"/>
  <c r="A89" i="6"/>
  <c r="C88" i="6"/>
  <c r="A88" i="6"/>
  <c r="C87" i="6"/>
  <c r="A87" i="6"/>
  <c r="C86" i="6"/>
  <c r="A86" i="6"/>
  <c r="C83" i="6"/>
  <c r="A83" i="6"/>
  <c r="C82" i="6"/>
  <c r="A82" i="6"/>
  <c r="C81" i="6"/>
  <c r="A81" i="6"/>
  <c r="C80" i="6"/>
  <c r="A80" i="6"/>
  <c r="C79" i="6"/>
  <c r="A79" i="6"/>
  <c r="C78" i="6"/>
  <c r="A78" i="6"/>
  <c r="C77" i="6"/>
  <c r="A77" i="6"/>
  <c r="C76" i="6"/>
  <c r="A76" i="6"/>
  <c r="C75" i="6"/>
  <c r="A75" i="6"/>
  <c r="C74" i="6"/>
  <c r="A74" i="6"/>
  <c r="C73" i="6"/>
  <c r="A73" i="6"/>
  <c r="C72" i="6"/>
  <c r="A72" i="6"/>
  <c r="C69" i="6"/>
  <c r="A69" i="6"/>
  <c r="C68" i="6"/>
  <c r="A68" i="6"/>
  <c r="C67" i="6"/>
  <c r="A67" i="6"/>
  <c r="C66" i="6"/>
  <c r="A66" i="6"/>
  <c r="C65" i="6"/>
  <c r="A65" i="6"/>
  <c r="C64" i="6"/>
  <c r="A64" i="6"/>
  <c r="C63" i="6"/>
  <c r="A63" i="6"/>
  <c r="C62" i="6"/>
  <c r="A62" i="6"/>
  <c r="C61" i="6"/>
  <c r="A61" i="6"/>
  <c r="C60" i="6"/>
  <c r="A60" i="6"/>
  <c r="C59" i="6"/>
  <c r="A59" i="6"/>
  <c r="C58" i="6"/>
  <c r="A58" i="6"/>
  <c r="C55" i="6"/>
  <c r="A55" i="6"/>
  <c r="C54" i="6"/>
  <c r="A54" i="6"/>
  <c r="C53" i="6"/>
  <c r="A53" i="6"/>
  <c r="C52" i="6"/>
  <c r="A52" i="6"/>
  <c r="C51" i="6"/>
  <c r="A51" i="6"/>
  <c r="C50" i="6"/>
  <c r="A50" i="6"/>
  <c r="C49" i="6"/>
  <c r="A49" i="6"/>
  <c r="C48" i="6"/>
  <c r="A48" i="6"/>
  <c r="C47" i="6"/>
  <c r="A47" i="6"/>
  <c r="C46" i="6"/>
  <c r="A46" i="6"/>
  <c r="C45" i="6"/>
  <c r="A45" i="6"/>
  <c r="C44" i="6"/>
  <c r="A44" i="6"/>
  <c r="C41" i="6"/>
  <c r="A41" i="6"/>
  <c r="C40" i="6"/>
  <c r="A40" i="6"/>
  <c r="C39" i="6"/>
  <c r="A39" i="6"/>
  <c r="C38" i="6"/>
  <c r="A38" i="6"/>
  <c r="C37" i="6"/>
  <c r="A37" i="6"/>
  <c r="C36" i="6"/>
  <c r="A36" i="6"/>
  <c r="C35" i="6"/>
  <c r="A35" i="6"/>
  <c r="C34" i="6"/>
  <c r="A34" i="6"/>
  <c r="C33" i="6"/>
  <c r="A33" i="6"/>
  <c r="C32" i="6"/>
  <c r="A32" i="6"/>
  <c r="C31" i="6"/>
  <c r="A31" i="6"/>
  <c r="C30" i="6"/>
  <c r="A30" i="6"/>
  <c r="C27" i="6"/>
  <c r="A27" i="6"/>
  <c r="C26" i="6"/>
  <c r="A26" i="6"/>
  <c r="C25" i="6"/>
  <c r="A25" i="6"/>
  <c r="C24" i="6"/>
  <c r="A24" i="6"/>
  <c r="C23" i="6"/>
  <c r="A23" i="6"/>
  <c r="C22" i="6"/>
  <c r="A22" i="6"/>
  <c r="C21" i="6"/>
  <c r="A21" i="6"/>
  <c r="C20" i="6"/>
  <c r="A20" i="6"/>
  <c r="C19" i="6"/>
  <c r="A19" i="6"/>
  <c r="C18" i="6"/>
  <c r="A18" i="6"/>
  <c r="C17" i="6"/>
  <c r="A17" i="6"/>
  <c r="C16" i="6"/>
  <c r="A16" i="6"/>
  <c r="C13" i="6"/>
  <c r="A13" i="6"/>
  <c r="C12" i="6"/>
  <c r="A12" i="6"/>
  <c r="C11" i="6"/>
  <c r="A11" i="6"/>
  <c r="C10" i="6"/>
  <c r="A10" i="6"/>
  <c r="C9" i="6"/>
  <c r="A9" i="6"/>
  <c r="C8" i="6"/>
  <c r="A8" i="6"/>
  <c r="C7" i="6"/>
  <c r="A7" i="6"/>
  <c r="C6" i="6"/>
  <c r="A6" i="6"/>
  <c r="C5" i="6"/>
  <c r="A5" i="6"/>
  <c r="C4" i="6"/>
  <c r="A4" i="6"/>
  <c r="C3" i="6"/>
  <c r="A3" i="6"/>
  <c r="C2" i="6"/>
  <c r="A2" i="6"/>
  <c r="C307" i="4"/>
  <c r="A307" i="4"/>
  <c r="C306" i="4"/>
  <c r="A306" i="4"/>
  <c r="C305" i="4"/>
  <c r="A305" i="4"/>
  <c r="C304" i="4"/>
  <c r="A304" i="4"/>
  <c r="C303" i="4"/>
  <c r="A303" i="4"/>
  <c r="C302" i="4"/>
  <c r="A302" i="4"/>
  <c r="C301" i="4"/>
  <c r="A301" i="4"/>
  <c r="C300" i="4"/>
  <c r="A300" i="4"/>
  <c r="C299" i="4"/>
  <c r="A299" i="4"/>
  <c r="C298" i="4"/>
  <c r="A298" i="4"/>
  <c r="C297" i="4"/>
  <c r="A297" i="4"/>
  <c r="C296" i="4"/>
  <c r="A296" i="4"/>
  <c r="C293" i="4"/>
  <c r="A293" i="4"/>
  <c r="C292" i="4"/>
  <c r="A292" i="4"/>
  <c r="C291" i="4"/>
  <c r="A291" i="4"/>
  <c r="C290" i="4"/>
  <c r="A290" i="4"/>
  <c r="C289" i="4"/>
  <c r="A289" i="4"/>
  <c r="C288" i="4"/>
  <c r="A288" i="4"/>
  <c r="C287" i="4"/>
  <c r="A287" i="4"/>
  <c r="C286" i="4"/>
  <c r="A286" i="4"/>
  <c r="C285" i="4"/>
  <c r="A285" i="4"/>
  <c r="C284" i="4"/>
  <c r="A284" i="4"/>
  <c r="C283" i="4"/>
  <c r="A283" i="4"/>
  <c r="C282" i="4"/>
  <c r="A282" i="4"/>
  <c r="C279" i="4"/>
  <c r="A279" i="4"/>
  <c r="C278" i="4"/>
  <c r="A278" i="4"/>
  <c r="C277" i="4"/>
  <c r="A277" i="4"/>
  <c r="C276" i="4"/>
  <c r="A276" i="4"/>
  <c r="C275" i="4"/>
  <c r="A275" i="4"/>
  <c r="C274" i="4"/>
  <c r="A274" i="4"/>
  <c r="C273" i="4"/>
  <c r="A273" i="4"/>
  <c r="C272" i="4"/>
  <c r="A272" i="4"/>
  <c r="C271" i="4"/>
  <c r="A271" i="4"/>
  <c r="C270" i="4"/>
  <c r="A270" i="4"/>
  <c r="C269" i="4"/>
  <c r="A269" i="4"/>
  <c r="C268" i="4"/>
  <c r="A268" i="4"/>
  <c r="C265" i="4"/>
  <c r="A265" i="4"/>
  <c r="C264" i="4"/>
  <c r="A264" i="4"/>
  <c r="C263" i="4"/>
  <c r="A263" i="4"/>
  <c r="C262" i="4"/>
  <c r="A262" i="4"/>
  <c r="C261" i="4"/>
  <c r="A261" i="4"/>
  <c r="C260" i="4"/>
  <c r="A260" i="4"/>
  <c r="C259" i="4"/>
  <c r="A259" i="4"/>
  <c r="C258" i="4"/>
  <c r="A258" i="4"/>
  <c r="C257" i="4"/>
  <c r="A257" i="4"/>
  <c r="C256" i="4"/>
  <c r="A256" i="4"/>
  <c r="C255" i="4"/>
  <c r="A255" i="4"/>
  <c r="C254" i="4"/>
  <c r="A254" i="4"/>
  <c r="C251" i="4"/>
  <c r="A251" i="4"/>
  <c r="C250" i="4"/>
  <c r="A250" i="4"/>
  <c r="C249" i="4"/>
  <c r="A249" i="4"/>
  <c r="C248" i="4"/>
  <c r="A248" i="4"/>
  <c r="C247" i="4"/>
  <c r="A247" i="4"/>
  <c r="C246" i="4"/>
  <c r="A246" i="4"/>
  <c r="C245" i="4"/>
  <c r="A245" i="4"/>
  <c r="C244" i="4"/>
  <c r="A244" i="4"/>
  <c r="C243" i="4"/>
  <c r="A243" i="4"/>
  <c r="C242" i="4"/>
  <c r="A242" i="4"/>
  <c r="C241" i="4"/>
  <c r="A241" i="4"/>
  <c r="C240" i="4"/>
  <c r="A240" i="4"/>
  <c r="C237" i="4"/>
  <c r="A237" i="4"/>
  <c r="C236" i="4"/>
  <c r="A236" i="4"/>
  <c r="C235" i="4"/>
  <c r="A235" i="4"/>
  <c r="C234" i="4"/>
  <c r="A234" i="4"/>
  <c r="C233" i="4"/>
  <c r="A233" i="4"/>
  <c r="C232" i="4"/>
  <c r="A232" i="4"/>
  <c r="C231" i="4"/>
  <c r="A231" i="4"/>
  <c r="C230" i="4"/>
  <c r="A230" i="4"/>
  <c r="C229" i="4"/>
  <c r="A229" i="4"/>
  <c r="C228" i="4"/>
  <c r="A228" i="4"/>
  <c r="C227" i="4"/>
  <c r="A227" i="4"/>
  <c r="C226" i="4"/>
  <c r="A226" i="4"/>
  <c r="C223" i="4"/>
  <c r="A223" i="4"/>
  <c r="C222" i="4"/>
  <c r="A222" i="4"/>
  <c r="C221" i="4"/>
  <c r="A221" i="4"/>
  <c r="C220" i="4"/>
  <c r="A220" i="4"/>
  <c r="C219" i="4"/>
  <c r="A219" i="4"/>
  <c r="C218" i="4"/>
  <c r="A218" i="4"/>
  <c r="C217" i="4"/>
  <c r="A217" i="4"/>
  <c r="C216" i="4"/>
  <c r="A216" i="4"/>
  <c r="C215" i="4"/>
  <c r="A215" i="4"/>
  <c r="C214" i="4"/>
  <c r="A214" i="4"/>
  <c r="C213" i="4"/>
  <c r="A213" i="4"/>
  <c r="C212" i="4"/>
  <c r="A212" i="4"/>
  <c r="C209" i="4"/>
  <c r="A209" i="4"/>
  <c r="C208" i="4"/>
  <c r="A208" i="4"/>
  <c r="C207" i="4"/>
  <c r="A207" i="4"/>
  <c r="C206" i="4"/>
  <c r="A206" i="4"/>
  <c r="C205" i="4"/>
  <c r="A205" i="4"/>
  <c r="C204" i="4"/>
  <c r="A204" i="4"/>
  <c r="C203" i="4"/>
  <c r="A203" i="4"/>
  <c r="C202" i="4"/>
  <c r="A202" i="4"/>
  <c r="C201" i="4"/>
  <c r="A201" i="4"/>
  <c r="C200" i="4"/>
  <c r="A200" i="4"/>
  <c r="C199" i="4"/>
  <c r="A199" i="4"/>
  <c r="C198" i="4"/>
  <c r="A198" i="4"/>
  <c r="C195" i="4"/>
  <c r="A195" i="4"/>
  <c r="C194" i="4"/>
  <c r="A194" i="4"/>
  <c r="C193" i="4"/>
  <c r="A193" i="4"/>
  <c r="C192" i="4"/>
  <c r="A192" i="4"/>
  <c r="C191" i="4"/>
  <c r="A191" i="4"/>
  <c r="C190" i="4"/>
  <c r="A190" i="4"/>
  <c r="C189" i="4"/>
  <c r="A189" i="4"/>
  <c r="C188" i="4"/>
  <c r="A188" i="4"/>
  <c r="C187" i="4"/>
  <c r="A187" i="4"/>
  <c r="C186" i="4"/>
  <c r="A186" i="4"/>
  <c r="C185" i="4"/>
  <c r="A185" i="4"/>
  <c r="C184" i="4"/>
  <c r="A184" i="4"/>
  <c r="C181" i="4"/>
  <c r="A181" i="4"/>
  <c r="C180" i="4"/>
  <c r="A180" i="4"/>
  <c r="C179" i="4"/>
  <c r="A179" i="4"/>
  <c r="C178" i="4"/>
  <c r="A178" i="4"/>
  <c r="C177" i="4"/>
  <c r="A177" i="4"/>
  <c r="C176" i="4"/>
  <c r="A176" i="4"/>
  <c r="C175" i="4"/>
  <c r="A175" i="4"/>
  <c r="C174" i="4"/>
  <c r="A174" i="4"/>
  <c r="C173" i="4"/>
  <c r="A173" i="4"/>
  <c r="C172" i="4"/>
  <c r="A172" i="4"/>
  <c r="C171" i="4"/>
  <c r="A171" i="4"/>
  <c r="C170" i="4"/>
  <c r="A170" i="4"/>
  <c r="C167" i="4"/>
  <c r="A167" i="4"/>
  <c r="C166" i="4"/>
  <c r="A166" i="4"/>
  <c r="C165" i="4"/>
  <c r="A165" i="4"/>
  <c r="C164" i="4"/>
  <c r="A164" i="4"/>
  <c r="C163" i="4"/>
  <c r="A163" i="4"/>
  <c r="C162" i="4"/>
  <c r="A162" i="4"/>
  <c r="C161" i="4"/>
  <c r="A161" i="4"/>
  <c r="C160" i="4"/>
  <c r="A160" i="4"/>
  <c r="C159" i="4"/>
  <c r="A159" i="4"/>
  <c r="C158" i="4"/>
  <c r="A158" i="4"/>
  <c r="C157" i="4"/>
  <c r="A157" i="4"/>
  <c r="C156" i="4"/>
  <c r="A156" i="4"/>
  <c r="C153" i="4"/>
  <c r="A153" i="4"/>
  <c r="C152" i="4"/>
  <c r="A152" i="4"/>
  <c r="C151" i="4"/>
  <c r="A151" i="4"/>
  <c r="C150" i="4"/>
  <c r="A150" i="4"/>
  <c r="C149" i="4"/>
  <c r="A149" i="4"/>
  <c r="C148" i="4"/>
  <c r="A148" i="4"/>
  <c r="C147" i="4"/>
  <c r="A147" i="4"/>
  <c r="C146" i="4"/>
  <c r="A146" i="4"/>
  <c r="C145" i="4"/>
  <c r="A145" i="4"/>
  <c r="C144" i="4"/>
  <c r="A144" i="4"/>
  <c r="C143" i="4"/>
  <c r="A143" i="4"/>
  <c r="C142" i="4"/>
  <c r="A142" i="4"/>
  <c r="C139" i="4"/>
  <c r="A139" i="4"/>
  <c r="C138" i="4"/>
  <c r="A138" i="4"/>
  <c r="C137" i="4"/>
  <c r="A137" i="4"/>
  <c r="C136" i="4"/>
  <c r="A136" i="4"/>
  <c r="C135" i="4"/>
  <c r="A135" i="4"/>
  <c r="C134" i="4"/>
  <c r="A134" i="4"/>
  <c r="C133" i="4"/>
  <c r="A133" i="4"/>
  <c r="C132" i="4"/>
  <c r="A132" i="4"/>
  <c r="C131" i="4"/>
  <c r="A131" i="4"/>
  <c r="C130" i="4"/>
  <c r="A130" i="4"/>
  <c r="C129" i="4"/>
  <c r="A129" i="4"/>
  <c r="C128" i="4"/>
  <c r="A128" i="4"/>
  <c r="C125" i="4"/>
  <c r="A125" i="4"/>
  <c r="C124" i="4"/>
  <c r="A124" i="4"/>
  <c r="C123" i="4"/>
  <c r="A123" i="4"/>
  <c r="C122" i="4"/>
  <c r="A122" i="4"/>
  <c r="C121" i="4"/>
  <c r="A121" i="4"/>
  <c r="C120" i="4"/>
  <c r="A120" i="4"/>
  <c r="C119" i="4"/>
  <c r="A119" i="4"/>
  <c r="C118" i="4"/>
  <c r="A118" i="4"/>
  <c r="C117" i="4"/>
  <c r="A117" i="4"/>
  <c r="C116" i="4"/>
  <c r="A116" i="4"/>
  <c r="C115" i="4"/>
  <c r="A115" i="4"/>
  <c r="C114" i="4"/>
  <c r="A114" i="4"/>
  <c r="C111" i="4"/>
  <c r="C110" i="4"/>
  <c r="C109" i="4"/>
  <c r="C108" i="4"/>
  <c r="C107" i="4"/>
  <c r="C106" i="4"/>
  <c r="C105" i="4"/>
  <c r="C104" i="4"/>
  <c r="C103" i="4"/>
  <c r="C102" i="4"/>
  <c r="C101" i="4"/>
  <c r="C100" i="4"/>
  <c r="C69" i="3"/>
  <c r="A69" i="3"/>
  <c r="C68" i="3"/>
  <c r="A68" i="3"/>
  <c r="C67" i="3"/>
  <c r="A67" i="3"/>
  <c r="C66" i="3"/>
  <c r="A66" i="3"/>
  <c r="C65" i="3"/>
  <c r="A65" i="3"/>
  <c r="C64" i="3"/>
  <c r="A64" i="3"/>
  <c r="C63" i="3"/>
  <c r="A63" i="3"/>
  <c r="C62" i="3"/>
  <c r="A62" i="3"/>
  <c r="C61" i="3"/>
  <c r="A61" i="3"/>
  <c r="C60" i="3"/>
  <c r="A60" i="3"/>
  <c r="C59" i="3"/>
  <c r="A59" i="3"/>
  <c r="C58" i="3"/>
  <c r="A58" i="3"/>
  <c r="C55" i="3"/>
  <c r="A55" i="3"/>
  <c r="C54" i="3"/>
  <c r="A54" i="3"/>
  <c r="C53" i="3"/>
  <c r="A53" i="3"/>
  <c r="C52" i="3"/>
  <c r="A52" i="3"/>
  <c r="C51" i="3"/>
  <c r="A51" i="3"/>
  <c r="C50" i="3"/>
  <c r="A50" i="3"/>
  <c r="C49" i="3"/>
  <c r="A49" i="3"/>
  <c r="C48" i="3"/>
  <c r="A48" i="3"/>
  <c r="C47" i="3"/>
  <c r="A47" i="3"/>
  <c r="C46" i="3"/>
  <c r="A46" i="3"/>
  <c r="C45" i="3"/>
  <c r="A45" i="3"/>
  <c r="C44" i="3"/>
  <c r="A44" i="3"/>
  <c r="C41" i="3"/>
  <c r="A41" i="3"/>
  <c r="C40" i="3"/>
  <c r="A40" i="3"/>
  <c r="C39" i="3"/>
  <c r="A39" i="3"/>
  <c r="C38" i="3"/>
  <c r="A38" i="3"/>
  <c r="C37" i="3"/>
  <c r="A37" i="3"/>
  <c r="C36" i="3"/>
  <c r="A36" i="3"/>
  <c r="C35" i="3"/>
  <c r="A35" i="3"/>
  <c r="C34" i="3"/>
  <c r="A34" i="3"/>
  <c r="C33" i="3"/>
  <c r="A33" i="3"/>
  <c r="C32" i="3"/>
  <c r="A32" i="3"/>
  <c r="C31" i="3"/>
  <c r="A31" i="3"/>
  <c r="C30" i="3"/>
  <c r="A30" i="3"/>
  <c r="C27" i="3"/>
  <c r="A27" i="3"/>
  <c r="C26" i="3"/>
  <c r="A26" i="3"/>
  <c r="C25" i="3"/>
  <c r="A25" i="3"/>
  <c r="C24" i="3"/>
  <c r="A24" i="3"/>
  <c r="C23" i="3"/>
  <c r="A23" i="3"/>
  <c r="C22" i="3"/>
  <c r="A22" i="3"/>
  <c r="C21" i="3"/>
  <c r="A21" i="3"/>
  <c r="C20" i="3"/>
  <c r="A20" i="3"/>
  <c r="C19" i="3"/>
  <c r="A19" i="3"/>
  <c r="C18" i="3"/>
  <c r="A18" i="3"/>
  <c r="C17" i="3"/>
  <c r="A17" i="3"/>
  <c r="C16" i="3"/>
  <c r="A16" i="3"/>
  <c r="C13" i="3"/>
  <c r="A13" i="3"/>
  <c r="C12" i="3"/>
  <c r="A12" i="3"/>
  <c r="C11" i="3"/>
  <c r="A11" i="3"/>
  <c r="C10" i="3"/>
  <c r="A10" i="3"/>
  <c r="C9" i="3"/>
  <c r="A9" i="3"/>
  <c r="C8" i="3"/>
  <c r="A8" i="3"/>
  <c r="C7" i="3"/>
  <c r="A7" i="3"/>
  <c r="C6" i="3"/>
  <c r="A6" i="3"/>
  <c r="C5" i="3"/>
  <c r="A5" i="3"/>
  <c r="C4" i="3"/>
  <c r="A4" i="3"/>
  <c r="C3" i="3"/>
  <c r="A3" i="3"/>
  <c r="C2"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A000000}">
      <text>
        <r>
          <rPr>
            <sz val="8"/>
            <color indexed="81"/>
            <rFont val="Tahoma"/>
            <family val="2"/>
          </rPr>
          <t>This is a parameter.</t>
        </r>
      </text>
    </comment>
    <comment ref="B1" authorId="0" shapeId="0" xr:uid="{00000000-0006-0000-07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7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700-00000D000000}">
      <text>
        <r>
          <rPr>
            <sz val="8"/>
            <color indexed="81"/>
            <rFont val="Tahoma"/>
            <family val="2"/>
          </rPr>
          <t>This is a parameter.</t>
        </r>
      </text>
    </comment>
    <comment ref="B15" authorId="0" shapeId="0" xr:uid="{00000000-0006-0000-07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7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700-000010000000}">
      <text>
        <r>
          <rPr>
            <sz val="8"/>
            <color indexed="81"/>
            <rFont val="Tahoma"/>
            <family val="2"/>
          </rPr>
          <t>This is a parameter.</t>
        </r>
      </text>
    </comment>
    <comment ref="B29" authorId="0" shapeId="0" xr:uid="{00000000-0006-0000-07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7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700-000013000000}">
      <text>
        <r>
          <rPr>
            <sz val="8"/>
            <color indexed="81"/>
            <rFont val="Tahoma"/>
            <family val="2"/>
          </rPr>
          <t>This is a parameter.</t>
        </r>
      </text>
    </comment>
    <comment ref="B43" authorId="0" shapeId="0" xr:uid="{00000000-0006-0000-07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7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This is a parameter.</t>
        </r>
      </text>
    </comment>
    <comment ref="B1" authorId="0" shapeId="0" xr:uid="{00000000-0006-0000-08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8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800-000004000000}">
      <text>
        <r>
          <rPr>
            <sz val="8"/>
            <color indexed="81"/>
            <rFont val="Tahoma"/>
            <family val="2"/>
          </rPr>
          <t>This is a parameter.</t>
        </r>
      </text>
    </comment>
    <comment ref="B15" authorId="0" shapeId="0" xr:uid="{00000000-0006-0000-08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8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800-000007000000}">
      <text>
        <r>
          <rPr>
            <sz val="8"/>
            <color indexed="81"/>
            <rFont val="Tahoma"/>
            <family val="2"/>
          </rPr>
          <t>This is a parameter.</t>
        </r>
      </text>
    </comment>
    <comment ref="B29" authorId="0" shapeId="0" xr:uid="{00000000-0006-0000-08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8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16000000}">
      <text>
        <r>
          <rPr>
            <sz val="8"/>
            <color indexed="81"/>
            <rFont val="Tahoma"/>
            <family val="2"/>
          </rPr>
          <t>This is a parameter.</t>
        </r>
      </text>
    </comment>
    <comment ref="B1" authorId="0" shapeId="0" xr:uid="{00000000-0006-0000-09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9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900-000019000000}">
      <text>
        <r>
          <rPr>
            <sz val="8"/>
            <color indexed="81"/>
            <rFont val="Tahoma"/>
            <family val="2"/>
          </rPr>
          <t>This is a parameter.</t>
        </r>
      </text>
    </comment>
    <comment ref="B15" authorId="0" shapeId="0" xr:uid="{00000000-0006-0000-09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9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900-00001C000000}">
      <text>
        <r>
          <rPr>
            <sz val="8"/>
            <color indexed="81"/>
            <rFont val="Tahoma"/>
            <family val="2"/>
          </rPr>
          <t>This is a parameter.</t>
        </r>
      </text>
    </comment>
    <comment ref="B29" authorId="0" shapeId="0" xr:uid="{00000000-0006-0000-09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9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900-00001F000000}">
      <text>
        <r>
          <rPr>
            <sz val="8"/>
            <color indexed="81"/>
            <rFont val="Tahoma"/>
            <family val="2"/>
          </rPr>
          <t>This is a parameter.</t>
        </r>
      </text>
    </comment>
    <comment ref="B43" authorId="0" shapeId="0" xr:uid="{00000000-0006-0000-09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9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900-000022000000}">
      <text>
        <r>
          <rPr>
            <sz val="8"/>
            <color indexed="81"/>
            <rFont val="Tahoma"/>
            <family val="2"/>
          </rPr>
          <t>This is a parameter.</t>
        </r>
      </text>
    </comment>
    <comment ref="B57" authorId="0" shapeId="0" xr:uid="{00000000-0006-0000-09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9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900-000025000000}">
      <text>
        <r>
          <rPr>
            <sz val="8"/>
            <color indexed="81"/>
            <rFont val="Tahoma"/>
            <family val="2"/>
          </rPr>
          <t>This is a parameter.</t>
        </r>
      </text>
    </comment>
    <comment ref="B71" authorId="0" shapeId="0" xr:uid="{00000000-0006-0000-09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9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900-000028000000}">
      <text>
        <r>
          <rPr>
            <sz val="8"/>
            <color indexed="81"/>
            <rFont val="Tahoma"/>
            <family val="2"/>
          </rPr>
          <t>This is a parameter.</t>
        </r>
      </text>
    </comment>
    <comment ref="B85" authorId="0" shapeId="0" xr:uid="{00000000-0006-0000-09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9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900-00002B000000}">
      <text>
        <r>
          <rPr>
            <sz val="8"/>
            <color indexed="81"/>
            <rFont val="Tahoma"/>
            <family val="2"/>
          </rPr>
          <t>This is a parameter.</t>
        </r>
      </text>
    </comment>
    <comment ref="B99" authorId="0" shapeId="0" xr:uid="{00000000-0006-0000-09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9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900-00002E000000}">
      <text>
        <r>
          <rPr>
            <sz val="8"/>
            <color indexed="81"/>
            <rFont val="Tahoma"/>
            <family val="2"/>
          </rPr>
          <t>This is a parameter.</t>
        </r>
      </text>
    </comment>
    <comment ref="B113" authorId="0" shapeId="0" xr:uid="{00000000-0006-0000-0900-00002F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900-00003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900-000031000000}">
      <text>
        <r>
          <rPr>
            <sz val="8"/>
            <color indexed="81"/>
            <rFont val="Tahoma"/>
            <family val="2"/>
          </rPr>
          <t>This is a parameter.</t>
        </r>
      </text>
    </comment>
    <comment ref="B127" authorId="0" shapeId="0" xr:uid="{00000000-0006-0000-0900-00003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900-00003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900-000034000000}">
      <text>
        <r>
          <rPr>
            <sz val="8"/>
            <color indexed="81"/>
            <rFont val="Tahoma"/>
            <family val="2"/>
          </rPr>
          <t>This is a parameter.</t>
        </r>
      </text>
    </comment>
    <comment ref="B141" authorId="0" shapeId="0" xr:uid="{00000000-0006-0000-0900-00003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900-00003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900-000037000000}">
      <text>
        <r>
          <rPr>
            <sz val="8"/>
            <color indexed="81"/>
            <rFont val="Tahoma"/>
            <family val="2"/>
          </rPr>
          <t>This is a parameter.</t>
        </r>
      </text>
    </comment>
    <comment ref="B155" authorId="0" shapeId="0" xr:uid="{00000000-0006-0000-0900-00003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900-00003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900-00003A000000}">
      <text>
        <r>
          <rPr>
            <sz val="8"/>
            <color indexed="81"/>
            <rFont val="Tahoma"/>
            <family val="2"/>
          </rPr>
          <t>This is a parameter.</t>
        </r>
      </text>
    </comment>
    <comment ref="B169" authorId="0" shapeId="0" xr:uid="{00000000-0006-0000-0900-00003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900-00003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900-00003D000000}">
      <text>
        <r>
          <rPr>
            <sz val="8"/>
            <color indexed="81"/>
            <rFont val="Tahoma"/>
            <family val="2"/>
          </rPr>
          <t>This is a parameter.</t>
        </r>
      </text>
    </comment>
    <comment ref="B183" authorId="0" shapeId="0" xr:uid="{00000000-0006-0000-0900-00003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900-00003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900-000040000000}">
      <text>
        <r>
          <rPr>
            <sz val="8"/>
            <color indexed="81"/>
            <rFont val="Tahoma"/>
            <family val="2"/>
          </rPr>
          <t>This is a parameter.</t>
        </r>
      </text>
    </comment>
    <comment ref="B197" authorId="0" shapeId="0" xr:uid="{00000000-0006-0000-0900-00004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900-00004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900-000043000000}">
      <text>
        <r>
          <rPr>
            <sz val="8"/>
            <color indexed="81"/>
            <rFont val="Tahoma"/>
            <family val="2"/>
          </rPr>
          <t>This is a parameter.</t>
        </r>
      </text>
    </comment>
    <comment ref="B211" authorId="0" shapeId="0" xr:uid="{00000000-0006-0000-0900-00004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900-00004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900-000046000000}">
      <text>
        <r>
          <rPr>
            <sz val="8"/>
            <color indexed="81"/>
            <rFont val="Tahoma"/>
            <family val="2"/>
          </rPr>
          <t>This is a parameter.</t>
        </r>
      </text>
    </comment>
    <comment ref="B225" authorId="0" shapeId="0" xr:uid="{00000000-0006-0000-0900-00004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900-00004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900-000049000000}">
      <text>
        <r>
          <rPr>
            <sz val="8"/>
            <color indexed="81"/>
            <rFont val="Tahoma"/>
            <family val="2"/>
          </rPr>
          <t>This is a parameter.</t>
        </r>
      </text>
    </comment>
    <comment ref="B239" authorId="0" shapeId="0" xr:uid="{00000000-0006-0000-0900-00004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900-00004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900-00004C000000}">
      <text>
        <r>
          <rPr>
            <sz val="8"/>
            <color indexed="81"/>
            <rFont val="Tahoma"/>
            <family val="2"/>
          </rPr>
          <t>This is a parameter.</t>
        </r>
      </text>
    </comment>
    <comment ref="B253" authorId="0" shapeId="0" xr:uid="{00000000-0006-0000-0900-00004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900-00004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900-00004F000000}">
      <text>
        <r>
          <rPr>
            <sz val="8"/>
            <color indexed="81"/>
            <rFont val="Tahoma"/>
            <family val="2"/>
          </rPr>
          <t>This is a parameter.</t>
        </r>
      </text>
    </comment>
    <comment ref="B267" authorId="0" shapeId="0" xr:uid="{00000000-0006-0000-0900-00005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900-00005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900-000052000000}">
      <text>
        <r>
          <rPr>
            <sz val="8"/>
            <color indexed="81"/>
            <rFont val="Tahoma"/>
            <family val="2"/>
          </rPr>
          <t>This is a parameter.</t>
        </r>
      </text>
    </comment>
    <comment ref="B281" authorId="0" shapeId="0" xr:uid="{00000000-0006-0000-0900-00005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900-00005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900-000055000000}">
      <text>
        <r>
          <rPr>
            <sz val="8"/>
            <color indexed="81"/>
            <rFont val="Tahoma"/>
            <family val="2"/>
          </rPr>
          <t>This is a parameter.</t>
        </r>
      </text>
    </comment>
    <comment ref="B295" authorId="0" shapeId="0" xr:uid="{00000000-0006-0000-0900-00005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900-00005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09" authorId="0" shapeId="0" xr:uid="{00000000-0006-0000-0900-000058000000}">
      <text>
        <r>
          <rPr>
            <sz val="8"/>
            <color indexed="81"/>
            <rFont val="Tahoma"/>
            <family val="2"/>
          </rPr>
          <t>This is a parameter.</t>
        </r>
      </text>
    </comment>
    <comment ref="B309" authorId="0" shapeId="0" xr:uid="{00000000-0006-0000-0900-00005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09" authorId="0" shapeId="0" xr:uid="{00000000-0006-0000-0900-00005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23" authorId="0" shapeId="0" xr:uid="{00000000-0006-0000-0900-00005B000000}">
      <text>
        <r>
          <rPr>
            <sz val="8"/>
            <color indexed="81"/>
            <rFont val="Tahoma"/>
            <family val="2"/>
          </rPr>
          <t>This is a parameter.</t>
        </r>
      </text>
    </comment>
    <comment ref="B323" authorId="0" shapeId="0" xr:uid="{00000000-0006-0000-0900-00005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23" authorId="0" shapeId="0" xr:uid="{00000000-0006-0000-0900-00005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1000000}">
      <text>
        <r>
          <rPr>
            <sz val="8"/>
            <color indexed="81"/>
            <rFont val="Tahoma"/>
            <family val="2"/>
          </rPr>
          <t>This is a parameter.</t>
        </r>
      </text>
    </comment>
    <comment ref="B1" authorId="0" shapeId="0" xr:uid="{00000000-0006-0000-0A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A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A00-000004000000}">
      <text>
        <r>
          <rPr>
            <sz val="8"/>
            <color indexed="81"/>
            <rFont val="Tahoma"/>
            <family val="2"/>
          </rPr>
          <t>This is a parameter.</t>
        </r>
      </text>
    </comment>
    <comment ref="B15" authorId="0" shapeId="0" xr:uid="{00000000-0006-0000-0A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A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A00-000007000000}">
      <text>
        <r>
          <rPr>
            <sz val="8"/>
            <color indexed="81"/>
            <rFont val="Tahoma"/>
            <family val="2"/>
          </rPr>
          <t>This is a parameter.</t>
        </r>
      </text>
    </comment>
    <comment ref="B29" authorId="0" shapeId="0" xr:uid="{00000000-0006-0000-0A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A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A00-00000A000000}">
      <text>
        <r>
          <rPr>
            <sz val="8"/>
            <color indexed="81"/>
            <rFont val="Tahoma"/>
            <family val="2"/>
          </rPr>
          <t>This is a parameter.</t>
        </r>
      </text>
    </comment>
    <comment ref="B43" authorId="0" shapeId="0" xr:uid="{00000000-0006-0000-0A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A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A00-00000D000000}">
      <text>
        <r>
          <rPr>
            <sz val="8"/>
            <color indexed="81"/>
            <rFont val="Tahoma"/>
            <family val="2"/>
          </rPr>
          <t>This is a parameter.</t>
        </r>
      </text>
    </comment>
    <comment ref="B57" authorId="0" shapeId="0" xr:uid="{00000000-0006-0000-0A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A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A00-000010000000}">
      <text>
        <r>
          <rPr>
            <sz val="8"/>
            <color indexed="81"/>
            <rFont val="Tahoma"/>
            <family val="2"/>
          </rPr>
          <t>This is a parameter.</t>
        </r>
      </text>
    </comment>
    <comment ref="B71" authorId="0" shapeId="0" xr:uid="{00000000-0006-0000-0A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A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A00-000013000000}">
      <text>
        <r>
          <rPr>
            <sz val="8"/>
            <color indexed="81"/>
            <rFont val="Tahoma"/>
            <family val="2"/>
          </rPr>
          <t>This is a parameter.</t>
        </r>
      </text>
    </comment>
    <comment ref="B85" authorId="0" shapeId="0" xr:uid="{00000000-0006-0000-0A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A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A00-000016000000}">
      <text>
        <r>
          <rPr>
            <sz val="8"/>
            <color indexed="81"/>
            <rFont val="Tahoma"/>
            <family val="2"/>
          </rPr>
          <t>This is a parameter.</t>
        </r>
      </text>
    </comment>
    <comment ref="B99" authorId="0" shapeId="0" xr:uid="{00000000-0006-0000-0A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A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A00-000019000000}">
      <text>
        <r>
          <rPr>
            <sz val="8"/>
            <color indexed="81"/>
            <rFont val="Tahoma"/>
            <family val="2"/>
          </rPr>
          <t>This is a parameter.</t>
        </r>
      </text>
    </comment>
    <comment ref="B113" authorId="0" shapeId="0" xr:uid="{00000000-0006-0000-0A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A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A00-00001C000000}">
      <text>
        <r>
          <rPr>
            <sz val="8"/>
            <color indexed="81"/>
            <rFont val="Tahoma"/>
            <family val="2"/>
          </rPr>
          <t>This is a parameter.</t>
        </r>
      </text>
    </comment>
    <comment ref="B127" authorId="0" shapeId="0" xr:uid="{00000000-0006-0000-0A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A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B00-000001000000}">
      <text>
        <r>
          <rPr>
            <sz val="8"/>
            <color indexed="81"/>
            <rFont val="Tahoma"/>
            <family val="2"/>
          </rPr>
          <t>This is a parameter.</t>
        </r>
      </text>
    </comment>
    <comment ref="B1" authorId="0" shapeId="0" xr:uid="{00000000-0006-0000-0B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B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B00-000004000000}">
      <text>
        <r>
          <rPr>
            <sz val="8"/>
            <color indexed="81"/>
            <rFont val="Tahoma"/>
            <family val="2"/>
          </rPr>
          <t>This is a parameter.</t>
        </r>
      </text>
    </comment>
    <comment ref="B15" authorId="0" shapeId="0" xr:uid="{00000000-0006-0000-0B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B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B00-000007000000}">
      <text>
        <r>
          <rPr>
            <sz val="8"/>
            <color indexed="81"/>
            <rFont val="Tahoma"/>
            <family val="2"/>
          </rPr>
          <t>This is a parameter.</t>
        </r>
      </text>
    </comment>
    <comment ref="B29" authorId="0" shapeId="0" xr:uid="{00000000-0006-0000-0B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B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B00-00000A000000}">
      <text>
        <r>
          <rPr>
            <sz val="8"/>
            <color indexed="81"/>
            <rFont val="Tahoma"/>
            <family val="2"/>
          </rPr>
          <t>This is a parameter.</t>
        </r>
      </text>
    </comment>
    <comment ref="B43" authorId="0" shapeId="0" xr:uid="{00000000-0006-0000-0B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B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B00-00000D000000}">
      <text>
        <r>
          <rPr>
            <sz val="8"/>
            <color indexed="81"/>
            <rFont val="Tahoma"/>
            <family val="2"/>
          </rPr>
          <t>This is a parameter.</t>
        </r>
      </text>
    </comment>
    <comment ref="B57" authorId="0" shapeId="0" xr:uid="{00000000-0006-0000-0B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B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B00-000010000000}">
      <text>
        <r>
          <rPr>
            <sz val="8"/>
            <color indexed="81"/>
            <rFont val="Tahoma"/>
            <family val="2"/>
          </rPr>
          <t>This is a parameter.</t>
        </r>
      </text>
    </comment>
    <comment ref="B71" authorId="0" shapeId="0" xr:uid="{00000000-0006-0000-0B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B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B00-000013000000}">
      <text>
        <r>
          <rPr>
            <sz val="8"/>
            <color indexed="81"/>
            <rFont val="Tahoma"/>
            <family val="2"/>
          </rPr>
          <t>This is a parameter.</t>
        </r>
      </text>
    </comment>
    <comment ref="B85" authorId="0" shapeId="0" xr:uid="{00000000-0006-0000-0B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B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B00-000016000000}">
      <text>
        <r>
          <rPr>
            <sz val="8"/>
            <color indexed="81"/>
            <rFont val="Tahoma"/>
            <family val="2"/>
          </rPr>
          <t>This is a parameter.</t>
        </r>
      </text>
    </comment>
    <comment ref="B99" authorId="0" shapeId="0" xr:uid="{00000000-0006-0000-0B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B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B00-000019000000}">
      <text>
        <r>
          <rPr>
            <sz val="8"/>
            <color indexed="81"/>
            <rFont val="Tahoma"/>
            <family val="2"/>
          </rPr>
          <t>This is a parameter.</t>
        </r>
      </text>
    </comment>
    <comment ref="B113" authorId="0" shapeId="0" xr:uid="{00000000-0006-0000-0B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B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B00-00001C000000}">
      <text>
        <r>
          <rPr>
            <sz val="8"/>
            <color indexed="81"/>
            <rFont val="Tahoma"/>
            <family val="2"/>
          </rPr>
          <t>This is a parameter.</t>
        </r>
      </text>
    </comment>
    <comment ref="B127" authorId="0" shapeId="0" xr:uid="{00000000-0006-0000-0B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B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B00-00001F000000}">
      <text>
        <r>
          <rPr>
            <sz val="8"/>
            <color indexed="81"/>
            <rFont val="Tahoma"/>
            <family val="2"/>
          </rPr>
          <t>This is a parameter.</t>
        </r>
      </text>
    </comment>
    <comment ref="B141" authorId="0" shapeId="0" xr:uid="{00000000-0006-0000-0B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B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B00-000022000000}">
      <text>
        <r>
          <rPr>
            <sz val="8"/>
            <color indexed="81"/>
            <rFont val="Tahoma"/>
            <family val="2"/>
          </rPr>
          <t>This is a parameter.</t>
        </r>
      </text>
    </comment>
    <comment ref="B155" authorId="0" shapeId="0" xr:uid="{00000000-0006-0000-0B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B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FA37128-A753-4818-977F-C294A022D5C0}">
      <text>
        <r>
          <rPr>
            <sz val="8"/>
            <color indexed="81"/>
            <rFont val="Tahoma"/>
            <family val="2"/>
          </rPr>
          <t>This column is for the abbreviated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abbreviation is only ever used as a reference label
within the code.
Note: It should be in lower case without spaces.</t>
        </r>
      </text>
    </comment>
    <comment ref="B1" authorId="0" shapeId="0" xr:uid="{D13A4961-75D6-428D-B799-7B65323B8A57}">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E53A895-34EA-4B57-9485-F6E92839C431}">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1" authorId="0" shapeId="0" xr:uid="{D2735C5B-CB9C-4A6B-8F92-6B791C5AD04A}">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 authorId="0" shapeId="0" xr:uid="{81BD4FCF-FE5E-4586-9359-8B5D22DC5CA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35" authorId="0" shapeId="0" xr:uid="{64726FC0-E339-4486-AD42-E5D9D6F4D48B}">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135" authorId="0" shapeId="0" xr:uid="{54C69C9A-D943-4E12-8AFD-A8C9679BE88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35" authorId="0" shapeId="0" xr:uid="{4050C376-5F40-46A0-9F9B-6465074A1F48}">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69" authorId="0" shapeId="0" xr:uid="{084EABA3-F550-4D92-BE03-D5D718F56E5F}">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269" authorId="0" shapeId="0" xr:uid="{0BB1B31C-045E-4D26-B706-B20CF6A1022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269" authorId="0" shapeId="0" xr:uid="{F1A83981-13A5-463E-B2FE-2CCB6BB014FC}">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5" authorId="0" shapeId="0" xr:uid="{4B632171-4674-4633-9277-1A77A0F75269}">
      <text>
        <r>
          <rPr>
            <sz val="8"/>
            <color indexed="81"/>
            <rFont val="Tahoma"/>
            <family val="2"/>
          </rPr>
          <t>This column defines a 'label' attribute for a 'interpop' item.</t>
        </r>
      </text>
    </comment>
    <comment ref="D15" authorId="0" shapeId="0" xr:uid="{81922362-38F9-487C-BB37-39F58FAA2EC4}">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5" authorId="0" shapeId="0" xr:uid="{5A931367-889A-4638-88FC-2050AF1590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characteristic.</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200-000004000000}">
      <text>
        <r>
          <rPr>
            <sz val="8"/>
            <color indexed="81"/>
            <rFont val="Tahoma"/>
            <family val="2"/>
          </rPr>
          <t>This is a parameter.</t>
        </r>
      </text>
    </comment>
    <comment ref="B15"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200-000007000000}">
      <text>
        <r>
          <rPr>
            <sz val="8"/>
            <color indexed="81"/>
            <rFont val="Tahoma"/>
            <family val="2"/>
          </rPr>
          <t>This is a parameter.</t>
        </r>
      </text>
    </comment>
    <comment ref="B29"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200-00000A000000}">
      <text>
        <r>
          <rPr>
            <sz val="8"/>
            <color indexed="81"/>
            <rFont val="Tahoma"/>
            <family val="2"/>
          </rPr>
          <t>This is a parameter.</t>
        </r>
      </text>
    </comment>
    <comment ref="B43" authorId="0" shapeId="0" xr:uid="{00000000-0006-0000-02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2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200-00000D000000}">
      <text>
        <r>
          <rPr>
            <sz val="8"/>
            <color indexed="81"/>
            <rFont val="Tahoma"/>
            <family val="2"/>
          </rPr>
          <t>This is a parameter.</t>
        </r>
      </text>
    </comment>
    <comment ref="B57" authorId="0" shapeId="0" xr:uid="{00000000-0006-0000-02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2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9606455-9169-4603-A96D-3DA63FF67EBF}">
      <text>
        <r>
          <rPr>
            <sz val="8"/>
            <color indexed="81"/>
            <rFont val="Tahoma"/>
            <family val="2"/>
          </rPr>
          <t>This is a compartment.</t>
        </r>
      </text>
    </comment>
    <comment ref="B1" authorId="0" shapeId="0" xr:uid="{4BD8A9C8-EFA4-4AF8-9E9E-79B8C7CE39B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4C42BA7E-8959-4873-ABBB-A7D8C3AF720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62ABC131-5845-49A3-80E8-FA81EC94B661}">
      <text>
        <r>
          <rPr>
            <sz val="8"/>
            <color indexed="81"/>
            <rFont val="Tahoma"/>
            <family val="2"/>
          </rPr>
          <t>This is a compartment.</t>
        </r>
      </text>
    </comment>
    <comment ref="B15" authorId="0" shapeId="0" xr:uid="{64BF6DA3-4BA2-4A32-AF69-832038B86AE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9E95B5C8-98D5-4D17-AC35-5312F7B253D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D2808027-A75A-4B23-AF5A-541571DE81EF}">
      <text>
        <r>
          <rPr>
            <sz val="8"/>
            <color indexed="81"/>
            <rFont val="Tahoma"/>
            <family val="2"/>
          </rPr>
          <t>This is a compartment.</t>
        </r>
      </text>
    </comment>
    <comment ref="B29" authorId="0" shapeId="0" xr:uid="{6874EEE7-5982-4DB0-A572-4FD1D7F9385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60499E98-56A7-4CF2-A2CD-B05B0D66BCF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8D45EFA1-5149-4202-A569-F6C7B8985C3D}">
      <text>
        <r>
          <rPr>
            <sz val="8"/>
            <color indexed="81"/>
            <rFont val="Tahoma"/>
            <family val="2"/>
          </rPr>
          <t>This is a compartment.</t>
        </r>
      </text>
    </comment>
    <comment ref="B43" authorId="0" shapeId="0" xr:uid="{1A767A54-2996-48EF-A1B8-D99426F868E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CDABA76-ED55-4C63-BB4B-59BBB944796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A339F73E-4CDB-48F4-9A6A-B9613C6158CC}">
      <text>
        <r>
          <rPr>
            <sz val="8"/>
            <color indexed="81"/>
            <rFont val="Tahoma"/>
            <family val="2"/>
          </rPr>
          <t>This is a compartment.</t>
        </r>
      </text>
    </comment>
    <comment ref="B57" authorId="0" shapeId="0" xr:uid="{5DF0FAC1-D91E-4BF0-B1DE-B1FB62FD786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741FBE4B-3F56-4291-A45F-83B1924AE84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2DD10B4F-DFFC-4A6A-8972-2C35F3FCA981}">
      <text>
        <r>
          <rPr>
            <sz val="8"/>
            <color indexed="81"/>
            <rFont val="Tahoma"/>
            <family val="2"/>
          </rPr>
          <t>This is a compartment.</t>
        </r>
      </text>
    </comment>
    <comment ref="B71" authorId="0" shapeId="0" xr:uid="{CDEFA230-1C21-4DC3-B2F4-0FCDB2488F1A}">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D6D38D48-133F-44CF-BD69-61267D85F17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1F66BBE4-EF0C-4864-B578-12AD8989696D}">
      <text>
        <r>
          <rPr>
            <sz val="8"/>
            <color indexed="81"/>
            <rFont val="Tahoma"/>
            <family val="2"/>
          </rPr>
          <t>This is a compartment.</t>
        </r>
      </text>
    </comment>
    <comment ref="B85" authorId="0" shapeId="0" xr:uid="{7F97CE1D-FA09-4D64-AA6C-74BA589B21C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FB3F8C9-D290-46DE-925C-55F919E2994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300-000001000000}">
      <text>
        <r>
          <rPr>
            <sz val="8"/>
            <color indexed="81"/>
            <rFont val="Tahoma"/>
            <family val="2"/>
          </rPr>
          <t>This is a characteristic.</t>
        </r>
      </text>
    </comment>
    <comment ref="B99"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300-000004000000}">
      <text>
        <r>
          <rPr>
            <sz val="8"/>
            <color indexed="81"/>
            <rFont val="Tahoma"/>
            <family val="2"/>
          </rPr>
          <t>This is a characteristic.</t>
        </r>
      </text>
    </comment>
    <comment ref="B113"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300-000007000000}">
      <text>
        <r>
          <rPr>
            <sz val="8"/>
            <color indexed="81"/>
            <rFont val="Tahoma"/>
            <family val="2"/>
          </rPr>
          <t>This is a characteristic.</t>
        </r>
      </text>
    </comment>
    <comment ref="B127"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300-00000A000000}">
      <text>
        <r>
          <rPr>
            <sz val="8"/>
            <color indexed="81"/>
            <rFont val="Tahoma"/>
            <family val="2"/>
          </rPr>
          <t>This is a characteristic.</t>
        </r>
      </text>
    </comment>
    <comment ref="B141"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300-00000D000000}">
      <text>
        <r>
          <rPr>
            <sz val="8"/>
            <color indexed="81"/>
            <rFont val="Tahoma"/>
            <family val="2"/>
          </rPr>
          <t>This is a characteristic.</t>
        </r>
      </text>
    </comment>
    <comment ref="B155"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300-000010000000}">
      <text>
        <r>
          <rPr>
            <sz val="8"/>
            <color indexed="81"/>
            <rFont val="Tahoma"/>
            <family val="2"/>
          </rPr>
          <t>This is a characteristic.</t>
        </r>
      </text>
    </comment>
    <comment ref="B169"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300-000013000000}">
      <text>
        <r>
          <rPr>
            <sz val="8"/>
            <color indexed="81"/>
            <rFont val="Tahoma"/>
            <family val="2"/>
          </rPr>
          <t>This is a characteristic.</t>
        </r>
      </text>
    </comment>
    <comment ref="B183"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300-000016000000}">
      <text>
        <r>
          <rPr>
            <sz val="8"/>
            <color indexed="81"/>
            <rFont val="Tahoma"/>
            <family val="2"/>
          </rPr>
          <t>This is a characteristic.</t>
        </r>
      </text>
    </comment>
    <comment ref="B197" authorId="0" shapeId="0" xr:uid="{00000000-0006-0000-03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3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300-000019000000}">
      <text>
        <r>
          <rPr>
            <sz val="8"/>
            <color indexed="81"/>
            <rFont val="Tahoma"/>
            <family val="2"/>
          </rPr>
          <t>This is a characteristic.</t>
        </r>
      </text>
    </comment>
    <comment ref="B211" authorId="0" shapeId="0" xr:uid="{00000000-0006-0000-03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3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300-00001C000000}">
      <text>
        <r>
          <rPr>
            <sz val="8"/>
            <color indexed="81"/>
            <rFont val="Tahoma"/>
            <family val="2"/>
          </rPr>
          <t>This is a characteristic.</t>
        </r>
      </text>
    </comment>
    <comment ref="B225" authorId="0" shapeId="0" xr:uid="{00000000-0006-0000-03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3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300-00001F000000}">
      <text>
        <r>
          <rPr>
            <sz val="8"/>
            <color indexed="81"/>
            <rFont val="Tahoma"/>
            <family val="2"/>
          </rPr>
          <t>This is a characteristic.</t>
        </r>
      </text>
    </comment>
    <comment ref="B239" authorId="0" shapeId="0" xr:uid="{00000000-0006-0000-03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3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300-000022000000}">
      <text>
        <r>
          <rPr>
            <sz val="8"/>
            <color indexed="81"/>
            <rFont val="Tahoma"/>
            <family val="2"/>
          </rPr>
          <t>This is a characteristic.</t>
        </r>
      </text>
    </comment>
    <comment ref="B253" authorId="0" shapeId="0" xr:uid="{00000000-0006-0000-03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3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300-000025000000}">
      <text>
        <r>
          <rPr>
            <sz val="8"/>
            <color indexed="81"/>
            <rFont val="Tahoma"/>
            <family val="2"/>
          </rPr>
          <t>This is a characteristic.</t>
        </r>
      </text>
    </comment>
    <comment ref="B267" authorId="0" shapeId="0" xr:uid="{00000000-0006-0000-03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3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300-000028000000}">
      <text>
        <r>
          <rPr>
            <sz val="8"/>
            <color indexed="81"/>
            <rFont val="Tahoma"/>
            <family val="2"/>
          </rPr>
          <t>This is a characteristic.</t>
        </r>
      </text>
    </comment>
    <comment ref="B281" authorId="0" shapeId="0" xr:uid="{00000000-0006-0000-03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3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300-00002B000000}">
      <text>
        <r>
          <rPr>
            <sz val="8"/>
            <color indexed="81"/>
            <rFont val="Tahoma"/>
            <family val="2"/>
          </rPr>
          <t>This is a characteristic.</t>
        </r>
      </text>
    </comment>
    <comment ref="B295" authorId="0" shapeId="0" xr:uid="{00000000-0006-0000-03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3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C7CD090-B645-4A2C-A0D1-2614B2E2CAAB}">
      <text>
        <r>
          <rPr>
            <sz val="8"/>
            <color indexed="81"/>
            <rFont val="Tahoma"/>
            <family val="2"/>
          </rPr>
          <t>This is a compartment.</t>
        </r>
      </text>
    </comment>
    <comment ref="B1" authorId="0" shapeId="0" xr:uid="{5AF92710-E0B6-4A68-A8E7-DC1DCB26067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720356BF-2C4E-49FE-BAF4-8837B65C529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7993CBE2-83DE-41D4-8B7A-6077890F52FB}">
      <text>
        <r>
          <rPr>
            <sz val="8"/>
            <color indexed="81"/>
            <rFont val="Tahoma"/>
            <family val="2"/>
          </rPr>
          <t>This is a compartment.</t>
        </r>
      </text>
    </comment>
    <comment ref="B15" authorId="0" shapeId="0" xr:uid="{F107BB25-0ED9-4F0D-B61B-18B0689E189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349E0B3C-7D98-417F-AAEC-8457697DAFE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8AE2FA00-9FD0-4CD1-8982-9161A473A819}">
      <text>
        <r>
          <rPr>
            <sz val="8"/>
            <color indexed="81"/>
            <rFont val="Tahoma"/>
            <family val="2"/>
          </rPr>
          <t>This is a compartment.</t>
        </r>
      </text>
    </comment>
    <comment ref="B29" authorId="0" shapeId="0" xr:uid="{BFD20BF9-DBE8-4F8E-B696-70452CBF023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DBFECEB2-20E9-4914-ADC6-D1A23043C3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5BBD4D28-02B3-4EE8-A8A2-B12B44A4475C}">
      <text>
        <r>
          <rPr>
            <sz val="8"/>
            <color indexed="81"/>
            <rFont val="Tahoma"/>
            <family val="2"/>
          </rPr>
          <t>This is a compartment.</t>
        </r>
      </text>
    </comment>
    <comment ref="B43" authorId="0" shapeId="0" xr:uid="{AFD6ABBC-BD44-4840-9633-5A0BB36BF78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BCCC009-EB40-42DF-B838-1BDBFC1ABBC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B4E73500-BB23-4C05-949E-82638BB3CF52}">
      <text>
        <r>
          <rPr>
            <sz val="8"/>
            <color indexed="81"/>
            <rFont val="Tahoma"/>
            <family val="2"/>
          </rPr>
          <t>This is a compartment.</t>
        </r>
      </text>
    </comment>
    <comment ref="B57" authorId="0" shapeId="0" xr:uid="{EDDF19B9-EF31-4ABC-B6ED-68E56C8C26A2}">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9AEA8BD3-6599-46A6-899C-BB6DB86CFF8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F04F7555-0CD7-4757-B7EA-05000CEE1DB0}">
      <text>
        <r>
          <rPr>
            <sz val="8"/>
            <color indexed="81"/>
            <rFont val="Tahoma"/>
            <family val="2"/>
          </rPr>
          <t>This is a compartment.</t>
        </r>
      </text>
    </comment>
    <comment ref="B71" authorId="0" shapeId="0" xr:uid="{3A0F915C-183B-4423-A3C7-19099C73501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50206A76-154E-422C-AD31-399A1834EB4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F7EBCA96-526E-4453-B496-523E35C54CA7}">
      <text>
        <r>
          <rPr>
            <sz val="8"/>
            <color indexed="81"/>
            <rFont val="Tahoma"/>
            <family val="2"/>
          </rPr>
          <t>This is a compartment.</t>
        </r>
      </text>
    </comment>
    <comment ref="B85" authorId="0" shapeId="0" xr:uid="{361040F0-5473-4FB0-B4F1-6C2B3B90B2C9}">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1FC32B15-33DE-4BFB-998B-1385BB52A29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6592141E-AC4E-4A79-932C-325208EE4093}">
      <text>
        <r>
          <rPr>
            <sz val="8"/>
            <color indexed="81"/>
            <rFont val="Tahoma"/>
            <family val="2"/>
          </rPr>
          <t>This is a compartment.</t>
        </r>
      </text>
    </comment>
    <comment ref="B99" authorId="0" shapeId="0" xr:uid="{4701A694-557B-43EC-92D7-FDDD3F027CC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C64C7814-17DB-4BEC-8B9B-78F7A236EA3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is a parameter.</t>
        </r>
      </text>
    </comment>
    <comment ref="B1" authorId="0" shapeId="0" xr:uid="{00000000-0006-0000-05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5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500-000004000000}">
      <text>
        <r>
          <rPr>
            <sz val="8"/>
            <color indexed="81"/>
            <rFont val="Tahoma"/>
            <family val="2"/>
          </rPr>
          <t>This is a parameter.</t>
        </r>
      </text>
    </comment>
    <comment ref="B15" authorId="0" shapeId="0" xr:uid="{00000000-0006-0000-05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5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500-000007000000}">
      <text>
        <r>
          <rPr>
            <sz val="8"/>
            <color indexed="81"/>
            <rFont val="Tahoma"/>
            <family val="2"/>
          </rPr>
          <t>This is a parameter.</t>
        </r>
      </text>
    </comment>
    <comment ref="B29" authorId="0" shapeId="0" xr:uid="{00000000-0006-0000-05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5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500-00000A000000}">
      <text>
        <r>
          <rPr>
            <sz val="8"/>
            <color indexed="81"/>
            <rFont val="Tahoma"/>
            <family val="2"/>
          </rPr>
          <t>This is a parameter.</t>
        </r>
      </text>
    </comment>
    <comment ref="B43" authorId="0" shapeId="0" xr:uid="{00000000-0006-0000-05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5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500-00000D000000}">
      <text>
        <r>
          <rPr>
            <sz val="8"/>
            <color indexed="81"/>
            <rFont val="Tahoma"/>
            <family val="2"/>
          </rPr>
          <t>This is a parameter.</t>
        </r>
      </text>
    </comment>
    <comment ref="B57" authorId="0" shapeId="0" xr:uid="{00000000-0006-0000-05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5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500-000010000000}">
      <text>
        <r>
          <rPr>
            <sz val="8"/>
            <color indexed="81"/>
            <rFont val="Tahoma"/>
            <family val="2"/>
          </rPr>
          <t>This is a parameter.</t>
        </r>
      </text>
    </comment>
    <comment ref="B71" authorId="0" shapeId="0" xr:uid="{00000000-0006-0000-05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5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500-000013000000}">
      <text>
        <r>
          <rPr>
            <sz val="8"/>
            <color indexed="81"/>
            <rFont val="Tahoma"/>
            <family val="2"/>
          </rPr>
          <t>This is a parameter.</t>
        </r>
      </text>
    </comment>
    <comment ref="B85" authorId="0" shapeId="0" xr:uid="{00000000-0006-0000-05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5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500-000016000000}">
      <text>
        <r>
          <rPr>
            <sz val="8"/>
            <color indexed="81"/>
            <rFont val="Tahoma"/>
            <family val="2"/>
          </rPr>
          <t>This is a parameter.</t>
        </r>
      </text>
    </comment>
    <comment ref="B99" authorId="0" shapeId="0" xr:uid="{00000000-0006-0000-05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5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8"/>
            <color indexed="81"/>
            <rFont val="Tahoma"/>
            <family val="2"/>
          </rPr>
          <t>This is a parameter.</t>
        </r>
      </text>
    </comment>
    <comment ref="B1" authorId="0" shapeId="0" xr:uid="{00000000-0006-0000-06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6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600-000004000000}">
      <text>
        <r>
          <rPr>
            <sz val="8"/>
            <color indexed="81"/>
            <rFont val="Tahoma"/>
            <family val="2"/>
          </rPr>
          <t>This is a parameter.</t>
        </r>
      </text>
    </comment>
    <comment ref="B15" authorId="0" shapeId="0" xr:uid="{00000000-0006-0000-06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6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600-000007000000}">
      <text>
        <r>
          <rPr>
            <sz val="8"/>
            <color indexed="81"/>
            <rFont val="Tahoma"/>
            <family val="2"/>
          </rPr>
          <t>This is a parameter.</t>
        </r>
      </text>
    </comment>
    <comment ref="B29" authorId="0" shapeId="0" xr:uid="{00000000-0006-0000-06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6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600-00000A000000}">
      <text>
        <r>
          <rPr>
            <sz val="8"/>
            <color indexed="81"/>
            <rFont val="Tahoma"/>
            <family val="2"/>
          </rPr>
          <t>This is a parameter.</t>
        </r>
      </text>
    </comment>
    <comment ref="B43" authorId="0" shapeId="0" xr:uid="{00000000-0006-0000-06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6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600-00000D000000}">
      <text>
        <r>
          <rPr>
            <sz val="8"/>
            <color indexed="81"/>
            <rFont val="Tahoma"/>
            <family val="2"/>
          </rPr>
          <t>This is a parameter.</t>
        </r>
      </text>
    </comment>
    <comment ref="B57" authorId="0" shapeId="0" xr:uid="{00000000-0006-0000-06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6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600-000010000000}">
      <text>
        <r>
          <rPr>
            <sz val="8"/>
            <color indexed="81"/>
            <rFont val="Tahoma"/>
            <family val="2"/>
          </rPr>
          <t>This is a parameter.</t>
        </r>
      </text>
    </comment>
    <comment ref="B71" authorId="0" shapeId="0" xr:uid="{00000000-0006-0000-06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6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600-000013000000}">
      <text>
        <r>
          <rPr>
            <sz val="8"/>
            <color indexed="81"/>
            <rFont val="Tahoma"/>
            <family val="2"/>
          </rPr>
          <t>This is a parameter.</t>
        </r>
      </text>
    </comment>
    <comment ref="B85" authorId="0" shapeId="0" xr:uid="{00000000-0006-0000-06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6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<sst xmlns="http://schemas.openxmlformats.org/spreadsheetml/2006/main" count="3339" uniqueCount="149">
  <si>
    <t>Abbreviation</t>
  </si>
  <si>
    <t>Full Name</t>
  </si>
  <si>
    <t>Population size</t>
  </si>
  <si>
    <t>Quantity Type</t>
  </si>
  <si>
    <t>Constant</t>
  </si>
  <si>
    <t>Number</t>
  </si>
  <si>
    <t>OR</t>
  </si>
  <si>
    <t>Number of births</t>
  </si>
  <si>
    <t>Non-TB death rate</t>
  </si>
  <si>
    <t>Number of new immigrants</t>
  </si>
  <si>
    <t>Emigration rate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</si>
  <si>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</si>
  <si>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</si>
  <si>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</si>
  <si>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</si>
  <si>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</si>
  <si>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</si>
  <si>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</si>
  <si>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</si>
  <si>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</si>
  <si>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</si>
  <si>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</si>
  <si>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</si>
  <si>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</si>
  <si>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</si>
  <si>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</si>
  <si>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</si>
  <si>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</si>
  <si>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</si>
  <si>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</si>
  <si>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</si>
  <si>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</si>
  <si>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</si>
  <si>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</si>
  <si>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</si>
  <si>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</si>
  <si>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</si>
  <si>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</si>
  <si>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</si>
  <si>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</si>
  <si>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</si>
  <si>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</si>
  <si>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</si>
  <si>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</si>
  <si>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</si>
  <si>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</si>
  <si>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</si>
  <si>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</si>
  <si>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Probability</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</si>
  <si>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</si>
  <si>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</si>
  <si>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</si>
  <si>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</si>
  <si>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</si>
  <si>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</si>
  <si>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</si>
  <si>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</si>
  <si>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</si>
  <si>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</si>
  <si>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</si>
  <si>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</si>
  <si>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</si>
  <si>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</si>
  <si>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</si>
  <si>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</si>
  <si>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</si>
  <si>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</si>
  <si>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</si>
  <si>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</si>
  <si>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</si>
  <si>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</si>
  <si>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</si>
  <si>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</si>
  <si>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</si>
  <si>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</si>
  <si>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</si>
  <si>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</si>
  <si>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</si>
  <si>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</si>
  <si>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</si>
  <si>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</si>
  <si>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</si>
  <si>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</si>
  <si>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</si>
  <si>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</si>
  <si>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</si>
  <si>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</si>
  <si>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</si>
  <si>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</si>
  <si>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</si>
  <si>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</si>
  <si>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</si>
  <si>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</si>
  <si>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</si>
  <si>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</si>
  <si>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</si>
  <si>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</si>
  <si>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</si>
  <si>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</si>
  <si>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</si>
  <si>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</si>
  <si>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</si>
  <si>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</si>
  <si>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</si>
  <si>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</si>
  <si>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</si>
  <si>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</si>
  <si>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</si>
  <si>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</si>
  <si>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</si>
  <si>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</si>
  <si>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data_start</t>
  </si>
  <si>
    <t>data_end</t>
  </si>
  <si>
    <t>data_dt</t>
  </si>
  <si>
    <t>Gen 0-4</t>
  </si>
  <si>
    <t>0-4</t>
  </si>
  <si>
    <t>Gen 5-14</t>
  </si>
  <si>
    <t>5-14</t>
  </si>
  <si>
    <t>Gen 15-64</t>
  </si>
  <si>
    <t>15-64</t>
  </si>
  <si>
    <t>Gen 65+</t>
  </si>
  <si>
    <t>65+</t>
  </si>
  <si>
    <t>PLHIV 15-64</t>
  </si>
  <si>
    <t>15-64 (HIV+)</t>
  </si>
  <si>
    <t>PLHIV 65+</t>
  </si>
  <si>
    <t>65+ (HIV+)</t>
  </si>
  <si>
    <t>Prisoners</t>
  </si>
  <si>
    <t>PLHIV Prisoners</t>
  </si>
  <si>
    <t>HCW</t>
  </si>
  <si>
    <t>HCW (HIV+)</t>
  </si>
  <si>
    <t>Miners</t>
  </si>
  <si>
    <t>PLHIV Miners</t>
  </si>
  <si>
    <t>Pris</t>
  </si>
  <si>
    <t>Health Care Workers</t>
  </si>
  <si>
    <t>Mine</t>
  </si>
  <si>
    <t>Mine (HIV+)</t>
  </si>
  <si>
    <t>Pris (HIV+)</t>
  </si>
  <si>
    <t>PLHIV Health Care Workers</t>
  </si>
  <si>
    <t>MDR-SP treatment success rate</t>
  </si>
  <si>
    <t>n</t>
  </si>
  <si>
    <t>Aging</t>
  </si>
  <si>
    <t>y</t>
  </si>
  <si>
    <t>Preference weighting for one population interacting with another</t>
  </si>
  <si>
    <t/>
  </si>
  <si>
    <t>HIV Infections</t>
  </si>
  <si>
    <t>Risk-related transfers</t>
  </si>
  <si>
    <t>age</t>
  </si>
  <si>
    <t>hiv_inf</t>
  </si>
  <si>
    <t>risk_inf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</si>
</sst>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quot;£&quot;* #,##0.00_-;\-&quot;£&quot;* #,##0.00_-;_-&quot;£&quot;* &quot;-&quot;??_-;_-@_-"/>
    <numFmt numFmtId="165" formatCode="#,##0.0000"/>
    <numFmt numFmtId="166" formatCode="_-* #,##0_-;\-* #,##0_-;_-* &quot;-&quot;??_-;_-@_-"/>
    <numFmt numFmtId="167" formatCode="_-* #,##0.000_-;\-* #,##0.000_-;_-* &quot;-&quot;??_-;_-@_-"/>
    <numFmt numFmtId="168" formatCode="_-* #,##0.00000_-;\-* #,##0.00000_-;_-* &quot;-&quot;??_-;_-@_-"/>
    <numFmt numFmtId="169" formatCode="_-* #,##0.0000_-;\-* #,##0.0000_-;_-* &quot;-&quot;??_-;_-@_-"/>
    <numFmt numFmtId="170" formatCode="#,##0.000"/>
  </numFmts>
  <fonts count="7"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6">
    <fill>
      <patternFill patternType="none"/>
    </fill>
    <fill>
      <patternFill patternType="gray125"/>
    </fill>
    <fill>
      <patternFill patternType="solid">
        <fgColor rgb="FF00CCFF"/>
        <bgColor indexed="64"/>
      </patternFill>
    </fill>
    <fill>
      <patternFill patternType="solid">
        <fgColor rgb="FF00CCFF"/>
        <bgColor rgb="FF000000"/>
      </patternFill>
    </fill>
    <fill>
      <patternFill patternType="solid">
        <fgColor rgb="FF00B0F0"/>
        <bgColor indexed="64"/>
      </patternFill>
    </fill>
    <fill>
      <patternFill patternType="solid">
        <fgColor rgb="FFFFFF00"/>
        <bgColor indexed="64"/>
      </patternFill>
    </fill>
  </fills>
  <borders count="5">
    <border>
      <left/>
      <right/>
      <top/>
      <bottom/>
      <diagonal/>
    </border>
    <border>
      <left/>
      <right style="thin">
        <color theme="0"/>
      </right>
      <top/>
      <bottom style="thin">
        <color theme="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5">
    <xf numFmtId="0" fontId="0"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164" fontId="3" fillId="0" borderId="0" applyFont="0" applyFill="0" applyBorder="0" applyAlignment="0" applyProtection="0"/>
  </cellStyleXfs>
  <cellXfs count="166">
    <xf numFmtId="0" fontId="0" fillId="0" borderId="0" xfId="0"/>
    <xf numFmtId="0" fontId="2" fillId="0" borderId="0" xfId="0" applyFont="1" applyAlignment="1">
      <alignment horizontal="center"/>
    </xf>
    <xf numFmtId="0" fontId="0" fillId="0" borderId="0" xfId="0" applyAlignment="1">
      <alignment horizontal="center"/>
    </xf>
    <xf numFmtId="10" fontId="0" fillId="0" borderId="0" xfId="0" applyNumberFormat="1"/>
    <xf numFmtId="3" fontId="0" fillId="2" borderId="1" xfId="0" applyNumberFormat="1" applyFill="1" applyBorder="1" applyAlignment="1">
      <alignment horizontal="right"/>
    </xf>
    <xf numFmtId="0" fontId="2" fillId="0" borderId="0" xfId="0" applyFont="1"/>
    <xf numFmtId="166" fontId="4" fillId="2" borderId="2" xfId="2" applyNumberFormat="1" applyFont="1" applyFill="1" applyBorder="1" applyAlignment="1">
      <alignment horizontal="center" vertical="center"/>
    </xf>
    <xf numFmtId="166" fontId="4" fillId="2" borderId="2" xfId="2" applyNumberFormat="1" applyFont="1" applyFill="1" applyBorder="1" applyAlignment="1">
      <alignment horizontal="right" vertical="center"/>
    </xf>
    <xf numFmtId="166" fontId="5" fillId="3" borderId="2" xfId="2" applyNumberFormat="1" applyFont="1" applyFill="1" applyBorder="1" applyAlignment="1">
      <alignment horizontal="right" vertical="center"/>
    </xf>
    <xf numFmtId="166" fontId="5" fillId="3" borderId="3" xfId="2" applyNumberFormat="1" applyFont="1" applyFill="1" applyBorder="1" applyAlignment="1">
      <alignment horizontal="right" vertical="center"/>
    </xf>
    <xf numFmtId="166" fontId="0" fillId="2" borderId="1" xfId="2" applyNumberFormat="1" applyFont="1" applyFill="1" applyBorder="1" applyAlignment="1">
      <alignment horizontal="right"/>
    </xf>
    <xf numFmtId="166" fontId="0" fillId="4" borderId="1" xfId="2" applyNumberFormat="1" applyFont="1" applyFill="1" applyBorder="1" applyAlignment="1">
      <alignment horizontal="right"/>
    </xf>
    <xf numFmtId="3" fontId="0" fillId="2" borderId="1" xfId="0" applyNumberFormat="1" applyFill="1" applyBorder="1" applyAlignment="1">
      <alignment horizontal="right"/>
    </xf>
    <xf numFmtId="3" fontId="0" fillId="2" borderId="1" xfId="0" applyNumberFormat="1" applyFill="1" applyBorder="1" applyAlignment="1">
      <alignment horizontal="right"/>
    </xf>
    <xf numFmtId="10" fontId="0" fillId="2" borderId="1" xfId="1"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0" fontId="0" fillId="0" borderId="0" xfId="0"/>
    <xf numFmtId="43"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0" fontId="0" fillId="0" borderId="0" xfId="0" applyAlignment="1">
      <alignment horizontal="center"/>
    </xf>
    <xf numFmtId="0" fontId="0" fillId="0" borderId="0" xfId="0"/>
    <xf numFmtId="0" fontId="0" fillId="0" borderId="0" xfId="0"/>
    <xf numFmtId="0" fontId="0" fillId="0" borderId="0" xfId="0"/>
    <xf numFmtId="43" fontId="0" fillId="2" borderId="1" xfId="2" applyNumberFormat="1" applyFont="1" applyFill="1" applyBorder="1" applyAlignment="1">
      <alignment horizontal="right"/>
    </xf>
    <xf numFmtId="0" fontId="0" fillId="0" borderId="0" xfId="0"/>
    <xf numFmtId="0" fontId="0" fillId="0" borderId="0" xfId="0"/>
    <xf numFmtId="166"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5"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5"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0" fontId="0" fillId="0" borderId="0" xfId="0"/>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3" fontId="2" fillId="0" borderId="0" xfId="0" applyNumberFormat="1" applyFont="1" applyAlignment="1">
      <alignment horizontal="center"/>
    </xf>
    <xf numFmtId="170" fontId="0" fillId="2" borderId="1" xfId="0" applyNumberFormat="1" applyFill="1" applyBorder="1" applyAlignment="1">
      <alignment horizontal="right"/>
    </xf>
    <xf numFmtId="0" fontId="0" fillId="4" borderId="0" xfId="0" applyFill="1"/>
  </cellXfs>
  <cellStyles count="5">
    <cellStyle name="Comma 2" xfId="2" xr:uid="{00000000-0005-0000-0000-00002F000000}"/>
    <cellStyle name="Currency 2" xfId="4" xr:uid="{00000000-0005-0000-0000-000001000000}"/>
    <cellStyle name="Normal" xfId="0" builtinId="0"/>
    <cellStyle name="Normal 2" xfId="3" xr:uid="{00000000-0005-0000-0000-0000FD03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A2" sqref="A2"/>
    </sheetView>
  </sheetViews>
  <sheetFormatPr defaultRowHeight="14.25" x14ac:dyDescent="0.45"/>
  <cols>
    <col min="1" max="1" width="13.33203125" bestFit="1" customWidth="1"/>
    <col min="2" max="2" width="22.796875" bestFit="1" customWidth="1"/>
  </cols>
  <sheetData>
    <row r="1" spans="1:2" x14ac:dyDescent="0.45">
      <c r="A1" s="1" t="s">
        <v>0</v>
      </c>
      <c r="B1" s="1" t="s">
        <v>1</v>
      </c>
    </row>
    <row r="2" spans="1:2" x14ac:dyDescent="0.45">
      <c r="A2" s="4" t="s">
        <v>115</v>
      </c>
      <c r="B2" s="5" t="s">
        <v>114</v>
      </c>
    </row>
    <row r="3" spans="1:2" x14ac:dyDescent="0.45">
      <c r="A3" s="4" t="s">
        <v>117</v>
      </c>
      <c r="B3" s="5" t="s">
        <v>116</v>
      </c>
    </row>
    <row r="4" spans="1:2" x14ac:dyDescent="0.45">
      <c r="A4" s="4" t="s">
        <v>119</v>
      </c>
      <c r="B4" s="5" t="s">
        <v>118</v>
      </c>
    </row>
    <row r="5" spans="1:2" x14ac:dyDescent="0.45">
      <c r="A5" s="4" t="s">
        <v>121</v>
      </c>
      <c r="B5" s="5" t="s">
        <v>120</v>
      </c>
    </row>
    <row r="6" spans="1:2" x14ac:dyDescent="0.45">
      <c r="A6" s="4" t="s">
        <v>123</v>
      </c>
      <c r="B6" s="5" t="s">
        <v>122</v>
      </c>
    </row>
    <row r="7" spans="1:2" x14ac:dyDescent="0.45">
      <c r="A7" s="4" t="s">
        <v>125</v>
      </c>
      <c r="B7" s="5" t="s">
        <v>124</v>
      </c>
    </row>
    <row r="8" spans="1:2" x14ac:dyDescent="0.45">
      <c r="A8" s="4" t="s">
        <v>132</v>
      </c>
      <c r="B8" s="5" t="s">
        <v>126</v>
      </c>
    </row>
    <row r="9" spans="1:2" x14ac:dyDescent="0.45">
      <c r="A9" s="4" t="s">
        <v>136</v>
      </c>
      <c r="B9" s="5" t="s">
        <v>127</v>
      </c>
    </row>
    <row r="10" spans="1:2" x14ac:dyDescent="0.45">
      <c r="A10" s="4" t="s">
        <v>128</v>
      </c>
      <c r="B10" s="5" t="s">
        <v>133</v>
      </c>
    </row>
    <row r="11" spans="1:2" x14ac:dyDescent="0.45">
      <c r="A11" s="4" t="s">
        <v>129</v>
      </c>
      <c r="B11" s="5" t="s">
        <v>137</v>
      </c>
    </row>
    <row r="12" spans="1:2" x14ac:dyDescent="0.45">
      <c r="A12" s="4" t="s">
        <v>134</v>
      </c>
      <c r="B12" s="5" t="s">
        <v>130</v>
      </c>
    </row>
    <row r="13" spans="1:2" x14ac:dyDescent="0.45">
      <c r="A13" s="4" t="s">
        <v>135</v>
      </c>
      <c r="B13" s="5" t="s">
        <v>131</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55"/>
  <sheetViews>
    <sheetView workbookViewId="0">
      <selection activeCell="H6" sqref="H6"/>
    </sheetView>
  </sheetViews>
  <sheetFormatPr defaultRowHeight="14.25" x14ac:dyDescent="0.45"/>
  <cols>
    <col min="1" max="1" width="50.73046875" customWidth="1"/>
    <col min="2" max="2" width="15.73046875" customWidth="1"/>
    <col min="3" max="3" width="10.73046875" customWidth="1"/>
  </cols>
  <sheetData>
    <row r="1" spans="1:23" x14ac:dyDescent="0.45">
      <c r="A1" s="1" t="s">
        <v>52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5</v>
      </c>
      <c r="C2" t="str">
        <f t="shared" ref="C2:C13" si="0">IF(SUMPRODUCT(--(E2:W2&lt;&gt;""))=0,0,"N.A.")</f>
        <v>N.A.</v>
      </c>
      <c r="D2" s="2" t="s">
        <v>6</v>
      </c>
      <c r="E2" s="78">
        <v>0.44500000000000001</v>
      </c>
      <c r="F2" s="78"/>
      <c r="G2" s="78"/>
      <c r="H2" s="78"/>
      <c r="I2" s="78"/>
      <c r="J2" s="78"/>
      <c r="K2" s="78">
        <v>0.49289064565483448</v>
      </c>
      <c r="L2" s="78">
        <v>0.4995</v>
      </c>
      <c r="M2" s="78">
        <v>0.5</v>
      </c>
      <c r="N2" s="78">
        <v>0.5</v>
      </c>
    </row>
    <row r="3" spans="1:23" x14ac:dyDescent="0.45">
      <c r="A3" s="2" t="str">
        <f>'Population Definitions'!B3</f>
        <v>Gen 5-14</v>
      </c>
      <c r="B3" t="s">
        <v>5</v>
      </c>
      <c r="C3">
        <f t="shared" si="0"/>
        <v>0</v>
      </c>
      <c r="D3" s="2" t="s">
        <v>6</v>
      </c>
    </row>
    <row r="4" spans="1:23" x14ac:dyDescent="0.45">
      <c r="A4" s="2" t="str">
        <f>'Population Definitions'!B4</f>
        <v>Gen 15-64</v>
      </c>
      <c r="B4" t="s">
        <v>5</v>
      </c>
      <c r="C4">
        <f t="shared" si="0"/>
        <v>0</v>
      </c>
      <c r="D4" s="2" t="s">
        <v>6</v>
      </c>
    </row>
    <row r="5" spans="1:23" x14ac:dyDescent="0.45">
      <c r="A5" s="2" t="str">
        <f>'Population Definitions'!B5</f>
        <v>Gen 65+</v>
      </c>
      <c r="B5" t="s">
        <v>5</v>
      </c>
      <c r="C5">
        <f t="shared" si="0"/>
        <v>0</v>
      </c>
      <c r="D5" s="2" t="s">
        <v>6</v>
      </c>
    </row>
    <row r="6" spans="1:23" x14ac:dyDescent="0.45">
      <c r="A6" s="2" t="str">
        <f>'Population Definitions'!B6</f>
        <v>PLHIV 15-64</v>
      </c>
      <c r="B6" t="s">
        <v>5</v>
      </c>
      <c r="C6">
        <f t="shared" si="0"/>
        <v>0</v>
      </c>
      <c r="D6" s="2" t="s">
        <v>6</v>
      </c>
    </row>
    <row r="7" spans="1:23" x14ac:dyDescent="0.45">
      <c r="A7" s="2" t="str">
        <f>'Population Definitions'!B7</f>
        <v>PLHIV 65+</v>
      </c>
      <c r="B7" t="s">
        <v>5</v>
      </c>
      <c r="C7">
        <f t="shared" si="0"/>
        <v>0</v>
      </c>
      <c r="D7" s="2" t="s">
        <v>6</v>
      </c>
    </row>
    <row r="8" spans="1:23" x14ac:dyDescent="0.45">
      <c r="A8" s="2" t="str">
        <f>'Population Definitions'!B8</f>
        <v>Prisoners</v>
      </c>
      <c r="B8" t="s">
        <v>5</v>
      </c>
      <c r="C8">
        <f t="shared" si="0"/>
        <v>0</v>
      </c>
      <c r="D8" s="2" t="s">
        <v>6</v>
      </c>
    </row>
    <row r="9" spans="1:23" x14ac:dyDescent="0.45">
      <c r="A9" s="2" t="str">
        <f>'Population Definitions'!B9</f>
        <v>PLHIV Prisoners</v>
      </c>
      <c r="B9" t="s">
        <v>5</v>
      </c>
      <c r="C9">
        <f t="shared" si="0"/>
        <v>0</v>
      </c>
      <c r="D9" s="2" t="s">
        <v>6</v>
      </c>
    </row>
    <row r="10" spans="1:23" x14ac:dyDescent="0.45">
      <c r="A10" s="2" t="str">
        <f>'Population Definitions'!B10</f>
        <v>Health Care Workers</v>
      </c>
      <c r="B10" t="s">
        <v>5</v>
      </c>
      <c r="C10">
        <f t="shared" si="0"/>
        <v>0</v>
      </c>
      <c r="D10" s="2" t="s">
        <v>6</v>
      </c>
    </row>
    <row r="11" spans="1:23" x14ac:dyDescent="0.45">
      <c r="A11" s="2" t="str">
        <f>'Population Definitions'!B11</f>
        <v>PLHIV Health Care Workers</v>
      </c>
      <c r="B11" t="s">
        <v>5</v>
      </c>
      <c r="C11">
        <f t="shared" si="0"/>
        <v>0</v>
      </c>
      <c r="D11" s="2" t="s">
        <v>6</v>
      </c>
    </row>
    <row r="12" spans="1:23" x14ac:dyDescent="0.45">
      <c r="A12" s="2" t="str">
        <f>'Population Definitions'!B12</f>
        <v>Miners</v>
      </c>
      <c r="B12" t="s">
        <v>5</v>
      </c>
      <c r="C12">
        <f t="shared" si="0"/>
        <v>0</v>
      </c>
      <c r="D12" s="2" t="s">
        <v>6</v>
      </c>
    </row>
    <row r="13" spans="1:23" x14ac:dyDescent="0.45">
      <c r="A13" s="2" t="str">
        <f>'Population Definitions'!B13</f>
        <v>PLHIV Miners</v>
      </c>
      <c r="B13" t="s">
        <v>5</v>
      </c>
      <c r="C13">
        <f t="shared" si="0"/>
        <v>0</v>
      </c>
      <c r="D13" s="2" t="s">
        <v>6</v>
      </c>
    </row>
    <row r="15" spans="1:23" x14ac:dyDescent="0.45">
      <c r="A15" s="1" t="s">
        <v>53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41</v>
      </c>
      <c r="C16">
        <f t="shared" ref="C16:C27" si="1">IF(SUMPRODUCT(--(E16:W16&lt;&gt;""))=0,0,"N.A.")</f>
        <v>0</v>
      </c>
      <c r="D16" s="2" t="s">
        <v>6</v>
      </c>
    </row>
    <row r="17" spans="1:23" x14ac:dyDescent="0.45">
      <c r="A17" s="2" t="str">
        <f>'Population Definitions'!B3</f>
        <v>Gen 5-14</v>
      </c>
      <c r="B17" t="s">
        <v>41</v>
      </c>
      <c r="C17">
        <f t="shared" si="1"/>
        <v>0</v>
      </c>
      <c r="D17" s="2" t="s">
        <v>6</v>
      </c>
    </row>
    <row r="18" spans="1:23" x14ac:dyDescent="0.45">
      <c r="A18" s="2" t="str">
        <f>'Population Definitions'!B4</f>
        <v>Gen 15-64</v>
      </c>
      <c r="B18" t="s">
        <v>41</v>
      </c>
      <c r="C18">
        <f t="shared" si="1"/>
        <v>0</v>
      </c>
      <c r="D18" s="2" t="s">
        <v>6</v>
      </c>
    </row>
    <row r="19" spans="1:23" x14ac:dyDescent="0.45">
      <c r="A19" s="2" t="str">
        <f>'Population Definitions'!B5</f>
        <v>Gen 65+</v>
      </c>
      <c r="B19" t="s">
        <v>41</v>
      </c>
      <c r="C19">
        <f t="shared" si="1"/>
        <v>0</v>
      </c>
      <c r="D19" s="2" t="s">
        <v>6</v>
      </c>
    </row>
    <row r="20" spans="1:23" x14ac:dyDescent="0.45">
      <c r="A20" s="2" t="str">
        <f>'Population Definitions'!B6</f>
        <v>PLHIV 15-64</v>
      </c>
      <c r="B20" t="s">
        <v>41</v>
      </c>
      <c r="C20">
        <f t="shared" si="1"/>
        <v>0</v>
      </c>
      <c r="D20" s="2" t="s">
        <v>6</v>
      </c>
    </row>
    <row r="21" spans="1:23" x14ac:dyDescent="0.45">
      <c r="A21" s="2" t="str">
        <f>'Population Definitions'!B7</f>
        <v>PLHIV 65+</v>
      </c>
      <c r="B21" t="s">
        <v>41</v>
      </c>
      <c r="C21">
        <f t="shared" si="1"/>
        <v>0</v>
      </c>
      <c r="D21" s="2" t="s">
        <v>6</v>
      </c>
    </row>
    <row r="22" spans="1:23" x14ac:dyDescent="0.45">
      <c r="A22" s="2" t="str">
        <f>'Population Definitions'!B8</f>
        <v>Prisoners</v>
      </c>
      <c r="B22" t="s">
        <v>41</v>
      </c>
      <c r="C22">
        <f t="shared" si="1"/>
        <v>0</v>
      </c>
      <c r="D22" s="2" t="s">
        <v>6</v>
      </c>
    </row>
    <row r="23" spans="1:23" x14ac:dyDescent="0.45">
      <c r="A23" s="2" t="str">
        <f>'Population Definitions'!B9</f>
        <v>PLHIV Prisoners</v>
      </c>
      <c r="B23" t="s">
        <v>41</v>
      </c>
      <c r="C23">
        <f t="shared" si="1"/>
        <v>0</v>
      </c>
      <c r="D23" s="2" t="s">
        <v>6</v>
      </c>
    </row>
    <row r="24" spans="1:23" x14ac:dyDescent="0.45">
      <c r="A24" s="2" t="str">
        <f>'Population Definitions'!B10</f>
        <v>Health Care Workers</v>
      </c>
      <c r="B24" t="s">
        <v>41</v>
      </c>
      <c r="C24">
        <f t="shared" si="1"/>
        <v>0</v>
      </c>
      <c r="D24" s="2" t="s">
        <v>6</v>
      </c>
    </row>
    <row r="25" spans="1:23" x14ac:dyDescent="0.45">
      <c r="A25" s="2" t="str">
        <f>'Population Definitions'!B11</f>
        <v>PLHIV Health Care Workers</v>
      </c>
      <c r="B25" t="s">
        <v>41</v>
      </c>
      <c r="C25">
        <f t="shared" si="1"/>
        <v>0</v>
      </c>
      <c r="D25" s="2" t="s">
        <v>6</v>
      </c>
    </row>
    <row r="26" spans="1:23" x14ac:dyDescent="0.45">
      <c r="A26" s="2" t="str">
        <f>'Population Definitions'!B12</f>
        <v>Miners</v>
      </c>
      <c r="B26" t="s">
        <v>41</v>
      </c>
      <c r="C26">
        <f t="shared" si="1"/>
        <v>0</v>
      </c>
      <c r="D26" s="2" t="s">
        <v>6</v>
      </c>
    </row>
    <row r="27" spans="1:23" x14ac:dyDescent="0.45">
      <c r="A27" s="2" t="str">
        <f>'Population Definitions'!B13</f>
        <v>PLHIV Miners</v>
      </c>
      <c r="B27" t="s">
        <v>41</v>
      </c>
      <c r="C27">
        <f t="shared" si="1"/>
        <v>0</v>
      </c>
      <c r="D27" s="2" t="s">
        <v>6</v>
      </c>
    </row>
    <row r="29" spans="1:23" x14ac:dyDescent="0.45">
      <c r="A29" s="1" t="s">
        <v>54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41</v>
      </c>
      <c r="C30">
        <f t="shared" ref="C30:C41" si="2">IF(SUMPRODUCT(--(E30:W30&lt;&gt;""))=0,0,"N.A.")</f>
        <v>0</v>
      </c>
      <c r="D30" s="2" t="s">
        <v>6</v>
      </c>
    </row>
    <row r="31" spans="1:23" x14ac:dyDescent="0.45">
      <c r="A31" s="2" t="str">
        <f>'Population Definitions'!B3</f>
        <v>Gen 5-14</v>
      </c>
      <c r="B31" t="s">
        <v>41</v>
      </c>
      <c r="C31">
        <f t="shared" si="2"/>
        <v>0</v>
      </c>
      <c r="D31" s="2" t="s">
        <v>6</v>
      </c>
    </row>
    <row r="32" spans="1:23" x14ac:dyDescent="0.45">
      <c r="A32" s="2" t="str">
        <f>'Population Definitions'!B4</f>
        <v>Gen 15-64</v>
      </c>
      <c r="B32" t="s">
        <v>41</v>
      </c>
      <c r="C32">
        <f t="shared" si="2"/>
        <v>0</v>
      </c>
      <c r="D32" s="2" t="s">
        <v>6</v>
      </c>
    </row>
    <row r="33" spans="1:23" x14ac:dyDescent="0.45">
      <c r="A33" s="2" t="str">
        <f>'Population Definitions'!B5</f>
        <v>Gen 65+</v>
      </c>
      <c r="B33" t="s">
        <v>41</v>
      </c>
      <c r="C33">
        <f t="shared" si="2"/>
        <v>0</v>
      </c>
      <c r="D33" s="2" t="s">
        <v>6</v>
      </c>
    </row>
    <row r="34" spans="1:23" x14ac:dyDescent="0.45">
      <c r="A34" s="2" t="str">
        <f>'Population Definitions'!B6</f>
        <v>PLHIV 15-64</v>
      </c>
      <c r="B34" t="s">
        <v>41</v>
      </c>
      <c r="C34">
        <f t="shared" si="2"/>
        <v>0</v>
      </c>
      <c r="D34" s="2" t="s">
        <v>6</v>
      </c>
    </row>
    <row r="35" spans="1:23" x14ac:dyDescent="0.45">
      <c r="A35" s="2" t="str">
        <f>'Population Definitions'!B7</f>
        <v>PLHIV 65+</v>
      </c>
      <c r="B35" t="s">
        <v>41</v>
      </c>
      <c r="C35">
        <f t="shared" si="2"/>
        <v>0</v>
      </c>
      <c r="D35" s="2" t="s">
        <v>6</v>
      </c>
    </row>
    <row r="36" spans="1:23" x14ac:dyDescent="0.45">
      <c r="A36" s="2" t="str">
        <f>'Population Definitions'!B8</f>
        <v>Prisoners</v>
      </c>
      <c r="B36" t="s">
        <v>41</v>
      </c>
      <c r="C36">
        <f t="shared" si="2"/>
        <v>0</v>
      </c>
      <c r="D36" s="2" t="s">
        <v>6</v>
      </c>
    </row>
    <row r="37" spans="1:23" x14ac:dyDescent="0.45">
      <c r="A37" s="2" t="str">
        <f>'Population Definitions'!B9</f>
        <v>PLHIV Prisoners</v>
      </c>
      <c r="B37" t="s">
        <v>41</v>
      </c>
      <c r="C37">
        <f t="shared" si="2"/>
        <v>0</v>
      </c>
      <c r="D37" s="2" t="s">
        <v>6</v>
      </c>
    </row>
    <row r="38" spans="1:23" x14ac:dyDescent="0.45">
      <c r="A38" s="2" t="str">
        <f>'Population Definitions'!B10</f>
        <v>Health Care Workers</v>
      </c>
      <c r="B38" t="s">
        <v>41</v>
      </c>
      <c r="C38">
        <f t="shared" si="2"/>
        <v>0</v>
      </c>
      <c r="D38" s="2" t="s">
        <v>6</v>
      </c>
    </row>
    <row r="39" spans="1:23" x14ac:dyDescent="0.45">
      <c r="A39" s="2" t="str">
        <f>'Population Definitions'!B11</f>
        <v>PLHIV Health Care Workers</v>
      </c>
      <c r="B39" t="s">
        <v>41</v>
      </c>
      <c r="C39">
        <f t="shared" si="2"/>
        <v>0</v>
      </c>
      <c r="D39" s="2" t="s">
        <v>6</v>
      </c>
    </row>
    <row r="40" spans="1:23" x14ac:dyDescent="0.45">
      <c r="A40" s="2" t="str">
        <f>'Population Definitions'!B12</f>
        <v>Miners</v>
      </c>
      <c r="B40" t="s">
        <v>41</v>
      </c>
      <c r="C40">
        <f t="shared" si="2"/>
        <v>0</v>
      </c>
      <c r="D40" s="2" t="s">
        <v>6</v>
      </c>
    </row>
    <row r="41" spans="1:23" x14ac:dyDescent="0.45">
      <c r="A41" s="2" t="str">
        <f>'Population Definitions'!B13</f>
        <v>PLHIV Miners</v>
      </c>
      <c r="B41" t="s">
        <v>41</v>
      </c>
      <c r="C41">
        <f t="shared" si="2"/>
        <v>0</v>
      </c>
      <c r="D41" s="2" t="s">
        <v>6</v>
      </c>
    </row>
    <row r="43" spans="1:23" x14ac:dyDescent="0.45">
      <c r="A43" s="1" t="s">
        <v>55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41</v>
      </c>
      <c r="C44">
        <f t="shared" ref="C44:C55" si="3">IF(SUMPRODUCT(--(E44:W44&lt;&gt;""))=0,0,"N.A.")</f>
        <v>0</v>
      </c>
      <c r="D44" s="2" t="s">
        <v>6</v>
      </c>
    </row>
    <row r="45" spans="1:23" x14ac:dyDescent="0.45">
      <c r="A45" s="2" t="str">
        <f>'Population Definitions'!B3</f>
        <v>Gen 5-14</v>
      </c>
      <c r="B45" t="s">
        <v>41</v>
      </c>
      <c r="C45">
        <f t="shared" si="3"/>
        <v>0</v>
      </c>
      <c r="D45" s="2" t="s">
        <v>6</v>
      </c>
    </row>
    <row r="46" spans="1:23" x14ac:dyDescent="0.45">
      <c r="A46" s="2" t="str">
        <f>'Population Definitions'!B4</f>
        <v>Gen 15-64</v>
      </c>
      <c r="B46" t="s">
        <v>41</v>
      </c>
      <c r="C46">
        <f t="shared" si="3"/>
        <v>0</v>
      </c>
      <c r="D46" s="2" t="s">
        <v>6</v>
      </c>
    </row>
    <row r="47" spans="1:23" x14ac:dyDescent="0.45">
      <c r="A47" s="2" t="str">
        <f>'Population Definitions'!B5</f>
        <v>Gen 65+</v>
      </c>
      <c r="B47" t="s">
        <v>41</v>
      </c>
      <c r="C47">
        <f t="shared" si="3"/>
        <v>0</v>
      </c>
      <c r="D47" s="2" t="s">
        <v>6</v>
      </c>
    </row>
    <row r="48" spans="1:23" x14ac:dyDescent="0.45">
      <c r="A48" s="2" t="str">
        <f>'Population Definitions'!B6</f>
        <v>PLHIV 15-64</v>
      </c>
      <c r="B48" t="s">
        <v>41</v>
      </c>
      <c r="C48">
        <f t="shared" si="3"/>
        <v>0</v>
      </c>
      <c r="D48" s="2" t="s">
        <v>6</v>
      </c>
    </row>
    <row r="49" spans="1:4" x14ac:dyDescent="0.45">
      <c r="A49" s="2" t="str">
        <f>'Population Definitions'!B7</f>
        <v>PLHIV 65+</v>
      </c>
      <c r="B49" t="s">
        <v>41</v>
      </c>
      <c r="C49">
        <f t="shared" si="3"/>
        <v>0</v>
      </c>
      <c r="D49" s="2" t="s">
        <v>6</v>
      </c>
    </row>
    <row r="50" spans="1:4" x14ac:dyDescent="0.45">
      <c r="A50" s="2" t="str">
        <f>'Population Definitions'!B8</f>
        <v>Prisoners</v>
      </c>
      <c r="B50" t="s">
        <v>41</v>
      </c>
      <c r="C50">
        <f t="shared" si="3"/>
        <v>0</v>
      </c>
      <c r="D50" s="2" t="s">
        <v>6</v>
      </c>
    </row>
    <row r="51" spans="1:4" x14ac:dyDescent="0.45">
      <c r="A51" s="2" t="str">
        <f>'Population Definitions'!B9</f>
        <v>PLHIV Prisoners</v>
      </c>
      <c r="B51" t="s">
        <v>41</v>
      </c>
      <c r="C51">
        <f t="shared" si="3"/>
        <v>0</v>
      </c>
      <c r="D51" s="2" t="s">
        <v>6</v>
      </c>
    </row>
    <row r="52" spans="1:4" x14ac:dyDescent="0.45">
      <c r="A52" s="2" t="str">
        <f>'Population Definitions'!B10</f>
        <v>Health Care Workers</v>
      </c>
      <c r="B52" t="s">
        <v>41</v>
      </c>
      <c r="C52">
        <f t="shared" si="3"/>
        <v>0</v>
      </c>
      <c r="D52" s="2" t="s">
        <v>6</v>
      </c>
    </row>
    <row r="53" spans="1:4" x14ac:dyDescent="0.45">
      <c r="A53" s="2" t="str">
        <f>'Population Definitions'!B11</f>
        <v>PLHIV Health Care Workers</v>
      </c>
      <c r="B53" t="s">
        <v>41</v>
      </c>
      <c r="C53">
        <f t="shared" si="3"/>
        <v>0</v>
      </c>
      <c r="D53" s="2" t="s">
        <v>6</v>
      </c>
    </row>
    <row r="54" spans="1:4" x14ac:dyDescent="0.45">
      <c r="A54" s="2" t="str">
        <f>'Population Definitions'!B12</f>
        <v>Miners</v>
      </c>
      <c r="B54" t="s">
        <v>41</v>
      </c>
      <c r="C54">
        <f t="shared" si="3"/>
        <v>0</v>
      </c>
      <c r="D54" s="2" t="s">
        <v>6</v>
      </c>
    </row>
    <row r="55" spans="1:4" x14ac:dyDescent="0.45">
      <c r="A55" s="2" t="str">
        <f>'Population Definitions'!B13</f>
        <v>PLHIV Miners</v>
      </c>
      <c r="B55" t="s">
        <v>41</v>
      </c>
      <c r="C55">
        <f t="shared" si="3"/>
        <v>0</v>
      </c>
      <c r="D55" s="2" t="s">
        <v>6</v>
      </c>
    </row>
  </sheetData>
  <dataValidations count="2">
    <dataValidation type="list" allowBlank="1" showInputMessage="1" showErrorMessage="1" sqref="B2:B13" xr:uid="{00000000-0002-0000-0700-000024000000}">
      <formula1>"Number,Probability"</formula1>
    </dataValidation>
    <dataValidation type="list" allowBlank="1" showInputMessage="1" showErrorMessage="1" sqref="B44:B55 B30:B41 B16:B27" xr:uid="{00000000-0002-0000-0700-000030000000}">
      <formula1>"N.A."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41"/>
  <sheetViews>
    <sheetView workbookViewId="0">
      <selection activeCell="E30" sqref="E30:E41"/>
    </sheetView>
  </sheetViews>
  <sheetFormatPr defaultRowHeight="14.25" x14ac:dyDescent="0.45"/>
  <cols>
    <col min="1" max="1" width="50.73046875" customWidth="1"/>
    <col min="2" max="2" width="15.73046875" customWidth="1"/>
    <col min="3" max="3" width="10.73046875" customWidth="1"/>
  </cols>
  <sheetData>
    <row r="1" spans="1:23" x14ac:dyDescent="0.45">
      <c r="A1" s="1" t="s">
        <v>56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41</v>
      </c>
      <c r="C2" t="str">
        <f t="shared" ref="C2:C13" si="0">IF(SUMPRODUCT(--(E2:W2&lt;&gt;""))=0,0,"N.A.")</f>
        <v>N.A.</v>
      </c>
      <c r="D2" s="2" t="s">
        <v>6</v>
      </c>
      <c r="E2" s="79">
        <v>0.2001</v>
      </c>
    </row>
    <row r="3" spans="1:23" x14ac:dyDescent="0.45">
      <c r="A3" s="2" t="str">
        <f>'Population Definitions'!B3</f>
        <v>Gen 5-14</v>
      </c>
      <c r="B3" t="s">
        <v>41</v>
      </c>
      <c r="C3" t="str">
        <f t="shared" si="0"/>
        <v>N.A.</v>
      </c>
      <c r="D3" s="2" t="s">
        <v>6</v>
      </c>
      <c r="E3" s="79">
        <v>0.2001</v>
      </c>
    </row>
    <row r="4" spans="1:23" x14ac:dyDescent="0.45">
      <c r="A4" s="2" t="str">
        <f>'Population Definitions'!B4</f>
        <v>Gen 15-64</v>
      </c>
      <c r="B4" t="s">
        <v>41</v>
      </c>
      <c r="C4" t="str">
        <f t="shared" si="0"/>
        <v>N.A.</v>
      </c>
      <c r="D4" s="2" t="s">
        <v>6</v>
      </c>
      <c r="E4" s="79">
        <v>0.2001</v>
      </c>
    </row>
    <row r="5" spans="1:23" x14ac:dyDescent="0.45">
      <c r="A5" s="2" t="str">
        <f>'Population Definitions'!B5</f>
        <v>Gen 65+</v>
      </c>
      <c r="B5" t="s">
        <v>41</v>
      </c>
      <c r="C5" t="str">
        <f t="shared" si="0"/>
        <v>N.A.</v>
      </c>
      <c r="D5" s="2" t="s">
        <v>6</v>
      </c>
      <c r="E5" s="79">
        <v>0.2001</v>
      </c>
    </row>
    <row r="6" spans="1:23" x14ac:dyDescent="0.45">
      <c r="A6" s="2" t="str">
        <f>'Population Definitions'!B6</f>
        <v>PLHIV 15-64</v>
      </c>
      <c r="B6" t="s">
        <v>41</v>
      </c>
      <c r="C6" t="str">
        <f t="shared" si="0"/>
        <v>N.A.</v>
      </c>
      <c r="D6" s="2" t="s">
        <v>6</v>
      </c>
      <c r="E6" s="79">
        <v>0.99</v>
      </c>
    </row>
    <row r="7" spans="1:23" x14ac:dyDescent="0.45">
      <c r="A7" s="2" t="str">
        <f>'Population Definitions'!B7</f>
        <v>PLHIV 65+</v>
      </c>
      <c r="B7" t="s">
        <v>41</v>
      </c>
      <c r="C7" t="str">
        <f t="shared" si="0"/>
        <v>N.A.</v>
      </c>
      <c r="D7" s="2" t="s">
        <v>6</v>
      </c>
      <c r="E7" s="79">
        <v>0.99</v>
      </c>
    </row>
    <row r="8" spans="1:23" x14ac:dyDescent="0.45">
      <c r="A8" s="2" t="str">
        <f>'Population Definitions'!B8</f>
        <v>Prisoners</v>
      </c>
      <c r="B8" t="s">
        <v>41</v>
      </c>
      <c r="C8" t="str">
        <f t="shared" si="0"/>
        <v>N.A.</v>
      </c>
      <c r="D8" s="2" t="s">
        <v>6</v>
      </c>
      <c r="E8" s="79">
        <v>0.2001</v>
      </c>
    </row>
    <row r="9" spans="1:23" x14ac:dyDescent="0.45">
      <c r="A9" s="2" t="str">
        <f>'Population Definitions'!B9</f>
        <v>PLHIV Prisoners</v>
      </c>
      <c r="B9" t="s">
        <v>41</v>
      </c>
      <c r="C9" t="str">
        <f t="shared" si="0"/>
        <v>N.A.</v>
      </c>
      <c r="D9" s="2" t="s">
        <v>6</v>
      </c>
      <c r="E9" s="79">
        <v>0.99</v>
      </c>
    </row>
    <row r="10" spans="1:23" x14ac:dyDescent="0.45">
      <c r="A10" s="2" t="str">
        <f>'Population Definitions'!B10</f>
        <v>Health Care Workers</v>
      </c>
      <c r="B10" t="s">
        <v>41</v>
      </c>
      <c r="C10" t="str">
        <f t="shared" si="0"/>
        <v>N.A.</v>
      </c>
      <c r="D10" s="2" t="s">
        <v>6</v>
      </c>
      <c r="E10" s="79">
        <v>0.2001</v>
      </c>
    </row>
    <row r="11" spans="1:23" x14ac:dyDescent="0.45">
      <c r="A11" s="2" t="str">
        <f>'Population Definitions'!B11</f>
        <v>PLHIV Health Care Workers</v>
      </c>
      <c r="B11" t="s">
        <v>41</v>
      </c>
      <c r="C11" t="str">
        <f t="shared" si="0"/>
        <v>N.A.</v>
      </c>
      <c r="D11" s="2" t="s">
        <v>6</v>
      </c>
      <c r="E11" s="79">
        <v>0.99</v>
      </c>
    </row>
    <row r="12" spans="1:23" x14ac:dyDescent="0.45">
      <c r="A12" s="2" t="str">
        <f>'Population Definitions'!B12</f>
        <v>Miners</v>
      </c>
      <c r="B12" t="s">
        <v>41</v>
      </c>
      <c r="C12" t="str">
        <f t="shared" si="0"/>
        <v>N.A.</v>
      </c>
      <c r="D12" s="2" t="s">
        <v>6</v>
      </c>
      <c r="E12" s="79">
        <v>0.2001</v>
      </c>
    </row>
    <row r="13" spans="1:23" x14ac:dyDescent="0.45">
      <c r="A13" s="2" t="str">
        <f>'Population Definitions'!B13</f>
        <v>PLHIV Miners</v>
      </c>
      <c r="B13" t="s">
        <v>41</v>
      </c>
      <c r="C13" t="str">
        <f t="shared" si="0"/>
        <v>N.A.</v>
      </c>
      <c r="D13" s="2" t="s">
        <v>6</v>
      </c>
      <c r="E13" s="79">
        <v>0.99</v>
      </c>
    </row>
    <row r="15" spans="1:23" x14ac:dyDescent="0.45">
      <c r="A15" s="1" t="s">
        <v>57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41</v>
      </c>
      <c r="C16" t="str">
        <f t="shared" ref="C16:C27" si="1">IF(SUMPRODUCT(--(E16:W16&lt;&gt;""))=0,0,"N.A.")</f>
        <v>N.A.</v>
      </c>
      <c r="D16" s="2" t="s">
        <v>6</v>
      </c>
      <c r="E16" s="80">
        <v>5.5500000000000002E-3</v>
      </c>
    </row>
    <row r="17" spans="1:23" x14ac:dyDescent="0.45">
      <c r="A17" s="2" t="str">
        <f>'Population Definitions'!B3</f>
        <v>Gen 5-14</v>
      </c>
      <c r="B17" t="s">
        <v>41</v>
      </c>
      <c r="C17" t="str">
        <f t="shared" si="1"/>
        <v>N.A.</v>
      </c>
      <c r="D17" s="2" t="s">
        <v>6</v>
      </c>
      <c r="E17" s="80">
        <v>1.1280487804878051E-4</v>
      </c>
    </row>
    <row r="18" spans="1:23" x14ac:dyDescent="0.45">
      <c r="A18" s="2" t="str">
        <f>'Population Definitions'!B4</f>
        <v>Gen 15-64</v>
      </c>
      <c r="B18" t="s">
        <v>41</v>
      </c>
      <c r="C18" t="str">
        <f t="shared" si="1"/>
        <v>N.A.</v>
      </c>
      <c r="D18" s="2" t="s">
        <v>6</v>
      </c>
      <c r="E18" s="80">
        <v>1.1280487804878051E-4</v>
      </c>
    </row>
    <row r="19" spans="1:23" x14ac:dyDescent="0.45">
      <c r="A19" s="2" t="str">
        <f>'Population Definitions'!B5</f>
        <v>Gen 65+</v>
      </c>
      <c r="B19" t="s">
        <v>41</v>
      </c>
      <c r="C19" t="str">
        <f t="shared" si="1"/>
        <v>N.A.</v>
      </c>
      <c r="D19" s="2" t="s">
        <v>6</v>
      </c>
      <c r="E19" s="80">
        <v>1.1280487804878051E-4</v>
      </c>
    </row>
    <row r="20" spans="1:23" x14ac:dyDescent="0.45">
      <c r="A20" s="2" t="str">
        <f>'Population Definitions'!B6</f>
        <v>PLHIV 15-64</v>
      </c>
      <c r="B20" t="s">
        <v>41</v>
      </c>
      <c r="C20" t="str">
        <f t="shared" si="1"/>
        <v>N.A.</v>
      </c>
      <c r="D20" s="2" t="s">
        <v>6</v>
      </c>
      <c r="E20" s="80">
        <v>3.7000000000000002E-3</v>
      </c>
    </row>
    <row r="21" spans="1:23" x14ac:dyDescent="0.45">
      <c r="A21" s="2" t="str">
        <f>'Population Definitions'!B7</f>
        <v>PLHIV 65+</v>
      </c>
      <c r="B21" t="s">
        <v>41</v>
      </c>
      <c r="C21" t="str">
        <f t="shared" si="1"/>
        <v>N.A.</v>
      </c>
      <c r="D21" s="2" t="s">
        <v>6</v>
      </c>
      <c r="E21" s="80">
        <v>3.7000000000000002E-3</v>
      </c>
    </row>
    <row r="22" spans="1:23" x14ac:dyDescent="0.45">
      <c r="A22" s="2" t="str">
        <f>'Population Definitions'!B8</f>
        <v>Prisoners</v>
      </c>
      <c r="B22" t="s">
        <v>41</v>
      </c>
      <c r="C22" t="str">
        <f t="shared" si="1"/>
        <v>N.A.</v>
      </c>
      <c r="D22" s="2" t="s">
        <v>6</v>
      </c>
      <c r="E22" s="80">
        <v>1.1280487804878051E-4</v>
      </c>
    </row>
    <row r="23" spans="1:23" x14ac:dyDescent="0.45">
      <c r="A23" s="2" t="str">
        <f>'Population Definitions'!B9</f>
        <v>PLHIV Prisoners</v>
      </c>
      <c r="B23" t="s">
        <v>41</v>
      </c>
      <c r="C23" t="str">
        <f t="shared" si="1"/>
        <v>N.A.</v>
      </c>
      <c r="D23" s="2" t="s">
        <v>6</v>
      </c>
      <c r="E23" s="80">
        <v>3.7000000000000002E-3</v>
      </c>
    </row>
    <row r="24" spans="1:23" x14ac:dyDescent="0.45">
      <c r="A24" s="2" t="str">
        <f>'Population Definitions'!B10</f>
        <v>Health Care Workers</v>
      </c>
      <c r="B24" t="s">
        <v>41</v>
      </c>
      <c r="C24" t="str">
        <f t="shared" si="1"/>
        <v>N.A.</v>
      </c>
      <c r="D24" s="2" t="s">
        <v>6</v>
      </c>
      <c r="E24" s="80">
        <v>1.1280487804878051E-4</v>
      </c>
    </row>
    <row r="25" spans="1:23" x14ac:dyDescent="0.45">
      <c r="A25" s="2" t="str">
        <f>'Population Definitions'!B11</f>
        <v>PLHIV Health Care Workers</v>
      </c>
      <c r="B25" t="s">
        <v>41</v>
      </c>
      <c r="C25" t="str">
        <f t="shared" si="1"/>
        <v>N.A.</v>
      </c>
      <c r="D25" s="2" t="s">
        <v>6</v>
      </c>
      <c r="E25" s="80">
        <v>3.7000000000000002E-3</v>
      </c>
    </row>
    <row r="26" spans="1:23" x14ac:dyDescent="0.45">
      <c r="A26" s="2" t="str">
        <f>'Population Definitions'!B12</f>
        <v>Miners</v>
      </c>
      <c r="B26" t="s">
        <v>41</v>
      </c>
      <c r="C26" t="str">
        <f t="shared" si="1"/>
        <v>N.A.</v>
      </c>
      <c r="D26" s="2" t="s">
        <v>6</v>
      </c>
      <c r="E26" s="80">
        <v>1.1280487804878051E-4</v>
      </c>
    </row>
    <row r="27" spans="1:23" x14ac:dyDescent="0.45">
      <c r="A27" s="2" t="str">
        <f>'Population Definitions'!B13</f>
        <v>PLHIV Miners</v>
      </c>
      <c r="B27" t="s">
        <v>41</v>
      </c>
      <c r="C27" t="str">
        <f t="shared" si="1"/>
        <v>N.A.</v>
      </c>
      <c r="D27" s="2" t="s">
        <v>6</v>
      </c>
      <c r="E27" s="80">
        <v>3.7000000000000002E-3</v>
      </c>
    </row>
    <row r="29" spans="1:23" x14ac:dyDescent="0.45">
      <c r="A29" s="1" t="s">
        <v>58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41</v>
      </c>
      <c r="C30" t="str">
        <f t="shared" ref="C30:C41" si="2">IF(SUMPRODUCT(--(E30:W30&lt;&gt;""))=0,0,"N.A.")</f>
        <v>N.A.</v>
      </c>
      <c r="D30" s="2" t="s">
        <v>6</v>
      </c>
      <c r="E30" s="81">
        <v>0.53099999999999992</v>
      </c>
    </row>
    <row r="31" spans="1:23" x14ac:dyDescent="0.45">
      <c r="A31" s="2" t="str">
        <f>'Population Definitions'!B3</f>
        <v>Gen 5-14</v>
      </c>
      <c r="B31" t="s">
        <v>41</v>
      </c>
      <c r="C31" t="str">
        <f t="shared" si="2"/>
        <v>N.A.</v>
      </c>
      <c r="D31" s="2" t="s">
        <v>6</v>
      </c>
      <c r="E31" s="81">
        <v>0.17699999999999999</v>
      </c>
    </row>
    <row r="32" spans="1:23" x14ac:dyDescent="0.45">
      <c r="A32" s="2" t="str">
        <f>'Population Definitions'!B4</f>
        <v>Gen 15-64</v>
      </c>
      <c r="B32" t="s">
        <v>41</v>
      </c>
      <c r="C32" t="str">
        <f t="shared" si="2"/>
        <v>N.A.</v>
      </c>
      <c r="D32" s="2" t="s">
        <v>6</v>
      </c>
      <c r="E32" s="81">
        <v>0.17699999999999999</v>
      </c>
    </row>
    <row r="33" spans="1:5" x14ac:dyDescent="0.45">
      <c r="A33" s="2" t="str">
        <f>'Population Definitions'!B5</f>
        <v>Gen 65+</v>
      </c>
      <c r="B33" t="s">
        <v>41</v>
      </c>
      <c r="C33" t="str">
        <f t="shared" si="2"/>
        <v>N.A.</v>
      </c>
      <c r="D33" s="2" t="s">
        <v>6</v>
      </c>
      <c r="E33" s="81">
        <v>0.17699999999999999</v>
      </c>
    </row>
    <row r="34" spans="1:5" x14ac:dyDescent="0.45">
      <c r="A34" s="2" t="str">
        <f>'Population Definitions'!B6</f>
        <v>PLHIV 15-64</v>
      </c>
      <c r="B34" t="s">
        <v>41</v>
      </c>
      <c r="C34" t="str">
        <f t="shared" si="2"/>
        <v>N.A.</v>
      </c>
      <c r="D34" s="2" t="s">
        <v>6</v>
      </c>
      <c r="E34" s="81">
        <v>0.93</v>
      </c>
    </row>
    <row r="35" spans="1:5" x14ac:dyDescent="0.45">
      <c r="A35" s="2" t="str">
        <f>'Population Definitions'!B7</f>
        <v>PLHIV 65+</v>
      </c>
      <c r="B35" t="s">
        <v>41</v>
      </c>
      <c r="C35" t="str">
        <f t="shared" si="2"/>
        <v>N.A.</v>
      </c>
      <c r="D35" s="2" t="s">
        <v>6</v>
      </c>
      <c r="E35" s="81">
        <v>0.93</v>
      </c>
    </row>
    <row r="36" spans="1:5" x14ac:dyDescent="0.45">
      <c r="A36" s="2" t="str">
        <f>'Population Definitions'!B8</f>
        <v>Prisoners</v>
      </c>
      <c r="B36" t="s">
        <v>41</v>
      </c>
      <c r="C36" t="str">
        <f t="shared" si="2"/>
        <v>N.A.</v>
      </c>
      <c r="D36" s="2" t="s">
        <v>6</v>
      </c>
      <c r="E36" s="81">
        <v>0.17699999999999999</v>
      </c>
    </row>
    <row r="37" spans="1:5" x14ac:dyDescent="0.45">
      <c r="A37" s="2" t="str">
        <f>'Population Definitions'!B9</f>
        <v>PLHIV Prisoners</v>
      </c>
      <c r="B37" t="s">
        <v>41</v>
      </c>
      <c r="C37" t="str">
        <f t="shared" si="2"/>
        <v>N.A.</v>
      </c>
      <c r="D37" s="2" t="s">
        <v>6</v>
      </c>
      <c r="E37" s="81">
        <v>0.93</v>
      </c>
    </row>
    <row r="38" spans="1:5" x14ac:dyDescent="0.45">
      <c r="A38" s="2" t="str">
        <f>'Population Definitions'!B10</f>
        <v>Health Care Workers</v>
      </c>
      <c r="B38" t="s">
        <v>41</v>
      </c>
      <c r="C38" t="str">
        <f t="shared" si="2"/>
        <v>N.A.</v>
      </c>
      <c r="D38" s="2" t="s">
        <v>6</v>
      </c>
      <c r="E38" s="81">
        <v>0.17699999999999999</v>
      </c>
    </row>
    <row r="39" spans="1:5" x14ac:dyDescent="0.45">
      <c r="A39" s="2" t="str">
        <f>'Population Definitions'!B11</f>
        <v>PLHIV Health Care Workers</v>
      </c>
      <c r="B39" t="s">
        <v>41</v>
      </c>
      <c r="C39" t="str">
        <f t="shared" si="2"/>
        <v>N.A.</v>
      </c>
      <c r="D39" s="2" t="s">
        <v>6</v>
      </c>
      <c r="E39" s="81">
        <v>0.93</v>
      </c>
    </row>
    <row r="40" spans="1:5" x14ac:dyDescent="0.45">
      <c r="A40" s="2" t="str">
        <f>'Population Definitions'!B12</f>
        <v>Miners</v>
      </c>
      <c r="B40" t="s">
        <v>41</v>
      </c>
      <c r="C40" t="str">
        <f t="shared" si="2"/>
        <v>N.A.</v>
      </c>
      <c r="D40" s="2" t="s">
        <v>6</v>
      </c>
      <c r="E40" s="81">
        <v>0.17699999999999999</v>
      </c>
    </row>
    <row r="41" spans="1:5" x14ac:dyDescent="0.45">
      <c r="A41" s="2" t="str">
        <f>'Population Definitions'!B13</f>
        <v>PLHIV Miners</v>
      </c>
      <c r="B41" t="s">
        <v>41</v>
      </c>
      <c r="C41" t="str">
        <f t="shared" si="2"/>
        <v>N.A.</v>
      </c>
      <c r="D41" s="2" t="s">
        <v>6</v>
      </c>
      <c r="E41" s="81">
        <v>0.93</v>
      </c>
    </row>
  </sheetData>
  <dataValidations count="36">
    <dataValidation type="list" allowBlank="1" showInputMessage="1" showErrorMessage="1" sqref="B2" xr:uid="{00000000-0002-0000-0800-000000000000}">
      <formula1>"N.A."</formula1>
    </dataValidation>
    <dataValidation type="list" allowBlank="1" showInputMessage="1" showErrorMessage="1" sqref="B3" xr:uid="{00000000-0002-0000-0800-000001000000}">
      <formula1>"N.A."</formula1>
    </dataValidation>
    <dataValidation type="list" allowBlank="1" showInputMessage="1" showErrorMessage="1" sqref="B4" xr:uid="{00000000-0002-0000-0800-000002000000}">
      <formula1>"N.A."</formula1>
    </dataValidation>
    <dataValidation type="list" allowBlank="1" showInputMessage="1" showErrorMessage="1" sqref="B5" xr:uid="{00000000-0002-0000-0800-000003000000}">
      <formula1>"N.A."</formula1>
    </dataValidation>
    <dataValidation type="list" allowBlank="1" showInputMessage="1" showErrorMessage="1" sqref="B6" xr:uid="{00000000-0002-0000-0800-000004000000}">
      <formula1>"N.A."</formula1>
    </dataValidation>
    <dataValidation type="list" allowBlank="1" showInputMessage="1" showErrorMessage="1" sqref="B7" xr:uid="{00000000-0002-0000-0800-000005000000}">
      <formula1>"N.A."</formula1>
    </dataValidation>
    <dataValidation type="list" allowBlank="1" showInputMessage="1" showErrorMessage="1" sqref="B8" xr:uid="{00000000-0002-0000-0800-000006000000}">
      <formula1>"N.A."</formula1>
    </dataValidation>
    <dataValidation type="list" allowBlank="1" showInputMessage="1" showErrorMessage="1" sqref="B9" xr:uid="{00000000-0002-0000-0800-000007000000}">
      <formula1>"N.A."</formula1>
    </dataValidation>
    <dataValidation type="list" allowBlank="1" showInputMessage="1" showErrorMessage="1" sqref="B10" xr:uid="{00000000-0002-0000-0800-000008000000}">
      <formula1>"N.A."</formula1>
    </dataValidation>
    <dataValidation type="list" allowBlank="1" showInputMessage="1" showErrorMessage="1" sqref="B11" xr:uid="{00000000-0002-0000-0800-000009000000}">
      <formula1>"N.A."</formula1>
    </dataValidation>
    <dataValidation type="list" allowBlank="1" showInputMessage="1" showErrorMessage="1" sqref="B12" xr:uid="{00000000-0002-0000-0800-00000A000000}">
      <formula1>"N.A."</formula1>
    </dataValidation>
    <dataValidation type="list" allowBlank="1" showInputMessage="1" showErrorMessage="1" sqref="B13" xr:uid="{00000000-0002-0000-0800-00000B000000}">
      <formula1>"N.A."</formula1>
    </dataValidation>
    <dataValidation type="list" allowBlank="1" showInputMessage="1" showErrorMessage="1" sqref="B16" xr:uid="{00000000-0002-0000-0800-00000C000000}">
      <formula1>"N.A."</formula1>
    </dataValidation>
    <dataValidation type="list" allowBlank="1" showInputMessage="1" showErrorMessage="1" sqref="B17" xr:uid="{00000000-0002-0000-0800-00000D000000}">
      <formula1>"N.A."</formula1>
    </dataValidation>
    <dataValidation type="list" allowBlank="1" showInputMessage="1" showErrorMessage="1" sqref="B18" xr:uid="{00000000-0002-0000-0800-00000E000000}">
      <formula1>"N.A."</formula1>
    </dataValidation>
    <dataValidation type="list" allowBlank="1" showInputMessage="1" showErrorMessage="1" sqref="B19" xr:uid="{00000000-0002-0000-0800-00000F000000}">
      <formula1>"N.A."</formula1>
    </dataValidation>
    <dataValidation type="list" allowBlank="1" showInputMessage="1" showErrorMessage="1" sqref="B20" xr:uid="{00000000-0002-0000-0800-000010000000}">
      <formula1>"N.A."</formula1>
    </dataValidation>
    <dataValidation type="list" allowBlank="1" showInputMessage="1" showErrorMessage="1" sqref="B21" xr:uid="{00000000-0002-0000-0800-000011000000}">
      <formula1>"N.A."</formula1>
    </dataValidation>
    <dataValidation type="list" allowBlank="1" showInputMessage="1" showErrorMessage="1" sqref="B22" xr:uid="{00000000-0002-0000-0800-000012000000}">
      <formula1>"N.A."</formula1>
    </dataValidation>
    <dataValidation type="list" allowBlank="1" showInputMessage="1" showErrorMessage="1" sqref="B23" xr:uid="{00000000-0002-0000-0800-000013000000}">
      <formula1>"N.A."</formula1>
    </dataValidation>
    <dataValidation type="list" allowBlank="1" showInputMessage="1" showErrorMessage="1" sqref="B24" xr:uid="{00000000-0002-0000-0800-000014000000}">
      <formula1>"N.A."</formula1>
    </dataValidation>
    <dataValidation type="list" allowBlank="1" showInputMessage="1" showErrorMessage="1" sqref="B25" xr:uid="{00000000-0002-0000-0800-000015000000}">
      <formula1>"N.A."</formula1>
    </dataValidation>
    <dataValidation type="list" allowBlank="1" showInputMessage="1" showErrorMessage="1" sqref="B26" xr:uid="{00000000-0002-0000-0800-000016000000}">
      <formula1>"N.A."</formula1>
    </dataValidation>
    <dataValidation type="list" allowBlank="1" showInputMessage="1" showErrorMessage="1" sqref="B27" xr:uid="{00000000-0002-0000-0800-000017000000}">
      <formula1>"N.A."</formula1>
    </dataValidation>
    <dataValidation type="list" allowBlank="1" showInputMessage="1" showErrorMessage="1" sqref="B30" xr:uid="{00000000-0002-0000-0800-000018000000}">
      <formula1>"N.A."</formula1>
    </dataValidation>
    <dataValidation type="list" allowBlank="1" showInputMessage="1" showErrorMessage="1" sqref="B31" xr:uid="{00000000-0002-0000-0800-000019000000}">
      <formula1>"N.A."</formula1>
    </dataValidation>
    <dataValidation type="list" allowBlank="1" showInputMessage="1" showErrorMessage="1" sqref="B32" xr:uid="{00000000-0002-0000-0800-00001A000000}">
      <formula1>"N.A."</formula1>
    </dataValidation>
    <dataValidation type="list" allowBlank="1" showInputMessage="1" showErrorMessage="1" sqref="B33" xr:uid="{00000000-0002-0000-0800-00001B000000}">
      <formula1>"N.A."</formula1>
    </dataValidation>
    <dataValidation type="list" allowBlank="1" showInputMessage="1" showErrorMessage="1" sqref="B34" xr:uid="{00000000-0002-0000-0800-00001C000000}">
      <formula1>"N.A."</formula1>
    </dataValidation>
    <dataValidation type="list" allowBlank="1" showInputMessage="1" showErrorMessage="1" sqref="B35" xr:uid="{00000000-0002-0000-0800-00001D000000}">
      <formula1>"N.A."</formula1>
    </dataValidation>
    <dataValidation type="list" allowBlank="1" showInputMessage="1" showErrorMessage="1" sqref="B36" xr:uid="{00000000-0002-0000-0800-00001E000000}">
      <formula1>"N.A."</formula1>
    </dataValidation>
    <dataValidation type="list" allowBlank="1" showInputMessage="1" showErrorMessage="1" sqref="B37" xr:uid="{00000000-0002-0000-0800-00001F000000}">
      <formula1>"N.A."</formula1>
    </dataValidation>
    <dataValidation type="list" allowBlank="1" showInputMessage="1" showErrorMessage="1" sqref="B38" xr:uid="{00000000-0002-0000-0800-000020000000}">
      <formula1>"N.A."</formula1>
    </dataValidation>
    <dataValidation type="list" allowBlank="1" showInputMessage="1" showErrorMessage="1" sqref="B39" xr:uid="{00000000-0002-0000-0800-000021000000}">
      <formula1>"N.A."</formula1>
    </dataValidation>
    <dataValidation type="list" allowBlank="1" showInputMessage="1" showErrorMessage="1" sqref="B40" xr:uid="{00000000-0002-0000-0800-000022000000}">
      <formula1>"N.A."</formula1>
    </dataValidation>
    <dataValidation type="list" allowBlank="1" showInputMessage="1" showErrorMessage="1" sqref="B41" xr:uid="{00000000-0002-0000-0800-000023000000}">
      <formula1>"N.A."</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35"/>
  <sheetViews>
    <sheetView topLeftCell="B304" workbookViewId="0">
      <selection activeCell="G327" sqref="G327"/>
    </sheetView>
  </sheetViews>
  <sheetFormatPr defaultRowHeight="14.25" x14ac:dyDescent="0.45"/>
  <cols>
    <col min="1" max="1" width="50.73046875" customWidth="1"/>
    <col min="2" max="2" width="15.73046875" customWidth="1"/>
    <col min="3" max="3" width="10.73046875" customWidth="1"/>
  </cols>
  <sheetData>
    <row r="1" spans="1:23" x14ac:dyDescent="0.45">
      <c r="A1" s="1" t="s">
        <v>66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48</v>
      </c>
      <c r="C2" t="str">
        <f t="shared" ref="C2:C13" si="0">IF(SUMPRODUCT(--(E2:W2&lt;&gt;""))=0,0,"N.A.")</f>
        <v>N.A.</v>
      </c>
      <c r="D2" s="2" t="s">
        <v>6</v>
      </c>
      <c r="G2" s="84">
        <v>0.52728187130444959</v>
      </c>
      <c r="H2" s="84">
        <v>0.60126751446492466</v>
      </c>
      <c r="I2" s="84">
        <v>0.6185431743629175</v>
      </c>
      <c r="J2" s="84">
        <v>0.6544774870160196</v>
      </c>
      <c r="K2" s="84"/>
      <c r="L2" s="84">
        <v>0.54895144774638782</v>
      </c>
      <c r="M2" s="84">
        <v>0.68417739899250785</v>
      </c>
      <c r="N2" s="84">
        <v>0.72738972022399784</v>
      </c>
      <c r="O2" s="84">
        <v>0.73016553054937605</v>
      </c>
      <c r="P2" s="84"/>
      <c r="Q2" s="84">
        <v>0.71294256594431826</v>
      </c>
      <c r="R2" s="84"/>
      <c r="S2" s="84">
        <v>0.65602333797001322</v>
      </c>
      <c r="T2" s="84"/>
    </row>
    <row r="3" spans="1:23" x14ac:dyDescent="0.45">
      <c r="A3" s="2" t="str">
        <f>'Population Definitions'!B3</f>
        <v>Gen 5-14</v>
      </c>
      <c r="B3" s="82" t="s">
        <v>48</v>
      </c>
      <c r="C3" t="str">
        <f t="shared" si="0"/>
        <v>N.A.</v>
      </c>
      <c r="D3" s="2" t="s">
        <v>6</v>
      </c>
      <c r="G3" s="84">
        <v>0.52761265523770429</v>
      </c>
      <c r="H3" s="84">
        <v>0.6017651657491071</v>
      </c>
      <c r="I3" s="84">
        <v>0.61917910676356847</v>
      </c>
      <c r="J3" s="84">
        <v>0.65528162143823487</v>
      </c>
      <c r="K3" s="84">
        <v>0.65443320943362138</v>
      </c>
      <c r="L3" s="84">
        <v>0.62653996484003982</v>
      </c>
      <c r="M3" s="84">
        <v>0.68417739888878804</v>
      </c>
      <c r="N3" s="84">
        <v>0.72592662047665379</v>
      </c>
      <c r="O3" s="84">
        <v>0.73016553025898712</v>
      </c>
      <c r="P3" s="84">
        <v>0.78137559754285613</v>
      </c>
      <c r="Q3" s="84">
        <v>0.71294256626806429</v>
      </c>
      <c r="R3" s="84">
        <v>0.68381977228723001</v>
      </c>
      <c r="S3" s="84">
        <v>0.65651957338707012</v>
      </c>
      <c r="T3" s="84"/>
    </row>
    <row r="4" spans="1:23" x14ac:dyDescent="0.45">
      <c r="A4" s="2" t="str">
        <f>'Population Definitions'!B4</f>
        <v>Gen 15-64</v>
      </c>
      <c r="B4" s="82" t="s">
        <v>48</v>
      </c>
      <c r="C4" t="str">
        <f t="shared" si="0"/>
        <v>N.A.</v>
      </c>
      <c r="D4" s="2" t="s">
        <v>6</v>
      </c>
      <c r="G4" s="84">
        <v>0.55067449706655269</v>
      </c>
      <c r="H4" s="84">
        <v>0.62555791776644842</v>
      </c>
      <c r="I4" s="84">
        <v>0.64086681698974046</v>
      </c>
      <c r="J4" s="84">
        <v>0.67436241142338693</v>
      </c>
      <c r="K4" s="84"/>
      <c r="L4" s="84">
        <v>0.62653996506090293</v>
      </c>
      <c r="M4" s="84"/>
      <c r="N4" s="84">
        <v>0.72745783122423247</v>
      </c>
      <c r="O4" s="84">
        <v>0.73848508537969926</v>
      </c>
      <c r="P4" s="84">
        <v>0.781375597733036</v>
      </c>
      <c r="Q4" s="84">
        <v>0.71294256593975247</v>
      </c>
      <c r="R4" s="84">
        <v>0.68381977222841184</v>
      </c>
      <c r="S4" s="84">
        <v>0.65602333785137079</v>
      </c>
      <c r="T4" s="84"/>
    </row>
    <row r="5" spans="1:23" x14ac:dyDescent="0.45">
      <c r="A5" s="2" t="str">
        <f>'Population Definitions'!B5</f>
        <v>Gen 65+</v>
      </c>
      <c r="B5" s="82" t="s">
        <v>48</v>
      </c>
      <c r="C5" t="str">
        <f t="shared" si="0"/>
        <v>N.A.</v>
      </c>
      <c r="D5" s="2" t="s">
        <v>6</v>
      </c>
      <c r="G5" s="84">
        <v>0.52845628744387418</v>
      </c>
      <c r="H5" s="84">
        <v>0.60272649992205973</v>
      </c>
      <c r="I5" s="84">
        <v>0.62016736933887728</v>
      </c>
      <c r="J5" s="84">
        <v>0.65632656370426856</v>
      </c>
      <c r="K5" s="84">
        <v>0.65547585659263452</v>
      </c>
      <c r="L5" s="84">
        <v>0.62907914517819674</v>
      </c>
      <c r="M5" s="84">
        <v>0.68417739902122576</v>
      </c>
      <c r="N5" s="84">
        <v>0.72592662048618972</v>
      </c>
      <c r="O5" s="84"/>
      <c r="P5" s="84">
        <v>0.78137559781853583</v>
      </c>
      <c r="Q5" s="84">
        <v>0.71294256602280948</v>
      </c>
      <c r="R5" s="84">
        <v>0.6838197722454622</v>
      </c>
      <c r="S5" s="84">
        <v>0.65602333785953382</v>
      </c>
      <c r="T5" s="84"/>
    </row>
    <row r="6" spans="1:23" x14ac:dyDescent="0.45">
      <c r="A6" s="2" t="str">
        <f>'Population Definitions'!B6</f>
        <v>PLHIV 15-64</v>
      </c>
      <c r="B6" s="82" t="s">
        <v>48</v>
      </c>
      <c r="C6" t="str">
        <f t="shared" si="0"/>
        <v>N.A.</v>
      </c>
      <c r="D6" s="2" t="s">
        <v>6</v>
      </c>
      <c r="G6" s="84">
        <v>0.53045361362447518</v>
      </c>
      <c r="H6" s="84">
        <v>0.60516367855763931</v>
      </c>
      <c r="I6" s="84">
        <v>0.62284297262724009</v>
      </c>
      <c r="J6" s="84">
        <v>0.65936045820325317</v>
      </c>
      <c r="K6" s="84">
        <v>0.565506340560194</v>
      </c>
      <c r="L6" s="84">
        <v>0.63206374301910362</v>
      </c>
      <c r="M6" s="84">
        <v>0.76964007850794369</v>
      </c>
      <c r="N6" s="84">
        <v>0.72660518192436707</v>
      </c>
      <c r="O6" s="84">
        <v>0.73782441629676121</v>
      </c>
      <c r="P6" s="84">
        <v>0.78193517968808746</v>
      </c>
      <c r="Q6" s="84">
        <v>0.71340975748522106</v>
      </c>
      <c r="R6" s="84">
        <v>0.68404139567522904</v>
      </c>
      <c r="S6" s="84">
        <v>0.65661033668624535</v>
      </c>
      <c r="T6" s="84"/>
    </row>
    <row r="7" spans="1:23" x14ac:dyDescent="0.45">
      <c r="A7" s="2" t="str">
        <f>'Population Definitions'!B7</f>
        <v>PLHIV 65+</v>
      </c>
      <c r="B7" s="82" t="s">
        <v>48</v>
      </c>
      <c r="C7" t="str">
        <f t="shared" si="0"/>
        <v>N.A.</v>
      </c>
      <c r="D7" s="2" t="s">
        <v>6</v>
      </c>
      <c r="G7" s="84">
        <v>0.52838965188452258</v>
      </c>
      <c r="H7" s="84">
        <v>0.60256726743249001</v>
      </c>
      <c r="I7" s="84">
        <v>0.61991786553615713</v>
      </c>
      <c r="J7" s="84">
        <v>0.65597182946713306</v>
      </c>
      <c r="K7" s="84">
        <v>0.65503099227854578</v>
      </c>
      <c r="L7" s="84"/>
      <c r="M7" s="84">
        <v>0.68417739898711749</v>
      </c>
      <c r="N7" s="84">
        <v>0.73295096659773573</v>
      </c>
      <c r="O7" s="84"/>
      <c r="P7" s="84">
        <v>0.78137559787202193</v>
      </c>
      <c r="Q7" s="84">
        <v>0.71294256598294636</v>
      </c>
      <c r="R7" s="84">
        <v>0.6838197720766066</v>
      </c>
      <c r="S7" s="84">
        <v>0.67314841143825577</v>
      </c>
      <c r="T7" s="84"/>
    </row>
    <row r="8" spans="1:23" x14ac:dyDescent="0.45">
      <c r="A8" s="2" t="str">
        <f>'Population Definitions'!B8</f>
        <v>Prisoners</v>
      </c>
      <c r="B8" s="82" t="s">
        <v>48</v>
      </c>
      <c r="C8" t="str">
        <f t="shared" si="0"/>
        <v>N.A.</v>
      </c>
      <c r="D8" s="2" t="s">
        <v>6</v>
      </c>
      <c r="G8" s="84">
        <v>0.5270438588019648</v>
      </c>
      <c r="H8" s="84">
        <v>0.46364079802937885</v>
      </c>
      <c r="I8" s="84">
        <v>0.61817155646575495</v>
      </c>
      <c r="J8" s="84">
        <v>0.65403539027450919</v>
      </c>
      <c r="K8" s="84">
        <v>0.65300889165040166</v>
      </c>
      <c r="L8" s="84"/>
      <c r="M8" s="84">
        <v>0.68417739889979223</v>
      </c>
      <c r="N8" s="84">
        <v>0.7259266203066973</v>
      </c>
      <c r="O8" s="84">
        <v>0.73016553044905463</v>
      </c>
      <c r="P8" s="84">
        <v>0.78137559792763511</v>
      </c>
      <c r="Q8" s="84">
        <v>0.71294256602521744</v>
      </c>
      <c r="R8" s="84">
        <v>0.68381977240266867</v>
      </c>
      <c r="S8" s="84">
        <v>0.65602333786113276</v>
      </c>
      <c r="T8" s="84"/>
    </row>
    <row r="9" spans="1:23" x14ac:dyDescent="0.45">
      <c r="A9" s="2" t="str">
        <f>'Population Definitions'!B9</f>
        <v>PLHIV Prisoners</v>
      </c>
      <c r="B9" s="82" t="s">
        <v>48</v>
      </c>
      <c r="C9" t="str">
        <f t="shared" si="0"/>
        <v>N.A.</v>
      </c>
      <c r="D9" s="2" t="s">
        <v>6</v>
      </c>
      <c r="G9" s="84">
        <v>0.52704385877126847</v>
      </c>
      <c r="H9" s="84">
        <v>0.52980922439436529</v>
      </c>
      <c r="I9" s="84">
        <v>0.61817155627866849</v>
      </c>
      <c r="J9" s="84">
        <v>0.65403539030765889</v>
      </c>
      <c r="K9" s="84">
        <v>0.68487264055179264</v>
      </c>
      <c r="L9" s="84">
        <v>0.71809133807644876</v>
      </c>
      <c r="M9" s="84">
        <v>0.68417739908977482</v>
      </c>
      <c r="N9" s="84">
        <v>0.72592662044277956</v>
      </c>
      <c r="O9" s="84">
        <v>0.73016553038445808</v>
      </c>
      <c r="P9" s="84">
        <v>0.78137559786281374</v>
      </c>
      <c r="Q9" s="84">
        <v>0.71294256605192141</v>
      </c>
      <c r="R9" s="84">
        <v>0.68381977229616697</v>
      </c>
      <c r="S9" s="84">
        <v>0.65602333797124845</v>
      </c>
      <c r="T9" s="84"/>
    </row>
    <row r="10" spans="1:23" x14ac:dyDescent="0.45">
      <c r="A10" s="2" t="str">
        <f>'Population Definitions'!B10</f>
        <v>Health Care Workers</v>
      </c>
      <c r="B10" s="82" t="s">
        <v>48</v>
      </c>
      <c r="C10" s="83">
        <v>0.59</v>
      </c>
      <c r="D10" s="2" t="s">
        <v>6</v>
      </c>
      <c r="G10" s="84"/>
      <c r="H10" s="84"/>
      <c r="I10" s="84"/>
      <c r="J10" s="84"/>
      <c r="K10" s="84"/>
      <c r="L10" s="84"/>
      <c r="M10" s="84"/>
      <c r="N10" s="84"/>
      <c r="O10" s="84"/>
      <c r="P10" s="84"/>
      <c r="Q10" s="84"/>
      <c r="R10" s="84"/>
      <c r="S10" s="84"/>
      <c r="T10" s="84"/>
    </row>
    <row r="11" spans="1:23" x14ac:dyDescent="0.45">
      <c r="A11" s="2" t="str">
        <f>'Population Definitions'!B11</f>
        <v>PLHIV Health Care Workers</v>
      </c>
      <c r="B11" s="82" t="s">
        <v>48</v>
      </c>
      <c r="C11" s="83">
        <v>0.59</v>
      </c>
      <c r="D11" s="2" t="s">
        <v>6</v>
      </c>
      <c r="G11" s="84"/>
      <c r="H11" s="84"/>
      <c r="I11" s="84"/>
      <c r="J11" s="84"/>
      <c r="K11" s="84"/>
      <c r="L11" s="84"/>
      <c r="M11" s="84"/>
      <c r="N11" s="84"/>
      <c r="O11" s="84"/>
      <c r="P11" s="84"/>
      <c r="Q11" s="84"/>
      <c r="R11" s="84"/>
      <c r="S11" s="84"/>
      <c r="T11" s="84"/>
    </row>
    <row r="12" spans="1:23" x14ac:dyDescent="0.45">
      <c r="A12" s="2" t="str">
        <f>'Population Definitions'!B12</f>
        <v>Miners</v>
      </c>
      <c r="B12" s="82" t="s">
        <v>48</v>
      </c>
      <c r="C12" t="str">
        <f t="shared" si="0"/>
        <v>N.A.</v>
      </c>
      <c r="D12" s="2" t="s">
        <v>6</v>
      </c>
      <c r="G12" s="84"/>
      <c r="H12" s="84"/>
      <c r="I12" s="84"/>
      <c r="J12" s="84"/>
      <c r="K12" s="84"/>
      <c r="L12" s="84"/>
      <c r="M12" s="84"/>
      <c r="N12" s="84"/>
      <c r="O12" s="84"/>
      <c r="P12" s="84"/>
      <c r="Q12" s="84"/>
      <c r="R12" s="84"/>
      <c r="S12" s="84"/>
      <c r="T12" s="84">
        <v>0.8</v>
      </c>
    </row>
    <row r="13" spans="1:23" x14ac:dyDescent="0.45">
      <c r="A13" s="2" t="str">
        <f>'Population Definitions'!B13</f>
        <v>PLHIV Miners</v>
      </c>
      <c r="B13" s="82" t="s">
        <v>48</v>
      </c>
      <c r="C13" t="str">
        <f t="shared" si="0"/>
        <v>N.A.</v>
      </c>
      <c r="D13" s="2" t="s">
        <v>6</v>
      </c>
      <c r="G13" s="84"/>
      <c r="H13" s="84"/>
      <c r="I13" s="84"/>
      <c r="J13" s="84"/>
      <c r="K13" s="84"/>
      <c r="L13" s="84"/>
      <c r="M13" s="84"/>
      <c r="N13" s="84"/>
      <c r="O13" s="84"/>
      <c r="P13" s="84"/>
      <c r="Q13" s="84"/>
      <c r="R13" s="84"/>
      <c r="S13" s="84"/>
      <c r="T13" s="84">
        <v>0.8</v>
      </c>
    </row>
    <row r="15" spans="1:23" x14ac:dyDescent="0.45">
      <c r="A15" s="1" t="s">
        <v>67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82" t="s">
        <v>48</v>
      </c>
      <c r="C16" t="str">
        <f t="shared" ref="C16:C27" si="1">IF(SUMPRODUCT(--(E16:W16&lt;&gt;""))=0,0,"N.A.")</f>
        <v>N.A.</v>
      </c>
      <c r="D16" s="2" t="s">
        <v>6</v>
      </c>
      <c r="G16" s="86">
        <v>0.82399999999999995</v>
      </c>
      <c r="H16" s="86"/>
      <c r="I16" s="86"/>
      <c r="J16" s="86"/>
      <c r="K16" s="86"/>
      <c r="L16" s="86"/>
      <c r="M16" s="86"/>
      <c r="N16" s="86"/>
      <c r="O16" s="86">
        <v>0.82399999999999995</v>
      </c>
      <c r="P16" s="86">
        <v>0.871</v>
      </c>
      <c r="Q16" s="86">
        <v>0.68300000000000005</v>
      </c>
      <c r="R16" s="86"/>
      <c r="S16" s="86">
        <v>0.90300000000000002</v>
      </c>
      <c r="T16" s="86">
        <v>0.9</v>
      </c>
    </row>
    <row r="17" spans="1:23" x14ac:dyDescent="0.45">
      <c r="A17" s="2" t="str">
        <f>'Population Definitions'!B3</f>
        <v>Gen 5-14</v>
      </c>
      <c r="B17" s="82" t="s">
        <v>48</v>
      </c>
      <c r="C17" t="str">
        <f t="shared" si="1"/>
        <v>N.A.</v>
      </c>
      <c r="D17" s="2" t="s">
        <v>6</v>
      </c>
      <c r="G17" s="86">
        <v>0.82399999999999995</v>
      </c>
      <c r="H17" s="86"/>
      <c r="I17" s="86"/>
      <c r="J17" s="86"/>
      <c r="K17" s="86"/>
      <c r="L17" s="86"/>
      <c r="M17" s="86"/>
      <c r="N17" s="86"/>
      <c r="O17" s="86">
        <v>0.82399999999999995</v>
      </c>
      <c r="P17" s="86">
        <v>0.871</v>
      </c>
      <c r="Q17" s="86">
        <v>0.68300000000000005</v>
      </c>
      <c r="R17" s="86"/>
      <c r="S17" s="86">
        <v>0.90300000000000002</v>
      </c>
      <c r="T17" s="86">
        <v>0.9</v>
      </c>
    </row>
    <row r="18" spans="1:23" x14ac:dyDescent="0.45">
      <c r="A18" s="2" t="str">
        <f>'Population Definitions'!B4</f>
        <v>Gen 15-64</v>
      </c>
      <c r="B18" s="82" t="s">
        <v>48</v>
      </c>
      <c r="C18" t="str">
        <f t="shared" si="1"/>
        <v>N.A.</v>
      </c>
      <c r="D18" s="2" t="s">
        <v>6</v>
      </c>
      <c r="G18" s="86">
        <v>0.82399999999999995</v>
      </c>
      <c r="H18" s="86"/>
      <c r="I18" s="86"/>
      <c r="J18" s="86"/>
      <c r="K18" s="86"/>
      <c r="L18" s="86"/>
      <c r="M18" s="86"/>
      <c r="N18" s="86"/>
      <c r="O18" s="86">
        <v>0.82399999999999995</v>
      </c>
      <c r="P18" s="86">
        <v>0.871</v>
      </c>
      <c r="Q18" s="86">
        <v>0.68300000000000005</v>
      </c>
      <c r="R18" s="86"/>
      <c r="S18" s="86">
        <v>0.90300000000000002</v>
      </c>
      <c r="T18" s="86">
        <v>0.9</v>
      </c>
    </row>
    <row r="19" spans="1:23" x14ac:dyDescent="0.45">
      <c r="A19" s="2" t="str">
        <f>'Population Definitions'!B5</f>
        <v>Gen 65+</v>
      </c>
      <c r="B19" s="82" t="s">
        <v>48</v>
      </c>
      <c r="C19" t="str">
        <f t="shared" si="1"/>
        <v>N.A.</v>
      </c>
      <c r="D19" s="2" t="s">
        <v>6</v>
      </c>
      <c r="G19" s="86">
        <v>0.82399999999999995</v>
      </c>
      <c r="H19" s="86"/>
      <c r="I19" s="86"/>
      <c r="J19" s="86"/>
      <c r="K19" s="86"/>
      <c r="L19" s="86"/>
      <c r="M19" s="86"/>
      <c r="N19" s="86"/>
      <c r="O19" s="86">
        <v>0.82399999999999995</v>
      </c>
      <c r="P19" s="86">
        <v>0.871</v>
      </c>
      <c r="Q19" s="86">
        <v>0.68300000000000005</v>
      </c>
      <c r="R19" s="86"/>
      <c r="S19" s="86">
        <v>0.90300000000000002</v>
      </c>
      <c r="T19" s="86">
        <v>0.9</v>
      </c>
    </row>
    <row r="20" spans="1:23" x14ac:dyDescent="0.45">
      <c r="A20" s="2" t="str">
        <f>'Population Definitions'!B6</f>
        <v>PLHIV 15-64</v>
      </c>
      <c r="B20" s="82" t="s">
        <v>48</v>
      </c>
      <c r="C20" t="str">
        <f t="shared" si="1"/>
        <v>N.A.</v>
      </c>
      <c r="D20" s="2" t="s">
        <v>6</v>
      </c>
      <c r="G20" s="86">
        <v>0.82399999999999995</v>
      </c>
      <c r="H20" s="86"/>
      <c r="I20" s="86"/>
      <c r="J20" s="86"/>
      <c r="K20" s="86"/>
      <c r="L20" s="86"/>
      <c r="M20" s="86"/>
      <c r="N20" s="86"/>
      <c r="O20" s="86">
        <v>0.82399999999999995</v>
      </c>
      <c r="P20" s="86">
        <v>0.871</v>
      </c>
      <c r="Q20" s="86">
        <v>0.68300000000000005</v>
      </c>
      <c r="R20" s="86"/>
      <c r="S20" s="86">
        <v>0.90300000000000002</v>
      </c>
      <c r="T20" s="86">
        <v>0.9</v>
      </c>
    </row>
    <row r="21" spans="1:23" x14ac:dyDescent="0.45">
      <c r="A21" s="2" t="str">
        <f>'Population Definitions'!B7</f>
        <v>PLHIV 65+</v>
      </c>
      <c r="B21" s="82" t="s">
        <v>48</v>
      </c>
      <c r="C21" t="str">
        <f t="shared" si="1"/>
        <v>N.A.</v>
      </c>
      <c r="D21" s="2" t="s">
        <v>6</v>
      </c>
      <c r="G21" s="86">
        <v>0.82399999999999995</v>
      </c>
      <c r="H21" s="86"/>
      <c r="I21" s="86"/>
      <c r="J21" s="86"/>
      <c r="K21" s="86"/>
      <c r="L21" s="86"/>
      <c r="M21" s="86"/>
      <c r="N21" s="86"/>
      <c r="O21" s="86">
        <v>0.82399999999999995</v>
      </c>
      <c r="P21" s="86">
        <v>0.871</v>
      </c>
      <c r="Q21" s="86">
        <v>0.68300000000000005</v>
      </c>
      <c r="R21" s="86"/>
      <c r="S21" s="86">
        <v>0.90300000000000002</v>
      </c>
      <c r="T21" s="86">
        <v>0.9</v>
      </c>
    </row>
    <row r="22" spans="1:23" x14ac:dyDescent="0.45">
      <c r="A22" s="2" t="str">
        <f>'Population Definitions'!B8</f>
        <v>Prisoners</v>
      </c>
      <c r="B22" s="82" t="s">
        <v>48</v>
      </c>
      <c r="C22" t="str">
        <f t="shared" si="1"/>
        <v>N.A.</v>
      </c>
      <c r="D22" s="2" t="s">
        <v>6</v>
      </c>
      <c r="G22" s="86">
        <v>0.82399999999999995</v>
      </c>
      <c r="H22" s="86"/>
      <c r="I22" s="86"/>
      <c r="J22" s="86"/>
      <c r="K22" s="86"/>
      <c r="L22" s="86"/>
      <c r="M22" s="86"/>
      <c r="N22" s="86"/>
      <c r="O22" s="86">
        <v>0.82399999999999995</v>
      </c>
      <c r="P22" s="86">
        <v>0.871</v>
      </c>
      <c r="Q22" s="86">
        <v>0.68300000000000005</v>
      </c>
      <c r="R22" s="86"/>
      <c r="S22" s="86">
        <v>0.90300000000000002</v>
      </c>
      <c r="T22" s="86">
        <v>0.9</v>
      </c>
    </row>
    <row r="23" spans="1:23" x14ac:dyDescent="0.45">
      <c r="A23" s="2" t="str">
        <f>'Population Definitions'!B9</f>
        <v>PLHIV Prisoners</v>
      </c>
      <c r="B23" s="82" t="s">
        <v>48</v>
      </c>
      <c r="C23" t="str">
        <f t="shared" si="1"/>
        <v>N.A.</v>
      </c>
      <c r="D23" s="2" t="s">
        <v>6</v>
      </c>
      <c r="G23" s="86">
        <v>0.82399999999999995</v>
      </c>
      <c r="H23" s="86"/>
      <c r="I23" s="86"/>
      <c r="J23" s="86"/>
      <c r="K23" s="86"/>
      <c r="L23" s="86"/>
      <c r="M23" s="86"/>
      <c r="N23" s="86"/>
      <c r="O23" s="86">
        <v>0.82399999999999995</v>
      </c>
      <c r="P23" s="86">
        <v>0.871</v>
      </c>
      <c r="Q23" s="86">
        <v>0.68300000000000005</v>
      </c>
      <c r="R23" s="86"/>
      <c r="S23" s="86">
        <v>0.90300000000000002</v>
      </c>
      <c r="T23" s="86">
        <v>0.9</v>
      </c>
    </row>
    <row r="24" spans="1:23" x14ac:dyDescent="0.45">
      <c r="A24" s="2" t="str">
        <f>'Population Definitions'!B10</f>
        <v>Health Care Workers</v>
      </c>
      <c r="B24" s="82" t="s">
        <v>48</v>
      </c>
      <c r="C24" s="85">
        <v>0.59</v>
      </c>
      <c r="D24" s="2" t="s">
        <v>6</v>
      </c>
      <c r="G24" s="86"/>
      <c r="H24" s="86"/>
      <c r="I24" s="86"/>
      <c r="J24" s="86"/>
      <c r="K24" s="86"/>
      <c r="L24" s="86"/>
      <c r="M24" s="86"/>
      <c r="N24" s="86"/>
      <c r="O24" s="86"/>
      <c r="P24" s="86"/>
      <c r="Q24" s="86"/>
      <c r="R24" s="86"/>
      <c r="S24" s="86"/>
      <c r="T24" s="86"/>
    </row>
    <row r="25" spans="1:23" x14ac:dyDescent="0.45">
      <c r="A25" s="2" t="str">
        <f>'Population Definitions'!B11</f>
        <v>PLHIV Health Care Workers</v>
      </c>
      <c r="B25" s="82" t="s">
        <v>48</v>
      </c>
      <c r="C25" s="85">
        <v>0.59</v>
      </c>
      <c r="D25" s="2" t="s">
        <v>6</v>
      </c>
      <c r="G25" s="86"/>
      <c r="H25" s="86"/>
      <c r="I25" s="86"/>
      <c r="J25" s="86"/>
      <c r="K25" s="86"/>
      <c r="L25" s="86"/>
      <c r="M25" s="86"/>
      <c r="N25" s="86"/>
      <c r="O25" s="86"/>
      <c r="P25" s="86"/>
      <c r="Q25" s="86"/>
      <c r="R25" s="86"/>
      <c r="S25" s="86"/>
      <c r="T25" s="86"/>
    </row>
    <row r="26" spans="1:23" x14ac:dyDescent="0.45">
      <c r="A26" s="2" t="str">
        <f>'Population Definitions'!B12</f>
        <v>Miners</v>
      </c>
      <c r="B26" s="82" t="s">
        <v>48</v>
      </c>
      <c r="C26" t="str">
        <f t="shared" si="1"/>
        <v>N.A.</v>
      </c>
      <c r="D26" s="2" t="s">
        <v>6</v>
      </c>
      <c r="G26" s="86"/>
      <c r="H26" s="86"/>
      <c r="I26" s="86"/>
      <c r="J26" s="86"/>
      <c r="K26" s="86"/>
      <c r="L26" s="86"/>
      <c r="M26" s="86"/>
      <c r="N26" s="86"/>
      <c r="O26" s="86"/>
      <c r="P26" s="86"/>
      <c r="Q26" s="86"/>
      <c r="R26" s="86"/>
      <c r="S26" s="86"/>
      <c r="T26" s="87">
        <v>0.93759999999999999</v>
      </c>
    </row>
    <row r="27" spans="1:23" x14ac:dyDescent="0.45">
      <c r="A27" s="2" t="str">
        <f>'Population Definitions'!B13</f>
        <v>PLHIV Miners</v>
      </c>
      <c r="B27" s="82" t="s">
        <v>48</v>
      </c>
      <c r="C27" t="str">
        <f t="shared" si="1"/>
        <v>N.A.</v>
      </c>
      <c r="D27" s="2" t="s">
        <v>6</v>
      </c>
      <c r="G27" s="86"/>
      <c r="H27" s="86"/>
      <c r="I27" s="86"/>
      <c r="J27" s="86"/>
      <c r="K27" s="86"/>
      <c r="L27" s="86"/>
      <c r="M27" s="86"/>
      <c r="N27" s="86"/>
      <c r="O27" s="86"/>
      <c r="P27" s="86"/>
      <c r="Q27" s="86"/>
      <c r="R27" s="86"/>
      <c r="S27" s="86"/>
      <c r="T27" s="86">
        <v>0.93759999999999999</v>
      </c>
    </row>
    <row r="29" spans="1:23" x14ac:dyDescent="0.45">
      <c r="A29" s="1" t="s">
        <v>68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82" t="s">
        <v>48</v>
      </c>
      <c r="C30" t="str">
        <f t="shared" ref="C30:C37" si="2">IF(SUMPRODUCT(--(E30:W30&lt;&gt;""))=0,0,"N.A.")</f>
        <v>N.A.</v>
      </c>
      <c r="D30" s="2" t="s">
        <v>6</v>
      </c>
      <c r="H30" s="88">
        <v>0.12690191000323731</v>
      </c>
      <c r="I30" s="88">
        <v>0.1290866194809572</v>
      </c>
      <c r="J30" s="88"/>
      <c r="K30" s="88"/>
      <c r="L30" s="88">
        <v>0.11751930501930502</v>
      </c>
      <c r="M30" s="88"/>
      <c r="N30" s="88">
        <v>8.7855297157622733E-2</v>
      </c>
      <c r="O30" s="88">
        <v>8.0291970802919707E-2</v>
      </c>
      <c r="P30" s="88">
        <v>4.9977688531905401E-2</v>
      </c>
      <c r="Q30" s="88">
        <v>5.0980392156862744E-2</v>
      </c>
      <c r="R30" s="88">
        <v>5.4147772739397172E-2</v>
      </c>
      <c r="S30" s="88">
        <v>5.0324675324675328E-2</v>
      </c>
      <c r="T30" s="88">
        <v>4.1752224503764541E-2</v>
      </c>
    </row>
    <row r="31" spans="1:23" x14ac:dyDescent="0.45">
      <c r="A31" s="2" t="str">
        <f>'Population Definitions'!B3</f>
        <v>Gen 5-14</v>
      </c>
      <c r="B31" s="82" t="s">
        <v>48</v>
      </c>
      <c r="C31" t="str">
        <f t="shared" si="2"/>
        <v>N.A.</v>
      </c>
      <c r="D31" s="2" t="s">
        <v>6</v>
      </c>
      <c r="H31" s="88">
        <v>0.1133879781420765</v>
      </c>
      <c r="I31" s="88">
        <v>0.11237298266586969</v>
      </c>
      <c r="J31" s="88"/>
      <c r="K31" s="88"/>
      <c r="L31" s="88">
        <v>8.8495575221238937E-2</v>
      </c>
      <c r="M31" s="88"/>
      <c r="N31" s="88">
        <v>8.75405280222325E-2</v>
      </c>
      <c r="O31" s="88"/>
      <c r="P31" s="88">
        <v>4.1591320072332731E-2</v>
      </c>
      <c r="Q31" s="88">
        <v>3.834355828220859E-2</v>
      </c>
      <c r="R31" s="88">
        <v>4.4099378881987575E-2</v>
      </c>
      <c r="S31" s="88">
        <v>3.9321511179645337E-2</v>
      </c>
      <c r="T31" s="88">
        <v>3.5859820700896494E-2</v>
      </c>
    </row>
    <row r="32" spans="1:23" x14ac:dyDescent="0.45">
      <c r="A32" s="2" t="str">
        <f>'Population Definitions'!B4</f>
        <v>Gen 15-64</v>
      </c>
      <c r="B32" s="82" t="s">
        <v>48</v>
      </c>
      <c r="C32" t="str">
        <f t="shared" si="2"/>
        <v>N.A.</v>
      </c>
      <c r="D32" s="2" t="s">
        <v>6</v>
      </c>
      <c r="H32" s="88">
        <v>0.15780842091170763</v>
      </c>
      <c r="I32" s="88">
        <v>0.13122721749696234</v>
      </c>
      <c r="J32" s="88"/>
      <c r="K32" s="88"/>
      <c r="L32" s="88">
        <v>0.12801951420260921</v>
      </c>
      <c r="M32" s="88"/>
      <c r="N32" s="88">
        <v>0.11693734518564772</v>
      </c>
      <c r="O32" s="88"/>
      <c r="P32" s="88"/>
      <c r="Q32" s="88">
        <v>8.7488316109183964E-2</v>
      </c>
      <c r="R32" s="88">
        <v>7.6886747284385951E-2</v>
      </c>
      <c r="S32" s="88">
        <v>6.9641955504940248E-2</v>
      </c>
      <c r="T32" s="88">
        <v>6.9810943466733361E-2</v>
      </c>
    </row>
    <row r="33" spans="1:23" x14ac:dyDescent="0.45">
      <c r="A33" s="2" t="str">
        <f>'Population Definitions'!B5</f>
        <v>Gen 65+</v>
      </c>
      <c r="B33" s="82" t="s">
        <v>48</v>
      </c>
      <c r="C33" t="str">
        <f t="shared" si="2"/>
        <v>N.A.</v>
      </c>
      <c r="D33" s="2" t="s">
        <v>6</v>
      </c>
      <c r="H33" s="88">
        <v>0.1333333333333333</v>
      </c>
      <c r="I33" s="88">
        <v>0.10920770877944322</v>
      </c>
      <c r="J33" s="88"/>
      <c r="K33" s="88">
        <v>0.10461538461538462</v>
      </c>
      <c r="L33" s="88">
        <v>0.10574765626588756</v>
      </c>
      <c r="M33" s="88"/>
      <c r="N33" s="88">
        <v>0.10023373932599088</v>
      </c>
      <c r="O33" s="88"/>
      <c r="P33" s="88">
        <v>7.9566258273482598E-2</v>
      </c>
      <c r="Q33" s="88">
        <v>6.3890405467977918E-2</v>
      </c>
      <c r="R33" s="88">
        <v>7.7663265401036199E-2</v>
      </c>
      <c r="S33" s="88">
        <v>6.7228847400140485E-2</v>
      </c>
      <c r="T33" s="88">
        <v>4.3518375341477247E-2</v>
      </c>
    </row>
    <row r="34" spans="1:23" x14ac:dyDescent="0.45">
      <c r="A34" s="2" t="str">
        <f>'Population Definitions'!B6</f>
        <v>PLHIV 15-64</v>
      </c>
      <c r="B34" s="82" t="s">
        <v>48</v>
      </c>
      <c r="C34" t="str">
        <f t="shared" si="2"/>
        <v>N.A.</v>
      </c>
      <c r="D34" s="2" t="s">
        <v>6</v>
      </c>
      <c r="H34" s="88">
        <v>0.15783623078369768</v>
      </c>
      <c r="I34" s="88">
        <v>0.13125925929346685</v>
      </c>
      <c r="J34" s="88">
        <v>0.11387649433581779</v>
      </c>
      <c r="K34" s="88">
        <v>0.11538287201108939</v>
      </c>
      <c r="L34" s="88">
        <v>0.12754313300908782</v>
      </c>
      <c r="M34" s="88">
        <v>0.10388573183873054</v>
      </c>
      <c r="N34" s="88">
        <v>0.11895971196237486</v>
      </c>
      <c r="O34" s="88">
        <v>0.12344685515806607</v>
      </c>
      <c r="P34" s="88">
        <v>0.10868301378108965</v>
      </c>
      <c r="Q34" s="88">
        <v>9.560733710659218E-2</v>
      </c>
      <c r="R34" s="88">
        <v>8.213988447690064E-2</v>
      </c>
      <c r="S34" s="88">
        <v>7.1167404435899306E-2</v>
      </c>
      <c r="T34" s="88">
        <v>6.8420760896606897E-2</v>
      </c>
    </row>
    <row r="35" spans="1:23" x14ac:dyDescent="0.45">
      <c r="A35" s="2" t="str">
        <f>'Population Definitions'!B7</f>
        <v>PLHIV 65+</v>
      </c>
      <c r="B35" s="82" t="s">
        <v>48</v>
      </c>
      <c r="C35" t="str">
        <f t="shared" si="2"/>
        <v>N.A.</v>
      </c>
      <c r="D35" s="2" t="s">
        <v>6</v>
      </c>
      <c r="H35" s="88">
        <v>0.13333333333333333</v>
      </c>
      <c r="I35" s="88">
        <v>0.10920770877944325</v>
      </c>
      <c r="J35" s="88">
        <v>8.2812499999999997E-2</v>
      </c>
      <c r="K35" s="88">
        <v>0.10461538461538464</v>
      </c>
      <c r="L35" s="88">
        <v>0.10877457573095552</v>
      </c>
      <c r="M35" s="88">
        <v>5.8973365187897579E-2</v>
      </c>
      <c r="N35" s="88">
        <v>0.11554136323801989</v>
      </c>
      <c r="O35" s="88">
        <v>9.1344647246847113E-2</v>
      </c>
      <c r="P35" s="88">
        <v>7.3647333952645708E-2</v>
      </c>
      <c r="Q35" s="88">
        <v>7.6155286776611444E-2</v>
      </c>
      <c r="R35" s="88">
        <v>5.856099540167703E-2</v>
      </c>
      <c r="S35" s="88">
        <v>6.5839305482724458E-2</v>
      </c>
      <c r="T35" s="88">
        <v>4.8122548616253875E-2</v>
      </c>
    </row>
    <row r="36" spans="1:23" x14ac:dyDescent="0.45">
      <c r="A36" s="2" t="str">
        <f>'Population Definitions'!B8</f>
        <v>Prisoners</v>
      </c>
      <c r="B36" s="82" t="s">
        <v>48</v>
      </c>
      <c r="C36" t="str">
        <f t="shared" si="2"/>
        <v>N.A.</v>
      </c>
      <c r="D36" s="2" t="s">
        <v>6</v>
      </c>
      <c r="H36" s="88">
        <v>0.38012958963282939</v>
      </c>
      <c r="I36" s="88">
        <v>0.34711964549483015</v>
      </c>
      <c r="J36" s="88"/>
      <c r="K36" s="88"/>
      <c r="L36" s="88">
        <v>0.10393258426966293</v>
      </c>
      <c r="M36" s="88"/>
      <c r="N36" s="88"/>
      <c r="O36" s="88"/>
      <c r="P36" s="88">
        <v>4.0316346554082186E-2</v>
      </c>
      <c r="Q36" s="88">
        <v>4.98776268039497E-2</v>
      </c>
      <c r="R36" s="88"/>
      <c r="S36" s="88">
        <v>4.8024732147071314E-2</v>
      </c>
      <c r="T36" s="88">
        <v>3.4267026873311526E-2</v>
      </c>
    </row>
    <row r="37" spans="1:23" x14ac:dyDescent="0.45">
      <c r="A37" s="2" t="str">
        <f>'Population Definitions'!B9</f>
        <v>PLHIV Prisoners</v>
      </c>
      <c r="B37" s="82" t="s">
        <v>48</v>
      </c>
      <c r="C37" t="str">
        <f t="shared" si="2"/>
        <v>N.A.</v>
      </c>
      <c r="D37" s="2" t="s">
        <v>6</v>
      </c>
      <c r="H37" s="88">
        <v>0.38012958963282939</v>
      </c>
      <c r="I37" s="88">
        <v>0.3471196454948301</v>
      </c>
      <c r="J37" s="88"/>
      <c r="K37" s="88"/>
      <c r="L37" s="88"/>
      <c r="M37" s="88">
        <v>0.17735495168108789</v>
      </c>
      <c r="N37" s="88">
        <v>0.11118230299264784</v>
      </c>
      <c r="O37" s="88">
        <v>0.1021170703273874</v>
      </c>
      <c r="P37" s="88"/>
      <c r="Q37" s="88"/>
      <c r="R37" s="88"/>
      <c r="S37" s="88">
        <v>9.3275464708036271E-2</v>
      </c>
      <c r="T37" s="88">
        <v>4.5643939393939396E-2</v>
      </c>
    </row>
    <row r="38" spans="1:23" x14ac:dyDescent="0.45">
      <c r="A38" s="2" t="str">
        <f>'Population Definitions'!B10</f>
        <v>Health Care Workers</v>
      </c>
      <c r="B38" s="82" t="s">
        <v>48</v>
      </c>
      <c r="C38" s="89">
        <v>0.05</v>
      </c>
      <c r="D38" s="2" t="s">
        <v>6</v>
      </c>
    </row>
    <row r="39" spans="1:23" x14ac:dyDescent="0.45">
      <c r="A39" s="2" t="str">
        <f>'Population Definitions'!B11</f>
        <v>PLHIV Health Care Workers</v>
      </c>
      <c r="B39" s="82" t="s">
        <v>48</v>
      </c>
      <c r="C39" s="89">
        <v>0.05</v>
      </c>
      <c r="D39" s="2" t="s">
        <v>6</v>
      </c>
    </row>
    <row r="40" spans="1:23" x14ac:dyDescent="0.45">
      <c r="A40" s="2" t="str">
        <f>'Population Definitions'!B12</f>
        <v>Miners</v>
      </c>
      <c r="B40" s="82" t="s">
        <v>48</v>
      </c>
      <c r="C40" s="89">
        <v>0.05</v>
      </c>
      <c r="D40" s="2" t="s">
        <v>6</v>
      </c>
    </row>
    <row r="41" spans="1:23" x14ac:dyDescent="0.45">
      <c r="A41" s="2" t="str">
        <f>'Population Definitions'!B13</f>
        <v>PLHIV Miners</v>
      </c>
      <c r="B41" s="82" t="s">
        <v>48</v>
      </c>
      <c r="C41" s="89">
        <v>0.05</v>
      </c>
      <c r="D41" s="2" t="s">
        <v>6</v>
      </c>
    </row>
    <row r="43" spans="1:23" x14ac:dyDescent="0.45">
      <c r="A43" s="1" t="s">
        <v>69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82" t="s">
        <v>48</v>
      </c>
      <c r="C44" t="str">
        <f t="shared" ref="C44:C51" si="3">IF(SUMPRODUCT(--(E44:W44&lt;&gt;""))=0,0,"N.A.")</f>
        <v>N.A.</v>
      </c>
      <c r="D44" s="2" t="s">
        <v>6</v>
      </c>
      <c r="H44" s="90">
        <v>0.83004208481709296</v>
      </c>
      <c r="I44" s="90">
        <v>0.82002022244691608</v>
      </c>
      <c r="J44" s="90">
        <v>0.88652482269503541</v>
      </c>
      <c r="K44" s="90">
        <v>0.87963843958135113</v>
      </c>
      <c r="L44" s="90">
        <v>0.84242277992277992</v>
      </c>
      <c r="M44" s="90">
        <v>0.89597086273617121</v>
      </c>
      <c r="N44" s="90">
        <v>0.88771435283063194</v>
      </c>
      <c r="O44" s="90">
        <v>0.90208910143468413</v>
      </c>
      <c r="P44" s="90">
        <v>0.93596608656849622</v>
      </c>
      <c r="Q44" s="90">
        <v>0.93568627450980391</v>
      </c>
      <c r="R44" s="90">
        <v>0.93331555081355033</v>
      </c>
      <c r="S44" s="90">
        <v>0.93733766233766236</v>
      </c>
      <c r="T44" s="90">
        <v>0.94558521560574949</v>
      </c>
    </row>
    <row r="45" spans="1:23" x14ac:dyDescent="0.45">
      <c r="A45" s="2" t="str">
        <f>'Population Definitions'!B3</f>
        <v>Gen 5-14</v>
      </c>
      <c r="B45" s="82" t="s">
        <v>48</v>
      </c>
      <c r="C45" t="str">
        <f t="shared" si="3"/>
        <v>N.A.</v>
      </c>
      <c r="D45" s="2" t="s">
        <v>6</v>
      </c>
      <c r="H45" s="90">
        <v>0.85314207650273222</v>
      </c>
      <c r="I45" s="90">
        <v>0.83263598326359833</v>
      </c>
      <c r="J45" s="90">
        <v>0.89219330855018586</v>
      </c>
      <c r="K45" s="90">
        <v>0.873269435569755</v>
      </c>
      <c r="L45" s="90">
        <v>0.87610619469026552</v>
      </c>
      <c r="M45" s="90">
        <v>0.90651307044749663</v>
      </c>
      <c r="N45" s="90">
        <v>0.88559518295507178</v>
      </c>
      <c r="O45" s="90">
        <v>0.89358528095474887</v>
      </c>
      <c r="P45" s="90">
        <v>0.93761301989150092</v>
      </c>
      <c r="Q45" s="90">
        <v>0.94734151329243355</v>
      </c>
      <c r="R45" s="90">
        <v>0.94099378881987583</v>
      </c>
      <c r="S45" s="90">
        <v>0.93754818812644569</v>
      </c>
      <c r="T45" s="90">
        <v>0.93887530562347188</v>
      </c>
    </row>
    <row r="46" spans="1:23" x14ac:dyDescent="0.45">
      <c r="A46" s="2" t="str">
        <f>'Population Definitions'!B4</f>
        <v>Gen 15-64</v>
      </c>
      <c r="B46" s="82" t="s">
        <v>48</v>
      </c>
      <c r="C46" t="str">
        <f t="shared" si="3"/>
        <v>N.A.</v>
      </c>
      <c r="D46" s="2" t="s">
        <v>6</v>
      </c>
      <c r="H46" s="90">
        <v>0.72421179463150154</v>
      </c>
      <c r="I46" s="90">
        <v>0.74295261239368171</v>
      </c>
      <c r="J46" s="90">
        <v>0.75441127224955573</v>
      </c>
      <c r="K46" s="90">
        <v>0.76850747270232711</v>
      </c>
      <c r="L46" s="90">
        <v>0.76313932399588613</v>
      </c>
      <c r="M46" s="90">
        <v>0.81120008641523145</v>
      </c>
      <c r="N46" s="90">
        <v>0.81736360284413834</v>
      </c>
      <c r="O46" s="90">
        <v>0.82369956980646253</v>
      </c>
      <c r="P46" s="90">
        <v>0.83941445019082661</v>
      </c>
      <c r="Q46" s="90">
        <v>0.87059440009749156</v>
      </c>
      <c r="R46" s="90">
        <v>0.88368562949790774</v>
      </c>
      <c r="S46" s="90">
        <v>0.89042121466047164</v>
      </c>
      <c r="T46" s="90">
        <v>0.89233197402238951</v>
      </c>
    </row>
    <row r="47" spans="1:23" x14ac:dyDescent="0.45">
      <c r="A47" s="2" t="str">
        <f>'Population Definitions'!B5</f>
        <v>Gen 65+</v>
      </c>
      <c r="B47" s="82" t="s">
        <v>48</v>
      </c>
      <c r="C47" t="str">
        <f t="shared" si="3"/>
        <v>N.A.</v>
      </c>
      <c r="D47" s="2" t="s">
        <v>6</v>
      </c>
      <c r="H47" s="90">
        <v>0.62666666666666659</v>
      </c>
      <c r="I47" s="90">
        <v>0.65952890792291208</v>
      </c>
      <c r="J47" s="90">
        <v>0.69531250000000011</v>
      </c>
      <c r="K47" s="90">
        <v>0.66</v>
      </c>
      <c r="L47" s="90">
        <v>0.67997098718148585</v>
      </c>
      <c r="M47" s="90">
        <v>0.73061564869581486</v>
      </c>
      <c r="N47" s="90">
        <v>0.69669415894621212</v>
      </c>
      <c r="O47" s="90">
        <v>0.72554870627036794</v>
      </c>
      <c r="P47" s="90">
        <v>0.73314310383437098</v>
      </c>
      <c r="Q47" s="90">
        <v>0.76062737997332364</v>
      </c>
      <c r="R47" s="90">
        <v>0.73594458758491521</v>
      </c>
      <c r="S47" s="90">
        <v>0.7235599778025279</v>
      </c>
      <c r="T47" s="90">
        <v>0.78871192206587293</v>
      </c>
    </row>
    <row r="48" spans="1:23" x14ac:dyDescent="0.45">
      <c r="A48" s="2" t="str">
        <f>'Population Definitions'!B6</f>
        <v>PLHIV 15-64</v>
      </c>
      <c r="B48" s="82" t="s">
        <v>48</v>
      </c>
      <c r="C48" t="str">
        <f t="shared" si="3"/>
        <v>N.A.</v>
      </c>
      <c r="D48" s="2" t="s">
        <v>6</v>
      </c>
      <c r="H48" s="90">
        <v>0.72419357296361586</v>
      </c>
      <c r="I48" s="90">
        <v>0.74292521105595766</v>
      </c>
      <c r="J48" s="90">
        <v>0.75440303995861979</v>
      </c>
      <c r="K48" s="90">
        <v>0.76836350816045251</v>
      </c>
      <c r="L48" s="90">
        <v>0.75982423581627967</v>
      </c>
      <c r="M48" s="90">
        <v>0.78878984775300964</v>
      </c>
      <c r="N48" s="90">
        <v>0.78917336691740736</v>
      </c>
      <c r="O48" s="90">
        <v>0.79504524336435856</v>
      </c>
      <c r="P48" s="90">
        <v>0.80837059964261437</v>
      </c>
      <c r="Q48" s="90">
        <v>0.82161975483086058</v>
      </c>
      <c r="R48" s="90">
        <v>0.84111640809153621</v>
      </c>
      <c r="S48" s="90">
        <v>0.85684661068530654</v>
      </c>
      <c r="T48" s="90">
        <v>0.85642224443745063</v>
      </c>
    </row>
    <row r="49" spans="1:23" x14ac:dyDescent="0.45">
      <c r="A49" s="2" t="str">
        <f>'Population Definitions'!B7</f>
        <v>PLHIV 65+</v>
      </c>
      <c r="B49" s="82" t="s">
        <v>48</v>
      </c>
      <c r="C49" t="str">
        <f t="shared" si="3"/>
        <v>N.A.</v>
      </c>
      <c r="D49" s="2" t="s">
        <v>6</v>
      </c>
      <c r="H49" s="90">
        <v>0.62666666666666671</v>
      </c>
      <c r="I49" s="90">
        <v>0.65952890792291208</v>
      </c>
      <c r="J49" s="90">
        <v>0.6953125</v>
      </c>
      <c r="K49" s="90">
        <v>0.66000000000000014</v>
      </c>
      <c r="L49" s="90">
        <v>0.66054848548454392</v>
      </c>
      <c r="M49" s="90">
        <v>0.70566344071715192</v>
      </c>
      <c r="N49" s="90">
        <v>0.69205385325298785</v>
      </c>
      <c r="O49" s="90">
        <v>0.74366116755687717</v>
      </c>
      <c r="P49" s="90">
        <v>0.74516682149476132</v>
      </c>
      <c r="Q49" s="90">
        <v>0.69956836600533523</v>
      </c>
      <c r="R49" s="90">
        <v>0.71486299292628741</v>
      </c>
      <c r="S49" s="90">
        <v>0.6988538467300921</v>
      </c>
      <c r="T49" s="90">
        <v>0.70846704517403114</v>
      </c>
    </row>
    <row r="50" spans="1:23" x14ac:dyDescent="0.45">
      <c r="A50" s="2" t="str">
        <f>'Population Definitions'!B8</f>
        <v>Prisoners</v>
      </c>
      <c r="B50" s="82" t="s">
        <v>48</v>
      </c>
      <c r="C50" t="str">
        <f t="shared" si="3"/>
        <v>N.A.</v>
      </c>
      <c r="D50" s="2" t="s">
        <v>6</v>
      </c>
      <c r="H50" s="90">
        <v>0.54211663066954641</v>
      </c>
      <c r="I50" s="90">
        <v>0.55391432791728212</v>
      </c>
      <c r="J50" s="90"/>
      <c r="K50" s="90"/>
      <c r="L50" s="90"/>
      <c r="M50" s="90">
        <v>0.71724951656779534</v>
      </c>
      <c r="N50" s="90"/>
      <c r="O50" s="90">
        <v>0.87209982452719825</v>
      </c>
      <c r="P50" s="90">
        <v>0.93607658916572534</v>
      </c>
      <c r="Q50" s="90">
        <v>0.92117478268208308</v>
      </c>
      <c r="R50" s="90"/>
      <c r="S50" s="90">
        <v>0.95197526785292863</v>
      </c>
      <c r="T50" s="90">
        <v>0.95205933930518016</v>
      </c>
    </row>
    <row r="51" spans="1:23" x14ac:dyDescent="0.45">
      <c r="A51" s="2" t="str">
        <f>'Population Definitions'!B9</f>
        <v>PLHIV Prisoners</v>
      </c>
      <c r="B51" s="82" t="s">
        <v>48</v>
      </c>
      <c r="C51" t="str">
        <f t="shared" si="3"/>
        <v>N.A.</v>
      </c>
      <c r="D51" s="2" t="s">
        <v>6</v>
      </c>
      <c r="H51" s="90">
        <v>0.54211663066954652</v>
      </c>
      <c r="I51" s="90">
        <v>0.55391432791728201</v>
      </c>
      <c r="J51" s="90"/>
      <c r="K51" s="90"/>
      <c r="L51" s="90"/>
      <c r="M51" s="90">
        <v>0.71572068078746287</v>
      </c>
      <c r="N51" s="90">
        <v>0.79472144558351454</v>
      </c>
      <c r="O51" s="90">
        <v>0.82275047266042423</v>
      </c>
      <c r="P51" s="90">
        <v>0.84013077386714397</v>
      </c>
      <c r="Q51" s="90">
        <v>0.85820257562805047</v>
      </c>
      <c r="R51" s="90"/>
      <c r="S51" s="90">
        <v>0.85324272513838928</v>
      </c>
      <c r="T51" s="90">
        <v>0.9064078282828284</v>
      </c>
    </row>
    <row r="52" spans="1:23" x14ac:dyDescent="0.45">
      <c r="A52" s="2" t="str">
        <f>'Population Definitions'!B10</f>
        <v>Health Care Workers</v>
      </c>
      <c r="B52" s="82" t="s">
        <v>48</v>
      </c>
      <c r="C52" s="91">
        <v>0.83</v>
      </c>
      <c r="D52" s="2" t="s">
        <v>6</v>
      </c>
    </row>
    <row r="53" spans="1:23" x14ac:dyDescent="0.45">
      <c r="A53" s="2" t="str">
        <f>'Population Definitions'!B11</f>
        <v>PLHIV Health Care Workers</v>
      </c>
      <c r="B53" s="82" t="s">
        <v>48</v>
      </c>
      <c r="C53" s="91">
        <v>0.83</v>
      </c>
      <c r="D53" s="2" t="s">
        <v>6</v>
      </c>
    </row>
    <row r="54" spans="1:23" x14ac:dyDescent="0.45">
      <c r="A54" s="2" t="str">
        <f>'Population Definitions'!B12</f>
        <v>Miners</v>
      </c>
      <c r="B54" s="82" t="s">
        <v>48</v>
      </c>
      <c r="C54" s="91">
        <v>0.83</v>
      </c>
      <c r="D54" s="2" t="s">
        <v>6</v>
      </c>
    </row>
    <row r="55" spans="1:23" x14ac:dyDescent="0.45">
      <c r="A55" s="2" t="str">
        <f>'Population Definitions'!B13</f>
        <v>PLHIV Miners</v>
      </c>
      <c r="B55" s="82" t="s">
        <v>48</v>
      </c>
      <c r="C55" s="91">
        <v>0.83</v>
      </c>
      <c r="D55" s="2" t="s">
        <v>6</v>
      </c>
    </row>
    <row r="57" spans="1:23" x14ac:dyDescent="0.45">
      <c r="A57" s="1" t="s">
        <v>70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82" t="s">
        <v>48</v>
      </c>
      <c r="C58" t="str">
        <f t="shared" ref="C58:C69" si="4">IF(SUMPRODUCT(--(E58:W58&lt;&gt;""))=0,0,"N.A.")</f>
        <v>N.A.</v>
      </c>
      <c r="D58" s="2" t="s">
        <v>6</v>
      </c>
      <c r="E58" s="93">
        <v>0.54900000000000004</v>
      </c>
      <c r="F58" s="92"/>
      <c r="G58" s="92"/>
      <c r="H58" s="92"/>
      <c r="I58" s="92"/>
      <c r="J58" s="92"/>
      <c r="K58" s="92"/>
      <c r="L58" s="92"/>
      <c r="M58" s="92">
        <v>0.68417739916270781</v>
      </c>
      <c r="N58" s="92"/>
      <c r="O58" s="92">
        <v>0.73016553029983899</v>
      </c>
      <c r="P58" s="92">
        <v>0.78137559788628941</v>
      </c>
      <c r="Q58" s="92">
        <v>0.71294256599845918</v>
      </c>
      <c r="R58" s="92"/>
      <c r="S58" s="92">
        <v>0.65602333784067923</v>
      </c>
      <c r="T58" s="92"/>
    </row>
    <row r="59" spans="1:23" x14ac:dyDescent="0.45">
      <c r="A59" s="2" t="str">
        <f>'Population Definitions'!B3</f>
        <v>Gen 5-14</v>
      </c>
      <c r="B59" s="82" t="s">
        <v>48</v>
      </c>
      <c r="C59" t="str">
        <f t="shared" si="4"/>
        <v>N.A.</v>
      </c>
      <c r="D59" s="2" t="s">
        <v>6</v>
      </c>
      <c r="E59" s="93">
        <v>0.627</v>
      </c>
      <c r="F59" s="92"/>
      <c r="G59" s="92"/>
      <c r="H59" s="92"/>
      <c r="I59" s="92"/>
      <c r="J59" s="92"/>
      <c r="K59" s="92"/>
      <c r="L59" s="92">
        <v>0.62653996496501718</v>
      </c>
      <c r="M59" s="92">
        <v>0.68417739889461482</v>
      </c>
      <c r="N59" s="92">
        <v>0.72592662034733069</v>
      </c>
      <c r="O59" s="92">
        <v>0.73016553032383003</v>
      </c>
      <c r="P59" s="92">
        <v>0.78137559788628952</v>
      </c>
      <c r="Q59" s="92">
        <v>0.71294256614550144</v>
      </c>
      <c r="R59" s="92">
        <v>0.68381977226304091</v>
      </c>
      <c r="S59" s="92">
        <v>0.65651957350207557</v>
      </c>
      <c r="T59" s="92"/>
    </row>
    <row r="60" spans="1:23" x14ac:dyDescent="0.45">
      <c r="A60" s="2" t="str">
        <f>'Population Definitions'!B4</f>
        <v>Gen 15-64</v>
      </c>
      <c r="B60" s="82" t="s">
        <v>48</v>
      </c>
      <c r="C60" t="str">
        <f t="shared" si="4"/>
        <v>N.A.</v>
      </c>
      <c r="D60" s="2" t="s">
        <v>6</v>
      </c>
      <c r="E60" s="93">
        <v>0.627</v>
      </c>
      <c r="F60" s="92"/>
      <c r="G60" s="92"/>
      <c r="H60" s="92"/>
      <c r="I60" s="92"/>
      <c r="J60" s="92"/>
      <c r="K60" s="92"/>
      <c r="L60" s="92">
        <v>0.62653996494768227</v>
      </c>
      <c r="M60" s="92">
        <v>0.67642863579586343</v>
      </c>
      <c r="N60" s="92">
        <v>0.72592662042842393</v>
      </c>
      <c r="O60" s="92"/>
      <c r="P60" s="92">
        <v>0.78137559766926901</v>
      </c>
      <c r="Q60" s="92">
        <v>0.71294256616434137</v>
      </c>
      <c r="R60" s="92">
        <v>0.68381977230199043</v>
      </c>
      <c r="S60" s="92">
        <v>0.65602333777983546</v>
      </c>
      <c r="T60" s="92"/>
    </row>
    <row r="61" spans="1:23" x14ac:dyDescent="0.45">
      <c r="A61" s="2" t="str">
        <f>'Population Definitions'!B5</f>
        <v>Gen 65+</v>
      </c>
      <c r="B61" s="82" t="s">
        <v>48</v>
      </c>
      <c r="C61" t="str">
        <f t="shared" si="4"/>
        <v>N.A.</v>
      </c>
      <c r="D61" s="2" t="s">
        <v>6</v>
      </c>
      <c r="E61" s="93">
        <v>0.68400000000000005</v>
      </c>
      <c r="F61" s="92"/>
      <c r="G61" s="92"/>
      <c r="H61" s="92"/>
      <c r="I61" s="92"/>
      <c r="J61" s="92"/>
      <c r="K61" s="92"/>
      <c r="L61" s="92"/>
      <c r="M61" s="92">
        <v>0.68417739900210539</v>
      </c>
      <c r="N61" s="92">
        <v>0.72592662041508416</v>
      </c>
      <c r="O61" s="92"/>
      <c r="P61" s="92">
        <v>0.78137559820028568</v>
      </c>
      <c r="Q61" s="92">
        <v>0.71294256550856849</v>
      </c>
      <c r="R61" s="92">
        <v>0.68381977214411982</v>
      </c>
      <c r="S61" s="92">
        <v>0.65602333766361409</v>
      </c>
      <c r="T61" s="92"/>
    </row>
    <row r="62" spans="1:23" x14ac:dyDescent="0.45">
      <c r="A62" s="2" t="str">
        <f>'Population Definitions'!B6</f>
        <v>PLHIV 15-64</v>
      </c>
      <c r="B62" s="82" t="s">
        <v>48</v>
      </c>
      <c r="C62" t="str">
        <f t="shared" si="4"/>
        <v>N.A.</v>
      </c>
      <c r="D62" s="2" t="s">
        <v>6</v>
      </c>
      <c r="E62" s="93">
        <v>4.0000000000000001E-3</v>
      </c>
      <c r="F62" s="92"/>
      <c r="G62" s="92"/>
      <c r="H62" s="92"/>
      <c r="I62" s="92"/>
      <c r="J62" s="92"/>
      <c r="K62" s="92"/>
      <c r="L62" s="92"/>
      <c r="M62" s="92"/>
      <c r="N62" s="92">
        <v>0.7266051819731294</v>
      </c>
      <c r="O62" s="92"/>
      <c r="P62" s="92">
        <v>0.78193517970597248</v>
      </c>
      <c r="Q62" s="92">
        <v>0.71340975749681868</v>
      </c>
      <c r="R62" s="92">
        <v>0.68404139574834943</v>
      </c>
      <c r="S62" s="92">
        <v>0.65661033689651993</v>
      </c>
      <c r="T62" s="92"/>
    </row>
    <row r="63" spans="1:23" x14ac:dyDescent="0.45">
      <c r="A63" s="2" t="str">
        <f>'Population Definitions'!B7</f>
        <v>PLHIV 65+</v>
      </c>
      <c r="B63" s="82" t="s">
        <v>48</v>
      </c>
      <c r="C63" t="str">
        <f t="shared" si="4"/>
        <v>N.A.</v>
      </c>
      <c r="D63" s="2" t="s">
        <v>6</v>
      </c>
      <c r="E63" s="93">
        <v>0.68400000000000005</v>
      </c>
      <c r="F63" s="92"/>
      <c r="G63" s="92"/>
      <c r="H63" s="92"/>
      <c r="I63" s="92"/>
      <c r="J63" s="92"/>
      <c r="K63" s="92"/>
      <c r="L63" s="92"/>
      <c r="M63" s="92">
        <v>0.68417739886238338</v>
      </c>
      <c r="N63" s="92"/>
      <c r="O63" s="92"/>
      <c r="P63" s="92">
        <v>0.78137559770002041</v>
      </c>
      <c r="Q63" s="92">
        <v>0.71294256588409466</v>
      </c>
      <c r="R63" s="92">
        <v>0.68381977222141721</v>
      </c>
      <c r="S63" s="92"/>
      <c r="T63" s="92"/>
    </row>
    <row r="64" spans="1:23" x14ac:dyDescent="0.45">
      <c r="A64" s="2" t="str">
        <f>'Population Definitions'!B8</f>
        <v>Prisoners</v>
      </c>
      <c r="B64" s="82" t="s">
        <v>48</v>
      </c>
      <c r="C64" s="94">
        <v>0.59</v>
      </c>
      <c r="D64" s="2" t="s">
        <v>6</v>
      </c>
      <c r="E64" s="93"/>
      <c r="F64" s="92"/>
      <c r="G64" s="92"/>
      <c r="H64" s="92"/>
      <c r="I64" s="92"/>
      <c r="J64" s="92"/>
      <c r="K64" s="92"/>
      <c r="L64" s="92"/>
      <c r="M64" s="92"/>
      <c r="N64" s="92"/>
      <c r="O64" s="92"/>
      <c r="P64" s="92"/>
      <c r="Q64" s="92"/>
      <c r="R64" s="92"/>
      <c r="S64" s="92"/>
      <c r="T64" s="92"/>
    </row>
    <row r="65" spans="1:23" x14ac:dyDescent="0.45">
      <c r="A65" s="2" t="str">
        <f>'Population Definitions'!B9</f>
        <v>PLHIV Prisoners</v>
      </c>
      <c r="B65" s="82" t="s">
        <v>48</v>
      </c>
      <c r="C65" s="94">
        <v>0.59</v>
      </c>
      <c r="D65" s="2" t="s">
        <v>6</v>
      </c>
      <c r="E65" s="93"/>
      <c r="F65" s="92"/>
      <c r="G65" s="92"/>
      <c r="H65" s="92"/>
      <c r="I65" s="92"/>
      <c r="J65" s="92"/>
      <c r="K65" s="92"/>
      <c r="L65" s="92"/>
      <c r="M65" s="92"/>
      <c r="N65" s="92"/>
      <c r="O65" s="92"/>
      <c r="P65" s="92"/>
      <c r="Q65" s="92"/>
      <c r="R65" s="92"/>
      <c r="S65" s="92"/>
      <c r="T65" s="92"/>
    </row>
    <row r="66" spans="1:23" x14ac:dyDescent="0.45">
      <c r="A66" s="2" t="str">
        <f>'Population Definitions'!B10</f>
        <v>Health Care Workers</v>
      </c>
      <c r="B66" s="82" t="s">
        <v>48</v>
      </c>
      <c r="C66" s="94">
        <v>0.59</v>
      </c>
      <c r="D66" s="2" t="s">
        <v>6</v>
      </c>
      <c r="E66" s="93"/>
      <c r="F66" s="92"/>
      <c r="G66" s="92"/>
      <c r="H66" s="92"/>
      <c r="I66" s="92"/>
      <c r="J66" s="92"/>
      <c r="K66" s="92"/>
      <c r="L66" s="92"/>
      <c r="M66" s="92"/>
      <c r="N66" s="92"/>
      <c r="O66" s="92"/>
      <c r="P66" s="92"/>
      <c r="Q66" s="92"/>
      <c r="R66" s="92"/>
      <c r="S66" s="92"/>
      <c r="T66" s="92"/>
    </row>
    <row r="67" spans="1:23" x14ac:dyDescent="0.45">
      <c r="A67" s="2" t="str">
        <f>'Population Definitions'!B11</f>
        <v>PLHIV Health Care Workers</v>
      </c>
      <c r="B67" s="82" t="s">
        <v>48</v>
      </c>
      <c r="C67" s="94">
        <v>0.59</v>
      </c>
      <c r="D67" s="2" t="s">
        <v>6</v>
      </c>
      <c r="E67" s="93"/>
      <c r="F67" s="92"/>
      <c r="G67" s="92"/>
      <c r="H67" s="92"/>
      <c r="I67" s="92"/>
      <c r="J67" s="92"/>
      <c r="K67" s="92"/>
      <c r="L67" s="92"/>
      <c r="M67" s="92"/>
      <c r="N67" s="92"/>
      <c r="O67" s="92"/>
      <c r="P67" s="92"/>
      <c r="Q67" s="92"/>
      <c r="R67" s="92"/>
      <c r="S67" s="92"/>
      <c r="T67" s="92"/>
    </row>
    <row r="68" spans="1:23" x14ac:dyDescent="0.45">
      <c r="A68" s="2" t="str">
        <f>'Population Definitions'!B12</f>
        <v>Miners</v>
      </c>
      <c r="B68" s="82" t="s">
        <v>48</v>
      </c>
      <c r="C68" t="str">
        <f t="shared" si="4"/>
        <v>N.A.</v>
      </c>
      <c r="D68" s="2" t="s">
        <v>6</v>
      </c>
      <c r="E68" s="93"/>
      <c r="F68" s="92"/>
      <c r="G68" s="92"/>
      <c r="H68" s="92"/>
      <c r="I68" s="92"/>
      <c r="J68" s="92"/>
      <c r="K68" s="92"/>
      <c r="L68" s="92"/>
      <c r="M68" s="92"/>
      <c r="N68" s="92"/>
      <c r="O68" s="92"/>
      <c r="P68" s="92"/>
      <c r="Q68" s="92"/>
      <c r="R68" s="92"/>
      <c r="S68" s="92"/>
      <c r="T68" s="92">
        <v>0.8</v>
      </c>
    </row>
    <row r="69" spans="1:23" x14ac:dyDescent="0.45">
      <c r="A69" s="2" t="str">
        <f>'Population Definitions'!B13</f>
        <v>PLHIV Miners</v>
      </c>
      <c r="B69" s="82" t="s">
        <v>48</v>
      </c>
      <c r="C69" t="str">
        <f t="shared" si="4"/>
        <v>N.A.</v>
      </c>
      <c r="D69" s="2" t="s">
        <v>6</v>
      </c>
      <c r="E69" s="93"/>
      <c r="F69" s="92"/>
      <c r="G69" s="92"/>
      <c r="H69" s="92"/>
      <c r="I69" s="92"/>
      <c r="J69" s="92"/>
      <c r="K69" s="92"/>
      <c r="L69" s="92"/>
      <c r="M69" s="92"/>
      <c r="N69" s="92"/>
      <c r="O69" s="92"/>
      <c r="P69" s="92"/>
      <c r="Q69" s="92"/>
      <c r="R69" s="92"/>
      <c r="S69" s="92"/>
      <c r="T69" s="92">
        <v>0.8</v>
      </c>
    </row>
    <row r="71" spans="1:23" x14ac:dyDescent="0.45">
      <c r="A71" s="1" t="s">
        <v>71</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82" t="s">
        <v>48</v>
      </c>
      <c r="C72" t="str">
        <f t="shared" ref="C72:C83" si="5">IF(SUMPRODUCT(--(E72:W72&lt;&gt;""))=0,0,"N.A.")</f>
        <v>N.A.</v>
      </c>
      <c r="D72" s="2" t="s">
        <v>6</v>
      </c>
      <c r="O72" s="95">
        <v>0.61699999999999999</v>
      </c>
      <c r="P72" s="95">
        <v>0.55800000000000005</v>
      </c>
      <c r="Q72" s="95">
        <v>0.57399999999999995</v>
      </c>
      <c r="R72" s="95"/>
      <c r="S72" s="95"/>
    </row>
    <row r="73" spans="1:23" x14ac:dyDescent="0.45">
      <c r="A73" s="2" t="str">
        <f>'Population Definitions'!B3</f>
        <v>Gen 5-14</v>
      </c>
      <c r="B73" s="82" t="s">
        <v>48</v>
      </c>
      <c r="C73" t="str">
        <f t="shared" si="5"/>
        <v>N.A.</v>
      </c>
      <c r="D73" s="2" t="s">
        <v>6</v>
      </c>
      <c r="O73" s="95">
        <v>0.61699999999999999</v>
      </c>
      <c r="P73" s="95">
        <v>0.55800000000000005</v>
      </c>
      <c r="Q73" s="95">
        <v>0.57399999999999995</v>
      </c>
      <c r="R73" s="95"/>
      <c r="S73" s="95"/>
    </row>
    <row r="74" spans="1:23" x14ac:dyDescent="0.45">
      <c r="A74" s="2" t="str">
        <f>'Population Definitions'!B4</f>
        <v>Gen 15-64</v>
      </c>
      <c r="B74" s="82" t="s">
        <v>48</v>
      </c>
      <c r="C74" t="str">
        <f t="shared" si="5"/>
        <v>N.A.</v>
      </c>
      <c r="D74" s="2" t="s">
        <v>6</v>
      </c>
      <c r="O74" s="95">
        <v>0.61699999999999999</v>
      </c>
      <c r="P74" s="95">
        <v>0.55800000000000005</v>
      </c>
      <c r="Q74" s="95">
        <v>0.57399999999999995</v>
      </c>
      <c r="R74" s="95"/>
      <c r="S74" s="95"/>
    </row>
    <row r="75" spans="1:23" x14ac:dyDescent="0.45">
      <c r="A75" s="2" t="str">
        <f>'Population Definitions'!B5</f>
        <v>Gen 65+</v>
      </c>
      <c r="B75" s="82" t="s">
        <v>48</v>
      </c>
      <c r="C75" t="str">
        <f t="shared" si="5"/>
        <v>N.A.</v>
      </c>
      <c r="D75" s="2" t="s">
        <v>6</v>
      </c>
      <c r="O75" s="95">
        <v>0.61699999999999999</v>
      </c>
      <c r="P75" s="95">
        <v>0.55800000000000005</v>
      </c>
      <c r="Q75" s="95">
        <v>0.57399999999999995</v>
      </c>
      <c r="R75" s="95"/>
      <c r="S75" s="95"/>
    </row>
    <row r="76" spans="1:23" x14ac:dyDescent="0.45">
      <c r="A76" s="2" t="str">
        <f>'Population Definitions'!B6</f>
        <v>PLHIV 15-64</v>
      </c>
      <c r="B76" s="82" t="s">
        <v>48</v>
      </c>
      <c r="C76" t="str">
        <f t="shared" si="5"/>
        <v>N.A.</v>
      </c>
      <c r="D76" s="2" t="s">
        <v>6</v>
      </c>
      <c r="O76" s="95">
        <v>0.61699999999999999</v>
      </c>
      <c r="P76" s="95">
        <v>0.55800000000000005</v>
      </c>
      <c r="Q76" s="95">
        <v>0.57399999999999995</v>
      </c>
      <c r="R76" s="95"/>
      <c r="S76" s="95"/>
    </row>
    <row r="77" spans="1:23" x14ac:dyDescent="0.45">
      <c r="A77" s="2" t="str">
        <f>'Population Definitions'!B7</f>
        <v>PLHIV 65+</v>
      </c>
      <c r="B77" s="82" t="s">
        <v>48</v>
      </c>
      <c r="C77" t="str">
        <f t="shared" si="5"/>
        <v>N.A.</v>
      </c>
      <c r="D77" s="2" t="s">
        <v>6</v>
      </c>
      <c r="O77" s="95">
        <v>0.61699999999999999</v>
      </c>
      <c r="P77" s="95">
        <v>0.55800000000000005</v>
      </c>
      <c r="Q77" s="95">
        <v>0.57399999999999995</v>
      </c>
      <c r="R77" s="95"/>
      <c r="S77" s="95"/>
    </row>
    <row r="78" spans="1:23" x14ac:dyDescent="0.45">
      <c r="A78" s="2" t="str">
        <f>'Population Definitions'!B8</f>
        <v>Prisoners</v>
      </c>
      <c r="B78" s="82" t="s">
        <v>48</v>
      </c>
      <c r="C78" s="97">
        <v>0.37</v>
      </c>
      <c r="D78" s="2" t="s">
        <v>6</v>
      </c>
      <c r="O78" s="95"/>
      <c r="P78" s="95"/>
      <c r="Q78" s="95"/>
      <c r="R78" s="95"/>
      <c r="S78" s="95"/>
    </row>
    <row r="79" spans="1:23" x14ac:dyDescent="0.45">
      <c r="A79" s="2" t="str">
        <f>'Population Definitions'!B9</f>
        <v>PLHIV Prisoners</v>
      </c>
      <c r="B79" s="82" t="s">
        <v>48</v>
      </c>
      <c r="C79" s="97">
        <v>0.37</v>
      </c>
      <c r="D79" s="2" t="s">
        <v>6</v>
      </c>
      <c r="O79" s="95"/>
      <c r="P79" s="95"/>
      <c r="Q79" s="95"/>
      <c r="R79" s="95"/>
      <c r="S79" s="95"/>
    </row>
    <row r="80" spans="1:23" x14ac:dyDescent="0.45">
      <c r="A80" s="2" t="str">
        <f>'Population Definitions'!B10</f>
        <v>Health Care Workers</v>
      </c>
      <c r="B80" s="82" t="s">
        <v>48</v>
      </c>
      <c r="C80" s="97">
        <v>0.37</v>
      </c>
      <c r="D80" s="2" t="s">
        <v>6</v>
      </c>
      <c r="O80" s="95"/>
      <c r="P80" s="95"/>
      <c r="Q80" s="95"/>
      <c r="R80" s="95"/>
      <c r="S80" s="95"/>
    </row>
    <row r="81" spans="1:23" x14ac:dyDescent="0.45">
      <c r="A81" s="2" t="str">
        <f>'Population Definitions'!B11</f>
        <v>PLHIV Health Care Workers</v>
      </c>
      <c r="B81" s="82" t="s">
        <v>48</v>
      </c>
      <c r="C81" s="97">
        <v>0.37</v>
      </c>
      <c r="D81" s="2" t="s">
        <v>6</v>
      </c>
      <c r="O81" s="95"/>
      <c r="P81" s="95"/>
      <c r="Q81" s="95"/>
      <c r="R81" s="95"/>
      <c r="S81" s="95"/>
    </row>
    <row r="82" spans="1:23" x14ac:dyDescent="0.45">
      <c r="A82" s="2" t="str">
        <f>'Population Definitions'!B12</f>
        <v>Miners</v>
      </c>
      <c r="B82" s="82" t="s">
        <v>48</v>
      </c>
      <c r="C82" t="str">
        <f t="shared" si="5"/>
        <v>N.A.</v>
      </c>
      <c r="D82" s="2" t="s">
        <v>6</v>
      </c>
      <c r="O82" s="95"/>
      <c r="P82" s="95"/>
      <c r="Q82" s="95"/>
      <c r="R82" s="95"/>
      <c r="S82" s="96">
        <v>1</v>
      </c>
    </row>
    <row r="83" spans="1:23" x14ac:dyDescent="0.45">
      <c r="A83" s="2" t="str">
        <f>'Population Definitions'!B13</f>
        <v>PLHIV Miners</v>
      </c>
      <c r="B83" s="82" t="s">
        <v>48</v>
      </c>
      <c r="C83" t="str">
        <f t="shared" si="5"/>
        <v>N.A.</v>
      </c>
      <c r="D83" s="2" t="s">
        <v>6</v>
      </c>
      <c r="O83" s="95"/>
      <c r="P83" s="95"/>
      <c r="Q83" s="95"/>
      <c r="R83" s="95"/>
      <c r="S83" s="95">
        <v>1</v>
      </c>
    </row>
    <row r="85" spans="1:23" x14ac:dyDescent="0.45">
      <c r="A85" s="1" t="s">
        <v>72</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82" t="s">
        <v>48</v>
      </c>
      <c r="C86" t="str">
        <f t="shared" ref="C86:C91" si="6">IF(SUMPRODUCT(--(E86:W86&lt;&gt;""))=0,0,"N.A.")</f>
        <v>N.A.</v>
      </c>
      <c r="D86" s="2" t="s">
        <v>6</v>
      </c>
      <c r="N86" s="98"/>
      <c r="O86" s="98">
        <v>0.14285714285714285</v>
      </c>
      <c r="P86" s="98">
        <v>0.30769230769230771</v>
      </c>
      <c r="Q86" s="98"/>
      <c r="R86" s="98">
        <v>0.1111111111111111</v>
      </c>
      <c r="S86" s="98"/>
    </row>
    <row r="87" spans="1:23" x14ac:dyDescent="0.45">
      <c r="A87" s="2" t="str">
        <f>'Population Definitions'!B3</f>
        <v>Gen 5-14</v>
      </c>
      <c r="B87" s="82" t="s">
        <v>48</v>
      </c>
      <c r="C87" t="str">
        <f t="shared" si="6"/>
        <v>N.A.</v>
      </c>
      <c r="D87" s="2" t="s">
        <v>6</v>
      </c>
      <c r="N87" s="98">
        <v>0.26666666666666666</v>
      </c>
      <c r="O87" s="98"/>
      <c r="P87" s="98"/>
      <c r="Q87" s="98"/>
      <c r="R87" s="98"/>
      <c r="S87" s="98">
        <v>0.25</v>
      </c>
    </row>
    <row r="88" spans="1:23" x14ac:dyDescent="0.45">
      <c r="A88" s="2" t="str">
        <f>'Population Definitions'!B4</f>
        <v>Gen 15-64</v>
      </c>
      <c r="B88" s="82" t="s">
        <v>48</v>
      </c>
      <c r="C88" t="str">
        <f t="shared" si="6"/>
        <v>N.A.</v>
      </c>
      <c r="D88" s="2" t="s">
        <v>6</v>
      </c>
      <c r="N88" s="98">
        <v>0.41949152542372881</v>
      </c>
      <c r="O88" s="98">
        <v>0.39067656765676573</v>
      </c>
      <c r="P88" s="98"/>
      <c r="Q88" s="98"/>
      <c r="R88" s="98"/>
      <c r="S88" s="98">
        <v>0.47606130476061304</v>
      </c>
    </row>
    <row r="89" spans="1:23" x14ac:dyDescent="0.45">
      <c r="A89" s="2" t="str">
        <f>'Population Definitions'!B5</f>
        <v>Gen 65+</v>
      </c>
      <c r="B89" s="82" t="s">
        <v>48</v>
      </c>
      <c r="C89" t="str">
        <f t="shared" si="6"/>
        <v>N.A.</v>
      </c>
      <c r="D89" s="2" t="s">
        <v>6</v>
      </c>
      <c r="N89" s="98">
        <v>0.85451197053407002</v>
      </c>
      <c r="O89" s="98"/>
      <c r="P89" s="98"/>
      <c r="Q89" s="98"/>
      <c r="R89" s="98">
        <v>0.35436893203883496</v>
      </c>
      <c r="S89" s="98">
        <v>0.56666666666666665</v>
      </c>
    </row>
    <row r="90" spans="1:23" x14ac:dyDescent="0.45">
      <c r="A90" s="2" t="str">
        <f>'Population Definitions'!B6</f>
        <v>PLHIV 15-64</v>
      </c>
      <c r="B90" s="82" t="s">
        <v>48</v>
      </c>
      <c r="C90" t="str">
        <f t="shared" si="6"/>
        <v>N.A.</v>
      </c>
      <c r="D90" s="2" t="s">
        <v>6</v>
      </c>
      <c r="N90" s="98">
        <v>0.40434782608695652</v>
      </c>
      <c r="O90" s="98">
        <v>0.35303144925969948</v>
      </c>
      <c r="P90" s="98"/>
      <c r="Q90" s="98">
        <v>0.34559506076894847</v>
      </c>
      <c r="R90" s="98">
        <v>0.36291031419778325</v>
      </c>
      <c r="S90" s="98">
        <v>0.39774620483963036</v>
      </c>
    </row>
    <row r="91" spans="1:23" x14ac:dyDescent="0.45">
      <c r="A91" s="2" t="str">
        <f>'Population Definitions'!B7</f>
        <v>PLHIV 65+</v>
      </c>
      <c r="B91" s="82" t="s">
        <v>48</v>
      </c>
      <c r="C91" t="str">
        <f t="shared" si="6"/>
        <v>N.A.</v>
      </c>
      <c r="D91" s="2" t="s">
        <v>6</v>
      </c>
      <c r="N91" s="98">
        <v>0.66666666666666663</v>
      </c>
      <c r="O91" s="98"/>
      <c r="P91" s="98"/>
      <c r="Q91" s="98"/>
      <c r="R91" s="98"/>
      <c r="S91" s="98">
        <v>0.26666666666666666</v>
      </c>
    </row>
    <row r="92" spans="1:23" x14ac:dyDescent="0.45">
      <c r="A92" s="2" t="str">
        <f>'Population Definitions'!B8</f>
        <v>Prisoners</v>
      </c>
      <c r="B92" s="82" t="s">
        <v>48</v>
      </c>
      <c r="C92" s="99">
        <v>0.24</v>
      </c>
      <c r="D92" s="2" t="s">
        <v>6</v>
      </c>
    </row>
    <row r="93" spans="1:23" x14ac:dyDescent="0.45">
      <c r="A93" s="2" t="str">
        <f>'Population Definitions'!B9</f>
        <v>PLHIV Prisoners</v>
      </c>
      <c r="B93" s="82" t="s">
        <v>48</v>
      </c>
      <c r="C93" s="99">
        <v>0.24</v>
      </c>
      <c r="D93" s="2" t="s">
        <v>6</v>
      </c>
    </row>
    <row r="94" spans="1:23" x14ac:dyDescent="0.45">
      <c r="A94" s="2" t="str">
        <f>'Population Definitions'!B10</f>
        <v>Health Care Workers</v>
      </c>
      <c r="B94" s="82" t="s">
        <v>48</v>
      </c>
      <c r="C94" s="99">
        <v>0.24</v>
      </c>
      <c r="D94" s="2" t="s">
        <v>6</v>
      </c>
    </row>
    <row r="95" spans="1:23" x14ac:dyDescent="0.45">
      <c r="A95" s="2" t="str">
        <f>'Population Definitions'!B11</f>
        <v>PLHIV Health Care Workers</v>
      </c>
      <c r="B95" s="82" t="s">
        <v>48</v>
      </c>
      <c r="C95" s="99">
        <v>0.24</v>
      </c>
      <c r="D95" s="2" t="s">
        <v>6</v>
      </c>
    </row>
    <row r="96" spans="1:23" x14ac:dyDescent="0.45">
      <c r="A96" s="2" t="str">
        <f>'Population Definitions'!B12</f>
        <v>Miners</v>
      </c>
      <c r="B96" s="82" t="s">
        <v>48</v>
      </c>
      <c r="C96" s="99">
        <v>0.24</v>
      </c>
      <c r="D96" s="2" t="s">
        <v>6</v>
      </c>
    </row>
    <row r="97" spans="1:23" x14ac:dyDescent="0.45">
      <c r="A97" s="2" t="str">
        <f>'Population Definitions'!B13</f>
        <v>PLHIV Miners</v>
      </c>
      <c r="B97" s="82" t="s">
        <v>48</v>
      </c>
      <c r="C97" s="99">
        <v>0.24</v>
      </c>
      <c r="D97" s="2" t="s">
        <v>6</v>
      </c>
    </row>
    <row r="99" spans="1:23" x14ac:dyDescent="0.45">
      <c r="A99" s="1" t="s">
        <v>138</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82" t="s">
        <v>48</v>
      </c>
      <c r="C100" t="str">
        <f t="shared" ref="C100:C105" si="7">IF(SUMPRODUCT(--(E100:W100&lt;&gt;""))=0,0,"N.A.")</f>
        <v>N.A.</v>
      </c>
      <c r="D100" s="2" t="s">
        <v>6</v>
      </c>
      <c r="N100" s="101"/>
      <c r="O100" s="101">
        <v>0.7142857142857143</v>
      </c>
      <c r="P100" s="101"/>
      <c r="Q100" s="101"/>
      <c r="R100" s="101">
        <v>0.88888888888888884</v>
      </c>
      <c r="S100" s="101"/>
    </row>
    <row r="101" spans="1:23" x14ac:dyDescent="0.45">
      <c r="A101" s="2" t="str">
        <f>'Population Definitions'!B3</f>
        <v>Gen 5-14</v>
      </c>
      <c r="B101" s="82" t="s">
        <v>48</v>
      </c>
      <c r="C101" t="str">
        <f t="shared" si="7"/>
        <v>N.A.</v>
      </c>
      <c r="D101" s="2" t="s">
        <v>6</v>
      </c>
      <c r="N101" s="101">
        <v>0.66666666666666663</v>
      </c>
      <c r="O101" s="101"/>
      <c r="P101" s="101"/>
      <c r="Q101" s="101">
        <v>0.7142857142857143</v>
      </c>
      <c r="R101" s="101"/>
      <c r="S101" s="101">
        <v>0.55000000000000004</v>
      </c>
    </row>
    <row r="102" spans="1:23" x14ac:dyDescent="0.45">
      <c r="A102" s="2" t="str">
        <f>'Population Definitions'!B4</f>
        <v>Gen 15-64</v>
      </c>
      <c r="B102" s="82" t="s">
        <v>48</v>
      </c>
      <c r="C102" t="str">
        <f t="shared" si="7"/>
        <v>N.A.</v>
      </c>
      <c r="D102" s="2" t="s">
        <v>6</v>
      </c>
      <c r="N102" s="101"/>
      <c r="O102" s="101"/>
      <c r="P102" s="101">
        <v>0.5981219279583303</v>
      </c>
      <c r="Q102" s="101">
        <v>0.58178894164496853</v>
      </c>
      <c r="R102" s="101">
        <v>0.52494593276911738</v>
      </c>
      <c r="S102" s="101">
        <v>0.42567224759005584</v>
      </c>
    </row>
    <row r="103" spans="1:23" x14ac:dyDescent="0.45">
      <c r="A103" s="2" t="str">
        <f>'Population Definitions'!B5</f>
        <v>Gen 65+</v>
      </c>
      <c r="B103" s="82" t="s">
        <v>48</v>
      </c>
      <c r="C103" t="str">
        <f t="shared" si="7"/>
        <v>N.A.</v>
      </c>
      <c r="D103" s="2" t="s">
        <v>6</v>
      </c>
      <c r="N103" s="101">
        <v>0.14548802946593004</v>
      </c>
      <c r="O103" s="101"/>
      <c r="P103" s="101">
        <v>0.17025862068965519</v>
      </c>
      <c r="Q103" s="101"/>
      <c r="R103" s="101"/>
      <c r="S103" s="101">
        <v>0.2</v>
      </c>
    </row>
    <row r="104" spans="1:23" x14ac:dyDescent="0.45">
      <c r="A104" s="2" t="str">
        <f>'Population Definitions'!B6</f>
        <v>PLHIV 15-64</v>
      </c>
      <c r="B104" s="82" t="s">
        <v>48</v>
      </c>
      <c r="C104" t="str">
        <f t="shared" si="7"/>
        <v>N.A.</v>
      </c>
      <c r="D104" s="2" t="s">
        <v>6</v>
      </c>
      <c r="N104" s="101">
        <v>0.3536231884057971</v>
      </c>
      <c r="O104" s="101">
        <v>0.42502972009078133</v>
      </c>
      <c r="P104" s="101"/>
      <c r="Q104" s="101">
        <v>0.46024652980161046</v>
      </c>
      <c r="R104" s="101">
        <v>0.38980797528137756</v>
      </c>
      <c r="S104" s="101">
        <v>0.40658313236167903</v>
      </c>
    </row>
    <row r="105" spans="1:23" x14ac:dyDescent="0.45">
      <c r="A105" s="2" t="str">
        <f>'Population Definitions'!B7</f>
        <v>PLHIV 65+</v>
      </c>
      <c r="B105" s="82" t="s">
        <v>48</v>
      </c>
      <c r="C105" t="str">
        <f t="shared" si="7"/>
        <v>N.A.</v>
      </c>
      <c r="D105" s="2" t="s">
        <v>6</v>
      </c>
      <c r="N105" s="101">
        <v>0.33333333333333331</v>
      </c>
      <c r="O105" s="101"/>
      <c r="P105" s="101"/>
      <c r="Q105" s="101"/>
      <c r="R105" s="101">
        <v>0.34693877551020408</v>
      </c>
      <c r="S105" s="101">
        <v>0.4</v>
      </c>
    </row>
    <row r="106" spans="1:23" x14ac:dyDescent="0.45">
      <c r="A106" s="2" t="str">
        <f>'Population Definitions'!B8</f>
        <v>Prisoners</v>
      </c>
      <c r="B106" s="82" t="s">
        <v>48</v>
      </c>
      <c r="C106" s="100">
        <v>0.52</v>
      </c>
      <c r="D106" s="2" t="s">
        <v>6</v>
      </c>
    </row>
    <row r="107" spans="1:23" x14ac:dyDescent="0.45">
      <c r="A107" s="2" t="str">
        <f>'Population Definitions'!B9</f>
        <v>PLHIV Prisoners</v>
      </c>
      <c r="B107" s="82" t="s">
        <v>48</v>
      </c>
      <c r="C107" s="100">
        <v>0.52</v>
      </c>
      <c r="D107" s="2" t="s">
        <v>6</v>
      </c>
    </row>
    <row r="108" spans="1:23" x14ac:dyDescent="0.45">
      <c r="A108" s="2" t="str">
        <f>'Population Definitions'!B10</f>
        <v>Health Care Workers</v>
      </c>
      <c r="B108" s="82" t="s">
        <v>48</v>
      </c>
      <c r="C108" s="100">
        <v>0.52</v>
      </c>
      <c r="D108" s="2" t="s">
        <v>6</v>
      </c>
    </row>
    <row r="109" spans="1:23" x14ac:dyDescent="0.45">
      <c r="A109" s="2" t="str">
        <f>'Population Definitions'!B11</f>
        <v>PLHIV Health Care Workers</v>
      </c>
      <c r="B109" s="82" t="s">
        <v>48</v>
      </c>
      <c r="C109" s="100">
        <v>0.52</v>
      </c>
      <c r="D109" s="2" t="s">
        <v>6</v>
      </c>
    </row>
    <row r="110" spans="1:23" x14ac:dyDescent="0.45">
      <c r="A110" s="2" t="str">
        <f>'Population Definitions'!B12</f>
        <v>Miners</v>
      </c>
      <c r="B110" s="82" t="s">
        <v>48</v>
      </c>
      <c r="C110" s="100">
        <v>0.52</v>
      </c>
      <c r="D110" s="2" t="s">
        <v>6</v>
      </c>
    </row>
    <row r="111" spans="1:23" x14ac:dyDescent="0.45">
      <c r="A111" s="2" t="str">
        <f>'Population Definitions'!B13</f>
        <v>PLHIV Miners</v>
      </c>
      <c r="B111" s="82" t="s">
        <v>48</v>
      </c>
      <c r="C111" s="100">
        <v>0.52</v>
      </c>
      <c r="D111" s="2" t="s">
        <v>6</v>
      </c>
    </row>
    <row r="113" spans="1:23" x14ac:dyDescent="0.45">
      <c r="A113" s="1" t="s">
        <v>73</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82" t="s">
        <v>48</v>
      </c>
      <c r="C114" t="str">
        <f t="shared" ref="C114:C125" si="8">IF(SUMPRODUCT(--(E114:W114&lt;&gt;""))=0,0,"N.A.")</f>
        <v>N.A.</v>
      </c>
      <c r="D114" s="2" t="s">
        <v>6</v>
      </c>
      <c r="L114" s="102"/>
      <c r="M114" s="102">
        <v>0.68417739916270781</v>
      </c>
      <c r="N114" s="102"/>
      <c r="O114" s="102"/>
      <c r="P114" s="102"/>
      <c r="Q114" s="102"/>
      <c r="R114" s="102"/>
      <c r="S114" s="102"/>
      <c r="T114" s="102"/>
    </row>
    <row r="115" spans="1:23" x14ac:dyDescent="0.45">
      <c r="A115" s="2" t="str">
        <f>'Population Definitions'!B3</f>
        <v>Gen 5-14</v>
      </c>
      <c r="B115" s="82" t="s">
        <v>48</v>
      </c>
      <c r="C115" s="103">
        <v>0.59</v>
      </c>
      <c r="D115" s="2" t="s">
        <v>6</v>
      </c>
      <c r="L115" s="102"/>
      <c r="M115" s="102"/>
      <c r="N115" s="102"/>
      <c r="O115" s="102"/>
      <c r="P115" s="102"/>
      <c r="Q115" s="102"/>
      <c r="R115" s="102"/>
      <c r="S115" s="102"/>
      <c r="T115" s="102"/>
    </row>
    <row r="116" spans="1:23" x14ac:dyDescent="0.45">
      <c r="A116" s="2" t="str">
        <f>'Population Definitions'!B4</f>
        <v>Gen 15-64</v>
      </c>
      <c r="B116" s="82" t="s">
        <v>48</v>
      </c>
      <c r="C116" s="103" t="s">
        <v>41</v>
      </c>
      <c r="D116" s="2" t="s">
        <v>6</v>
      </c>
      <c r="L116" s="102">
        <v>0.62653996495110453</v>
      </c>
      <c r="M116" s="102"/>
      <c r="N116" s="102"/>
      <c r="O116" s="102">
        <v>0.73016553019208075</v>
      </c>
      <c r="P116" s="102"/>
      <c r="Q116" s="102">
        <v>0.71294256594944572</v>
      </c>
      <c r="R116" s="102">
        <v>0.68381977238005032</v>
      </c>
      <c r="S116" s="102">
        <v>0.65602333788131761</v>
      </c>
      <c r="T116" s="102"/>
    </row>
    <row r="117" spans="1:23" x14ac:dyDescent="0.45">
      <c r="A117" s="2" t="str">
        <f>'Population Definitions'!B5</f>
        <v>Gen 65+</v>
      </c>
      <c r="B117" s="82" t="s">
        <v>48</v>
      </c>
      <c r="C117" s="103">
        <v>0.59</v>
      </c>
      <c r="D117" s="2" t="s">
        <v>6</v>
      </c>
      <c r="L117" s="102"/>
      <c r="M117" s="102"/>
      <c r="N117" s="102"/>
      <c r="O117" s="102"/>
      <c r="P117" s="102"/>
      <c r="Q117" s="102"/>
      <c r="R117" s="102"/>
      <c r="S117" s="102"/>
      <c r="T117" s="102"/>
    </row>
    <row r="118" spans="1:23" x14ac:dyDescent="0.45">
      <c r="A118" s="2" t="str">
        <f>'Population Definitions'!B6</f>
        <v>PLHIV 15-64</v>
      </c>
      <c r="B118" s="82" t="s">
        <v>48</v>
      </c>
      <c r="C118" s="103" t="s">
        <v>41</v>
      </c>
      <c r="D118" s="2" t="s">
        <v>6</v>
      </c>
      <c r="L118" s="102">
        <v>0.62675728247034024</v>
      </c>
      <c r="M118" s="102"/>
      <c r="N118" s="102">
        <v>0.72660518196804846</v>
      </c>
      <c r="O118" s="102">
        <v>0.73071436852812177</v>
      </c>
      <c r="P118" s="102"/>
      <c r="Q118" s="102">
        <v>0.7134097575033268</v>
      </c>
      <c r="R118" s="102">
        <v>0.68404139569767641</v>
      </c>
      <c r="S118" s="102">
        <v>0.65661033666112878</v>
      </c>
      <c r="T118" s="102"/>
    </row>
    <row r="119" spans="1:23" x14ac:dyDescent="0.45">
      <c r="A119" s="2" t="str">
        <f>'Population Definitions'!B7</f>
        <v>PLHIV 65+</v>
      </c>
      <c r="B119" s="82" t="s">
        <v>48</v>
      </c>
      <c r="C119" s="103">
        <v>0.59</v>
      </c>
      <c r="D119" s="2" t="s">
        <v>6</v>
      </c>
      <c r="L119" s="102"/>
      <c r="M119" s="102"/>
      <c r="N119" s="102"/>
      <c r="O119" s="102"/>
      <c r="P119" s="102"/>
      <c r="Q119" s="102"/>
      <c r="R119" s="102"/>
      <c r="S119" s="102"/>
      <c r="T119" s="102"/>
    </row>
    <row r="120" spans="1:23" x14ac:dyDescent="0.45">
      <c r="A120" s="2" t="str">
        <f>'Population Definitions'!B8</f>
        <v>Prisoners</v>
      </c>
      <c r="B120" s="82" t="s">
        <v>48</v>
      </c>
      <c r="C120" s="103">
        <v>0.59</v>
      </c>
      <c r="D120" s="2" t="s">
        <v>6</v>
      </c>
      <c r="L120" s="102"/>
      <c r="M120" s="102"/>
      <c r="N120" s="102"/>
      <c r="O120" s="102"/>
      <c r="P120" s="102"/>
      <c r="Q120" s="102"/>
      <c r="R120" s="102"/>
      <c r="S120" s="102"/>
      <c r="T120" s="102"/>
    </row>
    <row r="121" spans="1:23" x14ac:dyDescent="0.45">
      <c r="A121" s="2" t="str">
        <f>'Population Definitions'!B9</f>
        <v>PLHIV Prisoners</v>
      </c>
      <c r="B121" s="82" t="s">
        <v>48</v>
      </c>
      <c r="C121" s="103">
        <v>0.59</v>
      </c>
      <c r="D121" s="2" t="s">
        <v>6</v>
      </c>
      <c r="L121" s="102"/>
      <c r="M121" s="102"/>
      <c r="N121" s="102"/>
      <c r="O121" s="102"/>
      <c r="P121" s="102"/>
      <c r="Q121" s="102"/>
      <c r="R121" s="102"/>
      <c r="S121" s="102"/>
      <c r="T121" s="102"/>
    </row>
    <row r="122" spans="1:23" x14ac:dyDescent="0.45">
      <c r="A122" s="2" t="str">
        <f>'Population Definitions'!B10</f>
        <v>Health Care Workers</v>
      </c>
      <c r="B122" s="82" t="s">
        <v>48</v>
      </c>
      <c r="C122" s="103">
        <v>0.59</v>
      </c>
      <c r="D122" s="2" t="s">
        <v>6</v>
      </c>
      <c r="L122" s="102"/>
      <c r="M122" s="102"/>
      <c r="N122" s="102"/>
      <c r="O122" s="102"/>
      <c r="P122" s="102"/>
      <c r="Q122" s="102"/>
      <c r="R122" s="102"/>
      <c r="S122" s="102"/>
      <c r="T122" s="102"/>
    </row>
    <row r="123" spans="1:23" x14ac:dyDescent="0.45">
      <c r="A123" s="2" t="str">
        <f>'Population Definitions'!B11</f>
        <v>PLHIV Health Care Workers</v>
      </c>
      <c r="B123" s="82" t="s">
        <v>48</v>
      </c>
      <c r="C123" s="103">
        <v>0.59</v>
      </c>
      <c r="D123" s="2" t="s">
        <v>6</v>
      </c>
      <c r="L123" s="102"/>
      <c r="M123" s="102"/>
      <c r="N123" s="102"/>
      <c r="O123" s="102"/>
      <c r="P123" s="102"/>
      <c r="Q123" s="102"/>
      <c r="R123" s="102"/>
      <c r="S123" s="102"/>
      <c r="T123" s="102"/>
    </row>
    <row r="124" spans="1:23" x14ac:dyDescent="0.45">
      <c r="A124" s="2" t="str">
        <f>'Population Definitions'!B12</f>
        <v>Miners</v>
      </c>
      <c r="B124" s="82" t="s">
        <v>48</v>
      </c>
      <c r="C124" t="str">
        <f t="shared" si="8"/>
        <v>N.A.</v>
      </c>
      <c r="D124" s="2" t="s">
        <v>6</v>
      </c>
      <c r="L124" s="102"/>
      <c r="M124" s="102"/>
      <c r="N124" s="102"/>
      <c r="O124" s="102"/>
      <c r="P124" s="102"/>
      <c r="Q124" s="102"/>
      <c r="R124" s="102"/>
      <c r="S124" s="102"/>
      <c r="T124" s="102">
        <v>0.8</v>
      </c>
    </row>
    <row r="125" spans="1:23" x14ac:dyDescent="0.45">
      <c r="A125" s="2" t="str">
        <f>'Population Definitions'!B13</f>
        <v>PLHIV Miners</v>
      </c>
      <c r="B125" s="82" t="s">
        <v>48</v>
      </c>
      <c r="C125" t="str">
        <f t="shared" si="8"/>
        <v>N.A.</v>
      </c>
      <c r="D125" s="2" t="s">
        <v>6</v>
      </c>
      <c r="L125" s="102"/>
      <c r="M125" s="102"/>
      <c r="N125" s="102"/>
      <c r="O125" s="102"/>
      <c r="P125" s="102"/>
      <c r="Q125" s="102"/>
      <c r="R125" s="102"/>
      <c r="S125" s="102"/>
      <c r="T125" s="102">
        <v>0.8</v>
      </c>
    </row>
    <row r="127" spans="1:23" x14ac:dyDescent="0.45">
      <c r="A127" s="1" t="s">
        <v>74</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82" t="s">
        <v>48</v>
      </c>
      <c r="C128" t="str">
        <f t="shared" ref="C128:C139" si="9">IF(SUMPRODUCT(--(E128:W128&lt;&gt;""))=0,0,"N.A.")</f>
        <v>N.A.</v>
      </c>
      <c r="D128" s="2" t="s">
        <v>6</v>
      </c>
      <c r="Q128" s="104">
        <v>0.81</v>
      </c>
      <c r="R128" s="104">
        <v>1</v>
      </c>
      <c r="S128" s="104"/>
      <c r="T128" s="104"/>
    </row>
    <row r="129" spans="1:23" x14ac:dyDescent="0.45">
      <c r="A129" s="2" t="str">
        <f>'Population Definitions'!B3</f>
        <v>Gen 5-14</v>
      </c>
      <c r="B129" s="82" t="s">
        <v>48</v>
      </c>
      <c r="C129" t="str">
        <f t="shared" si="9"/>
        <v>N.A.</v>
      </c>
      <c r="D129" s="2" t="s">
        <v>6</v>
      </c>
      <c r="Q129" s="104">
        <v>0.81</v>
      </c>
      <c r="R129" s="104">
        <v>1</v>
      </c>
      <c r="S129" s="104"/>
      <c r="T129" s="104"/>
    </row>
    <row r="130" spans="1:23" x14ac:dyDescent="0.45">
      <c r="A130" s="2" t="str">
        <f>'Population Definitions'!B4</f>
        <v>Gen 15-64</v>
      </c>
      <c r="B130" s="82" t="s">
        <v>48</v>
      </c>
      <c r="C130" t="str">
        <f t="shared" si="9"/>
        <v>N.A.</v>
      </c>
      <c r="D130" s="2" t="s">
        <v>6</v>
      </c>
      <c r="Q130" s="104">
        <v>0.81</v>
      </c>
      <c r="R130" s="104">
        <v>1</v>
      </c>
      <c r="S130" s="104"/>
      <c r="T130" s="104"/>
    </row>
    <row r="131" spans="1:23" x14ac:dyDescent="0.45">
      <c r="A131" s="2" t="str">
        <f>'Population Definitions'!B5</f>
        <v>Gen 65+</v>
      </c>
      <c r="B131" s="82" t="s">
        <v>48</v>
      </c>
      <c r="C131" t="str">
        <f t="shared" si="9"/>
        <v>N.A.</v>
      </c>
      <c r="D131" s="2" t="s">
        <v>6</v>
      </c>
      <c r="Q131" s="104">
        <v>0.81</v>
      </c>
      <c r="R131" s="104">
        <v>1</v>
      </c>
      <c r="S131" s="104"/>
      <c r="T131" s="104"/>
    </row>
    <row r="132" spans="1:23" x14ac:dyDescent="0.45">
      <c r="A132" s="2" t="str">
        <f>'Population Definitions'!B6</f>
        <v>PLHIV 15-64</v>
      </c>
      <c r="B132" s="82" t="s">
        <v>48</v>
      </c>
      <c r="C132" t="str">
        <f t="shared" si="9"/>
        <v>N.A.</v>
      </c>
      <c r="D132" s="2" t="s">
        <v>6</v>
      </c>
      <c r="Q132" s="104">
        <v>0.81</v>
      </c>
      <c r="R132" s="104">
        <v>1</v>
      </c>
      <c r="S132" s="104"/>
      <c r="T132" s="104"/>
    </row>
    <row r="133" spans="1:23" x14ac:dyDescent="0.45">
      <c r="A133" s="2" t="str">
        <f>'Population Definitions'!B7</f>
        <v>PLHIV 65+</v>
      </c>
      <c r="B133" s="82" t="s">
        <v>48</v>
      </c>
      <c r="C133" t="str">
        <f t="shared" si="9"/>
        <v>N.A.</v>
      </c>
      <c r="D133" s="2" t="s">
        <v>6</v>
      </c>
      <c r="Q133" s="104">
        <v>0.81</v>
      </c>
      <c r="R133" s="104">
        <v>1</v>
      </c>
      <c r="S133" s="104"/>
      <c r="T133" s="104"/>
    </row>
    <row r="134" spans="1:23" x14ac:dyDescent="0.45">
      <c r="A134" s="2" t="str">
        <f>'Population Definitions'!B8</f>
        <v>Prisoners</v>
      </c>
      <c r="B134" s="82" t="s">
        <v>48</v>
      </c>
      <c r="C134" s="105">
        <v>0.37</v>
      </c>
      <c r="D134" s="2" t="s">
        <v>6</v>
      </c>
      <c r="Q134" s="104"/>
      <c r="R134" s="104"/>
      <c r="S134" s="104"/>
      <c r="T134" s="104"/>
    </row>
    <row r="135" spans="1:23" x14ac:dyDescent="0.45">
      <c r="A135" s="2" t="str">
        <f>'Population Definitions'!B9</f>
        <v>PLHIV Prisoners</v>
      </c>
      <c r="B135" s="82" t="s">
        <v>48</v>
      </c>
      <c r="C135" s="105">
        <v>0.37</v>
      </c>
      <c r="D135" s="2" t="s">
        <v>6</v>
      </c>
      <c r="Q135" s="104"/>
      <c r="R135" s="104"/>
      <c r="S135" s="104"/>
      <c r="T135" s="104"/>
    </row>
    <row r="136" spans="1:23" x14ac:dyDescent="0.45">
      <c r="A136" s="2" t="str">
        <f>'Population Definitions'!B10</f>
        <v>Health Care Workers</v>
      </c>
      <c r="B136" s="82" t="s">
        <v>48</v>
      </c>
      <c r="C136" s="105">
        <v>0.37</v>
      </c>
      <c r="D136" s="2" t="s">
        <v>6</v>
      </c>
      <c r="Q136" s="104"/>
      <c r="R136" s="104"/>
      <c r="S136" s="104"/>
      <c r="T136" s="104"/>
    </row>
    <row r="137" spans="1:23" x14ac:dyDescent="0.45">
      <c r="A137" s="2" t="str">
        <f>'Population Definitions'!B11</f>
        <v>PLHIV Health Care Workers</v>
      </c>
      <c r="B137" s="82" t="s">
        <v>48</v>
      </c>
      <c r="C137" s="105">
        <v>0.37</v>
      </c>
      <c r="D137" s="2" t="s">
        <v>6</v>
      </c>
      <c r="Q137" s="104"/>
      <c r="R137" s="104"/>
      <c r="S137" s="104"/>
      <c r="T137" s="104"/>
    </row>
    <row r="138" spans="1:23" x14ac:dyDescent="0.45">
      <c r="A138" s="2" t="str">
        <f>'Population Definitions'!B12</f>
        <v>Miners</v>
      </c>
      <c r="B138" s="82" t="s">
        <v>48</v>
      </c>
      <c r="C138" t="str">
        <f t="shared" si="9"/>
        <v>N.A.</v>
      </c>
      <c r="D138" s="2" t="s">
        <v>6</v>
      </c>
      <c r="Q138" s="104"/>
      <c r="R138" s="104"/>
      <c r="S138" s="104"/>
      <c r="T138" s="104">
        <v>0.75</v>
      </c>
    </row>
    <row r="139" spans="1:23" x14ac:dyDescent="0.45">
      <c r="A139" s="2" t="str">
        <f>'Population Definitions'!B13</f>
        <v>PLHIV Miners</v>
      </c>
      <c r="B139" s="82" t="s">
        <v>48</v>
      </c>
      <c r="C139" t="str">
        <f t="shared" si="9"/>
        <v>N.A.</v>
      </c>
      <c r="D139" s="2" t="s">
        <v>6</v>
      </c>
      <c r="Q139" s="104"/>
      <c r="R139" s="104"/>
      <c r="S139" s="104"/>
      <c r="T139" s="104">
        <v>0.75</v>
      </c>
    </row>
    <row r="141" spans="1:23" x14ac:dyDescent="0.45">
      <c r="A141" s="1" t="s">
        <v>75</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s="82" t="s">
        <v>48</v>
      </c>
      <c r="C142" s="107">
        <v>0.44</v>
      </c>
      <c r="D142" s="2" t="s">
        <v>6</v>
      </c>
    </row>
    <row r="143" spans="1:23" x14ac:dyDescent="0.45">
      <c r="A143" s="2" t="str">
        <f>'Population Definitions'!B3</f>
        <v>Gen 5-14</v>
      </c>
      <c r="B143" s="82" t="s">
        <v>48</v>
      </c>
      <c r="C143" s="107">
        <v>0.44</v>
      </c>
      <c r="D143" s="2" t="s">
        <v>6</v>
      </c>
    </row>
    <row r="144" spans="1:23" x14ac:dyDescent="0.45">
      <c r="A144" s="2" t="str">
        <f>'Population Definitions'!B4</f>
        <v>Gen 15-64</v>
      </c>
      <c r="B144" s="82" t="s">
        <v>48</v>
      </c>
      <c r="C144" s="107" t="s">
        <v>41</v>
      </c>
      <c r="D144" s="2" t="s">
        <v>6</v>
      </c>
      <c r="N144" s="106"/>
      <c r="O144" s="106">
        <v>0.79564495481450503</v>
      </c>
      <c r="P144" s="106">
        <v>0.797976333390499</v>
      </c>
    </row>
    <row r="145" spans="1:23" x14ac:dyDescent="0.45">
      <c r="A145" s="2" t="str">
        <f>'Population Definitions'!B5</f>
        <v>Gen 65+</v>
      </c>
      <c r="B145" s="82" t="s">
        <v>48</v>
      </c>
      <c r="C145" s="107" t="s">
        <v>41</v>
      </c>
      <c r="D145" s="2" t="s">
        <v>6</v>
      </c>
      <c r="N145" s="106">
        <v>0.2581699346405229</v>
      </c>
      <c r="O145" s="106"/>
      <c r="P145" s="106"/>
    </row>
    <row r="146" spans="1:23" x14ac:dyDescent="0.45">
      <c r="A146" s="2" t="str">
        <f>'Population Definitions'!B6</f>
        <v>PLHIV 15-64</v>
      </c>
      <c r="B146" s="82" t="s">
        <v>48</v>
      </c>
      <c r="C146" s="107" t="s">
        <v>41</v>
      </c>
      <c r="D146" s="2" t="s">
        <v>6</v>
      </c>
      <c r="N146" s="106"/>
      <c r="O146" s="106"/>
      <c r="P146" s="106">
        <v>0.83095586989244097</v>
      </c>
    </row>
    <row r="147" spans="1:23" x14ac:dyDescent="0.45">
      <c r="A147" s="2" t="str">
        <f>'Population Definitions'!B7</f>
        <v>PLHIV 65+</v>
      </c>
      <c r="B147" s="82" t="s">
        <v>48</v>
      </c>
      <c r="C147" s="107">
        <v>0.44</v>
      </c>
      <c r="D147" s="2" t="s">
        <v>6</v>
      </c>
    </row>
    <row r="148" spans="1:23" x14ac:dyDescent="0.45">
      <c r="A148" s="2" t="str">
        <f>'Population Definitions'!B8</f>
        <v>Prisoners</v>
      </c>
      <c r="B148" s="82" t="s">
        <v>48</v>
      </c>
      <c r="C148" s="107">
        <v>0.44</v>
      </c>
      <c r="D148" s="2" t="s">
        <v>6</v>
      </c>
    </row>
    <row r="149" spans="1:23" x14ac:dyDescent="0.45">
      <c r="A149" s="2" t="str">
        <f>'Population Definitions'!B9</f>
        <v>PLHIV Prisoners</v>
      </c>
      <c r="B149" s="82" t="s">
        <v>48</v>
      </c>
      <c r="C149" s="107">
        <v>0.44</v>
      </c>
      <c r="D149" s="2" t="s">
        <v>6</v>
      </c>
    </row>
    <row r="150" spans="1:23" x14ac:dyDescent="0.45">
      <c r="A150" s="2" t="str">
        <f>'Population Definitions'!B10</f>
        <v>Health Care Workers</v>
      </c>
      <c r="B150" s="82" t="s">
        <v>48</v>
      </c>
      <c r="C150" s="107">
        <v>0.44</v>
      </c>
      <c r="D150" s="2" t="s">
        <v>6</v>
      </c>
    </row>
    <row r="151" spans="1:23" x14ac:dyDescent="0.45">
      <c r="A151" s="2" t="str">
        <f>'Population Definitions'!B11</f>
        <v>PLHIV Health Care Workers</v>
      </c>
      <c r="B151" s="82" t="s">
        <v>48</v>
      </c>
      <c r="C151" s="107">
        <v>0.44</v>
      </c>
      <c r="D151" s="2" t="s">
        <v>6</v>
      </c>
    </row>
    <row r="152" spans="1:23" x14ac:dyDescent="0.45">
      <c r="A152" s="2" t="str">
        <f>'Population Definitions'!B12</f>
        <v>Miners</v>
      </c>
      <c r="B152" s="82" t="s">
        <v>48</v>
      </c>
      <c r="C152" s="107">
        <v>0.44</v>
      </c>
      <c r="D152" s="2" t="s">
        <v>6</v>
      </c>
    </row>
    <row r="153" spans="1:23" x14ac:dyDescent="0.45">
      <c r="A153" s="2" t="str">
        <f>'Population Definitions'!B13</f>
        <v>PLHIV Miners</v>
      </c>
      <c r="B153" s="82" t="s">
        <v>48</v>
      </c>
      <c r="C153" s="107">
        <v>0.44</v>
      </c>
      <c r="D153" s="2" t="s">
        <v>6</v>
      </c>
    </row>
    <row r="155" spans="1:23" x14ac:dyDescent="0.45">
      <c r="A155" s="1" t="s">
        <v>76</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s="82" t="s">
        <v>48</v>
      </c>
      <c r="C156" s="108">
        <v>0.28000000000000003</v>
      </c>
      <c r="D156" s="2" t="s">
        <v>6</v>
      </c>
    </row>
    <row r="157" spans="1:23" x14ac:dyDescent="0.45">
      <c r="A157" s="2" t="str">
        <f>'Population Definitions'!B3</f>
        <v>Gen 5-14</v>
      </c>
      <c r="B157" s="82" t="s">
        <v>48</v>
      </c>
      <c r="C157" s="108">
        <v>0.28000000000000003</v>
      </c>
      <c r="D157" s="2" t="s">
        <v>6</v>
      </c>
    </row>
    <row r="158" spans="1:23" x14ac:dyDescent="0.45">
      <c r="A158" s="2" t="str">
        <f>'Population Definitions'!B4</f>
        <v>Gen 15-64</v>
      </c>
      <c r="B158" s="82" t="s">
        <v>48</v>
      </c>
      <c r="C158" s="108" t="s">
        <v>41</v>
      </c>
      <c r="D158" s="2" t="s">
        <v>6</v>
      </c>
      <c r="O158" s="109">
        <v>0.13574660633484162</v>
      </c>
      <c r="P158" s="109"/>
      <c r="Q158" s="109">
        <v>0.5714285714285714</v>
      </c>
      <c r="R158" s="109">
        <v>0.68</v>
      </c>
      <c r="S158" s="109">
        <v>0.62727272727272732</v>
      </c>
    </row>
    <row r="159" spans="1:23" x14ac:dyDescent="0.45">
      <c r="A159" s="2" t="str">
        <f>'Population Definitions'!B5</f>
        <v>Gen 65+</v>
      </c>
      <c r="B159" s="82" t="s">
        <v>48</v>
      </c>
      <c r="C159" s="108">
        <v>0.28000000000000003</v>
      </c>
      <c r="D159" s="2" t="s">
        <v>6</v>
      </c>
      <c r="O159" s="109"/>
      <c r="P159" s="109"/>
      <c r="Q159" s="109"/>
      <c r="R159" s="109"/>
      <c r="S159" s="109"/>
    </row>
    <row r="160" spans="1:23" x14ac:dyDescent="0.45">
      <c r="A160" s="2" t="str">
        <f>'Population Definitions'!B6</f>
        <v>PLHIV 15-64</v>
      </c>
      <c r="B160" s="82" t="s">
        <v>48</v>
      </c>
      <c r="C160" s="108" t="s">
        <v>41</v>
      </c>
      <c r="D160" s="2" t="s">
        <v>6</v>
      </c>
      <c r="O160" s="109"/>
      <c r="P160" s="109">
        <v>0.33333333333333331</v>
      </c>
      <c r="Q160" s="109"/>
      <c r="R160" s="109">
        <v>0.39130434782608697</v>
      </c>
      <c r="S160" s="109">
        <v>0.41417910447761191</v>
      </c>
    </row>
    <row r="161" spans="1:23" x14ac:dyDescent="0.45">
      <c r="A161" s="2" t="str">
        <f>'Population Definitions'!B7</f>
        <v>PLHIV 65+</v>
      </c>
      <c r="B161" s="82" t="s">
        <v>48</v>
      </c>
      <c r="C161" s="108">
        <v>0.28000000000000003</v>
      </c>
      <c r="D161" s="2" t="s">
        <v>6</v>
      </c>
    </row>
    <row r="162" spans="1:23" x14ac:dyDescent="0.45">
      <c r="A162" s="2" t="str">
        <f>'Population Definitions'!B8</f>
        <v>Prisoners</v>
      </c>
      <c r="B162" s="82" t="s">
        <v>48</v>
      </c>
      <c r="C162" s="108">
        <v>0.28000000000000003</v>
      </c>
      <c r="D162" s="2" t="s">
        <v>6</v>
      </c>
    </row>
    <row r="163" spans="1:23" x14ac:dyDescent="0.45">
      <c r="A163" s="2" t="str">
        <f>'Population Definitions'!B9</f>
        <v>PLHIV Prisoners</v>
      </c>
      <c r="B163" s="82" t="s">
        <v>48</v>
      </c>
      <c r="C163" s="108">
        <v>0.28000000000000003</v>
      </c>
      <c r="D163" s="2" t="s">
        <v>6</v>
      </c>
    </row>
    <row r="164" spans="1:23" x14ac:dyDescent="0.45">
      <c r="A164" s="2" t="str">
        <f>'Population Definitions'!B10</f>
        <v>Health Care Workers</v>
      </c>
      <c r="B164" s="82" t="s">
        <v>48</v>
      </c>
      <c r="C164" s="108">
        <v>0.28000000000000003</v>
      </c>
      <c r="D164" s="2" t="s">
        <v>6</v>
      </c>
    </row>
    <row r="165" spans="1:23" x14ac:dyDescent="0.45">
      <c r="A165" s="2" t="str">
        <f>'Population Definitions'!B11</f>
        <v>PLHIV Health Care Workers</v>
      </c>
      <c r="B165" s="82" t="s">
        <v>48</v>
      </c>
      <c r="C165" s="108">
        <v>0.28000000000000003</v>
      </c>
      <c r="D165" s="2" t="s">
        <v>6</v>
      </c>
    </row>
    <row r="166" spans="1:23" x14ac:dyDescent="0.45">
      <c r="A166" s="2" t="str">
        <f>'Population Definitions'!B12</f>
        <v>Miners</v>
      </c>
      <c r="B166" s="82" t="s">
        <v>48</v>
      </c>
      <c r="C166" s="108">
        <v>0.28000000000000003</v>
      </c>
      <c r="D166" s="2" t="s">
        <v>6</v>
      </c>
    </row>
    <row r="167" spans="1:23" x14ac:dyDescent="0.45">
      <c r="A167" s="2" t="str">
        <f>'Population Definitions'!B13</f>
        <v>PLHIV Miners</v>
      </c>
      <c r="B167" s="82" t="s">
        <v>48</v>
      </c>
      <c r="C167" s="108">
        <v>0.28000000000000003</v>
      </c>
      <c r="D167" s="2" t="s">
        <v>6</v>
      </c>
    </row>
    <row r="169" spans="1:23" x14ac:dyDescent="0.45">
      <c r="A169" s="1" t="s">
        <v>77</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45">
      <c r="A170" s="2" t="str">
        <f>'Population Definitions'!B2</f>
        <v>Gen 0-4</v>
      </c>
      <c r="B170" s="82" t="s">
        <v>48</v>
      </c>
      <c r="C170" t="str">
        <f t="shared" ref="C170:C181" si="10">IF(SUMPRODUCT(--(E170:W170&lt;&gt;""))=0,0,"N.A.")</f>
        <v>N.A.</v>
      </c>
      <c r="D170" s="2" t="s">
        <v>6</v>
      </c>
      <c r="G170" s="110">
        <v>0.64332362010897726</v>
      </c>
      <c r="H170" s="110">
        <v>0.73310362348119018</v>
      </c>
      <c r="I170" s="110">
        <v>0.75330009457571978</v>
      </c>
      <c r="J170" s="110">
        <v>0.79762529679927685</v>
      </c>
      <c r="K170" s="110"/>
      <c r="L170" s="110"/>
      <c r="M170" s="110">
        <v>0.83510363681622923</v>
      </c>
      <c r="N170" s="110">
        <v>0.88704947647767207</v>
      </c>
      <c r="O170" s="110">
        <v>0.89302372102225214</v>
      </c>
      <c r="P170" s="110"/>
      <c r="Q170" s="110">
        <v>0.87324685929371093</v>
      </c>
      <c r="R170" s="110"/>
      <c r="S170" s="110">
        <v>0.80017196367501287</v>
      </c>
      <c r="T170" s="110"/>
    </row>
    <row r="171" spans="1:23" x14ac:dyDescent="0.45">
      <c r="A171" s="2" t="str">
        <f>'Population Definitions'!B3</f>
        <v>Gen 5-14</v>
      </c>
      <c r="B171" s="82" t="s">
        <v>48</v>
      </c>
      <c r="C171" t="str">
        <f t="shared" si="10"/>
        <v>N.A.</v>
      </c>
      <c r="D171" s="2" t="s">
        <v>6</v>
      </c>
      <c r="G171" s="110">
        <v>0.65180388056461958</v>
      </c>
      <c r="H171" s="110">
        <v>0.7419142728869218</v>
      </c>
      <c r="I171" s="110">
        <v>0.7614227110900238</v>
      </c>
      <c r="J171" s="110">
        <v>0.80407862093802041</v>
      </c>
      <c r="K171" s="110">
        <v>0.80233354290491499</v>
      </c>
      <c r="L171" s="110">
        <v>0.76328245967477948</v>
      </c>
      <c r="M171" s="110">
        <v>0.83510363681623001</v>
      </c>
      <c r="N171" s="110">
        <v>0.88704947647767252</v>
      </c>
      <c r="O171" s="110">
        <v>0.89302372102224892</v>
      </c>
      <c r="P171" s="110"/>
      <c r="Q171" s="110">
        <v>0.87324685929370827</v>
      </c>
      <c r="R171" s="110">
        <v>0.83536086843748614</v>
      </c>
      <c r="S171" s="110">
        <v>0.80077723747506924</v>
      </c>
      <c r="T171" s="110"/>
    </row>
    <row r="172" spans="1:23" x14ac:dyDescent="0.45">
      <c r="A172" s="2" t="str">
        <f>'Population Definitions'!B4</f>
        <v>Gen 15-64</v>
      </c>
      <c r="B172" s="82" t="s">
        <v>48</v>
      </c>
      <c r="C172" t="str">
        <f t="shared" si="10"/>
        <v>N.A.</v>
      </c>
      <c r="D172" s="2" t="s">
        <v>6</v>
      </c>
      <c r="G172" s="110">
        <v>0.72955876892557192</v>
      </c>
      <c r="H172" s="110">
        <v>0.82386705687099759</v>
      </c>
      <c r="I172" s="110">
        <v>0.83658852383690352</v>
      </c>
      <c r="J172" s="110">
        <v>0.87372829006235064</v>
      </c>
      <c r="K172" s="110"/>
      <c r="L172" s="110">
        <v>0.7632824596747797</v>
      </c>
      <c r="M172" s="110"/>
      <c r="N172" s="110">
        <v>0.88704947647767518</v>
      </c>
      <c r="O172" s="110"/>
      <c r="P172" s="110"/>
      <c r="Q172" s="110">
        <v>0.87324685929370982</v>
      </c>
      <c r="R172" s="110">
        <v>0.83536086843748791</v>
      </c>
      <c r="S172" s="110">
        <v>0.80017196367501131</v>
      </c>
      <c r="T172" s="110"/>
    </row>
    <row r="173" spans="1:23" x14ac:dyDescent="0.45">
      <c r="A173" s="2" t="str">
        <f>'Population Definitions'!B5</f>
        <v>Gen 65+</v>
      </c>
      <c r="B173" s="82" t="s">
        <v>48</v>
      </c>
      <c r="C173" t="str">
        <f t="shared" si="10"/>
        <v>N.A.</v>
      </c>
      <c r="D173" s="2" t="s">
        <v>6</v>
      </c>
      <c r="G173" s="110">
        <v>0.65742998142574993</v>
      </c>
      <c r="H173" s="110">
        <v>0.74739812159799934</v>
      </c>
      <c r="I173" s="110">
        <v>0.76588638430408251</v>
      </c>
      <c r="J173" s="110">
        <v>0.80885256457891663</v>
      </c>
      <c r="K173" s="110">
        <v>0.80728241874059992</v>
      </c>
      <c r="L173" s="110">
        <v>0.7721762249158759</v>
      </c>
      <c r="M173" s="110">
        <v>0.8351036368162309</v>
      </c>
      <c r="N173" s="110">
        <v>0.88704947647767374</v>
      </c>
      <c r="O173" s="110">
        <v>0.79449317142371634</v>
      </c>
      <c r="P173" s="110"/>
      <c r="Q173" s="110">
        <v>0.87324685929371071</v>
      </c>
      <c r="R173" s="110">
        <v>0.8244910155262708</v>
      </c>
      <c r="S173" s="110">
        <v>0.80017196367501142</v>
      </c>
      <c r="T173" s="110"/>
    </row>
    <row r="174" spans="1:23" x14ac:dyDescent="0.45">
      <c r="A174" s="2" t="str">
        <f>'Population Definitions'!B6</f>
        <v>PLHIV 15-64</v>
      </c>
      <c r="B174" s="82" t="s">
        <v>48</v>
      </c>
      <c r="C174" t="str">
        <f t="shared" si="10"/>
        <v>N.A.</v>
      </c>
      <c r="D174" s="2" t="s">
        <v>6</v>
      </c>
      <c r="G174" s="110">
        <v>0.64533582357471519</v>
      </c>
      <c r="H174" s="110">
        <v>0.73565745625713619</v>
      </c>
      <c r="I174" s="110">
        <v>0.75535991807656089</v>
      </c>
      <c r="J174" s="110">
        <v>0.79936495259573404</v>
      </c>
      <c r="K174" s="110">
        <v>0.68543616718179745</v>
      </c>
      <c r="L174" s="110">
        <v>0.76328245967477981</v>
      </c>
      <c r="M174" s="110"/>
      <c r="N174" s="110"/>
      <c r="O174" s="110">
        <v>0.89302372102224847</v>
      </c>
      <c r="P174" s="110"/>
      <c r="Q174" s="110">
        <v>0.87324685929371237</v>
      </c>
      <c r="R174" s="110">
        <v>0.83536086843748825</v>
      </c>
      <c r="S174" s="110">
        <v>0.80017196367501331</v>
      </c>
      <c r="T174" s="110"/>
    </row>
    <row r="175" spans="1:23" x14ac:dyDescent="0.45">
      <c r="A175" s="2" t="str">
        <f>'Population Definitions'!B7</f>
        <v>PLHIV 65+</v>
      </c>
      <c r="B175" s="82" t="s">
        <v>48</v>
      </c>
      <c r="C175" t="str">
        <f t="shared" si="10"/>
        <v>N.A.</v>
      </c>
      <c r="D175" s="2" t="s">
        <v>6</v>
      </c>
      <c r="G175" s="110">
        <v>0.64637375318676493</v>
      </c>
      <c r="H175" s="110">
        <v>0.73660366413195377</v>
      </c>
      <c r="I175" s="110">
        <v>0.75778349643452114</v>
      </c>
      <c r="J175" s="110">
        <v>0.80321786125489836</v>
      </c>
      <c r="K175" s="110"/>
      <c r="L175" s="110"/>
      <c r="M175" s="110">
        <v>0.84258756489463593</v>
      </c>
      <c r="N175" s="110"/>
      <c r="O175" s="110"/>
      <c r="P175" s="110"/>
      <c r="Q175" s="110">
        <v>0.87324685929371215</v>
      </c>
      <c r="R175" s="110">
        <v>0.8445680002544661</v>
      </c>
      <c r="S175" s="110">
        <v>0.80017196367501175</v>
      </c>
      <c r="T175" s="110"/>
    </row>
    <row r="176" spans="1:23" x14ac:dyDescent="0.45">
      <c r="A176" s="2" t="str">
        <f>'Population Definitions'!B8</f>
        <v>Prisoners</v>
      </c>
      <c r="B176" s="82" t="s">
        <v>48</v>
      </c>
      <c r="C176" t="str">
        <f t="shared" si="10"/>
        <v>N.A.</v>
      </c>
      <c r="D176" s="2" t="s">
        <v>6</v>
      </c>
      <c r="G176" s="110">
        <v>0.64051330133789031</v>
      </c>
      <c r="H176" s="110"/>
      <c r="I176" s="110">
        <v>0.75045776156030963</v>
      </c>
      <c r="J176" s="110">
        <v>0.7948412677455331</v>
      </c>
      <c r="K176" s="110">
        <v>0.79435013553362732</v>
      </c>
      <c r="L176" s="110"/>
      <c r="M176" s="110">
        <v>0.8351036368162279</v>
      </c>
      <c r="N176" s="110">
        <v>0.88704947647767618</v>
      </c>
      <c r="O176" s="110">
        <v>0.89302372102224958</v>
      </c>
      <c r="P176" s="110"/>
      <c r="Q176" s="110">
        <v>0.87324685929371193</v>
      </c>
      <c r="R176" s="110">
        <v>0.8353608684374888</v>
      </c>
      <c r="S176" s="110">
        <v>0.80017196367501175</v>
      </c>
      <c r="T176" s="110"/>
    </row>
    <row r="177" spans="1:23" x14ac:dyDescent="0.45">
      <c r="A177" s="2" t="str">
        <f>'Population Definitions'!B9</f>
        <v>PLHIV Prisoners</v>
      </c>
      <c r="B177" s="82" t="s">
        <v>48</v>
      </c>
      <c r="C177" t="str">
        <f t="shared" si="10"/>
        <v>N.A.</v>
      </c>
      <c r="D177" s="2" t="s">
        <v>6</v>
      </c>
      <c r="G177" s="110">
        <v>0.64051330133789031</v>
      </c>
      <c r="H177" s="110"/>
      <c r="I177" s="110">
        <v>0.75045776156031041</v>
      </c>
      <c r="J177" s="110">
        <v>0.79484126774553221</v>
      </c>
      <c r="K177" s="110"/>
      <c r="L177" s="110"/>
      <c r="M177" s="110">
        <v>0.83510363681623057</v>
      </c>
      <c r="N177" s="110">
        <v>0.88704947647767463</v>
      </c>
      <c r="O177" s="110">
        <v>0.89302372102225391</v>
      </c>
      <c r="P177" s="110"/>
      <c r="Q177" s="110">
        <v>0.87324685929371204</v>
      </c>
      <c r="R177" s="110">
        <v>0.83536086843749047</v>
      </c>
      <c r="S177" s="110">
        <v>0.80017196367501298</v>
      </c>
      <c r="T177" s="110"/>
    </row>
    <row r="178" spans="1:23" x14ac:dyDescent="0.45">
      <c r="A178" s="2" t="str">
        <f>'Population Definitions'!B10</f>
        <v>Health Care Workers</v>
      </c>
      <c r="B178" s="82" t="s">
        <v>48</v>
      </c>
      <c r="C178" s="111">
        <v>0.59</v>
      </c>
      <c r="D178" s="2" t="s">
        <v>6</v>
      </c>
      <c r="G178" s="110"/>
      <c r="H178" s="110"/>
      <c r="I178" s="110"/>
      <c r="J178" s="110"/>
      <c r="K178" s="110"/>
      <c r="L178" s="110"/>
      <c r="M178" s="110"/>
      <c r="N178" s="110"/>
      <c r="O178" s="110"/>
      <c r="P178" s="110"/>
      <c r="Q178" s="110"/>
      <c r="R178" s="110"/>
      <c r="S178" s="110"/>
      <c r="T178" s="110"/>
    </row>
    <row r="179" spans="1:23" x14ac:dyDescent="0.45">
      <c r="A179" s="2" t="str">
        <f>'Population Definitions'!B11</f>
        <v>PLHIV Health Care Workers</v>
      </c>
      <c r="B179" s="82" t="s">
        <v>48</v>
      </c>
      <c r="C179" s="111">
        <v>0.59</v>
      </c>
      <c r="D179" s="2" t="s">
        <v>6</v>
      </c>
      <c r="G179" s="110"/>
      <c r="H179" s="110"/>
      <c r="I179" s="110"/>
      <c r="J179" s="110"/>
      <c r="K179" s="110"/>
      <c r="L179" s="110"/>
      <c r="M179" s="110"/>
      <c r="N179" s="110"/>
      <c r="O179" s="110"/>
      <c r="P179" s="110"/>
      <c r="Q179" s="110"/>
      <c r="R179" s="110"/>
      <c r="S179" s="110"/>
      <c r="T179" s="110"/>
    </row>
    <row r="180" spans="1:23" x14ac:dyDescent="0.45">
      <c r="A180" s="2" t="str">
        <f>'Population Definitions'!B12</f>
        <v>Miners</v>
      </c>
      <c r="B180" s="82" t="s">
        <v>48</v>
      </c>
      <c r="C180" t="str">
        <f t="shared" si="10"/>
        <v>N.A.</v>
      </c>
      <c r="D180" s="2" t="s">
        <v>6</v>
      </c>
      <c r="G180" s="110"/>
      <c r="H180" s="110"/>
      <c r="I180" s="110"/>
      <c r="J180" s="110"/>
      <c r="K180" s="110"/>
      <c r="L180" s="110"/>
      <c r="M180" s="110"/>
      <c r="N180" s="110"/>
      <c r="O180" s="110"/>
      <c r="P180" s="110"/>
      <c r="Q180" s="110"/>
      <c r="R180" s="110"/>
      <c r="S180" s="110"/>
      <c r="T180" s="110">
        <v>0.8</v>
      </c>
    </row>
    <row r="181" spans="1:23" x14ac:dyDescent="0.45">
      <c r="A181" s="2" t="str">
        <f>'Population Definitions'!B13</f>
        <v>PLHIV Miners</v>
      </c>
      <c r="B181" s="82" t="s">
        <v>48</v>
      </c>
      <c r="C181" t="str">
        <f t="shared" si="10"/>
        <v>N.A.</v>
      </c>
      <c r="D181" s="2" t="s">
        <v>6</v>
      </c>
      <c r="G181" s="110"/>
      <c r="H181" s="110"/>
      <c r="I181" s="110"/>
      <c r="J181" s="110"/>
      <c r="K181" s="110"/>
      <c r="L181" s="110"/>
      <c r="M181" s="110"/>
      <c r="N181" s="110"/>
      <c r="O181" s="110"/>
      <c r="P181" s="110"/>
      <c r="Q181" s="110"/>
      <c r="R181" s="110"/>
      <c r="S181" s="110"/>
      <c r="T181" s="110">
        <v>0.8</v>
      </c>
    </row>
    <row r="183" spans="1:23" x14ac:dyDescent="0.45">
      <c r="A183" s="1" t="s">
        <v>78</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45">
      <c r="A184" s="2" t="str">
        <f>'Population Definitions'!B2</f>
        <v>Gen 0-4</v>
      </c>
      <c r="B184" s="82" t="s">
        <v>48</v>
      </c>
      <c r="C184" t="str">
        <f t="shared" ref="C184:C195" si="11">IF(SUMPRODUCT(--(E184:W184&lt;&gt;""))=0,0,"N.A.")</f>
        <v>N.A.</v>
      </c>
      <c r="D184" s="2" t="s">
        <v>6</v>
      </c>
      <c r="G184" s="112">
        <v>0.82399999999999995</v>
      </c>
      <c r="H184" s="112"/>
      <c r="I184" s="112"/>
      <c r="J184" s="112"/>
      <c r="K184" s="112"/>
      <c r="L184" s="112"/>
      <c r="M184" s="112"/>
      <c r="N184" s="112"/>
      <c r="O184" s="112">
        <v>0.82399999999999995</v>
      </c>
      <c r="P184" s="112">
        <v>0.871</v>
      </c>
      <c r="Q184" s="112">
        <v>0.68300000000000005</v>
      </c>
      <c r="R184" s="112"/>
      <c r="S184" s="112">
        <v>0.90300000000000002</v>
      </c>
      <c r="T184" s="112">
        <v>0.9</v>
      </c>
    </row>
    <row r="185" spans="1:23" x14ac:dyDescent="0.45">
      <c r="A185" s="2" t="str">
        <f>'Population Definitions'!B3</f>
        <v>Gen 5-14</v>
      </c>
      <c r="B185" s="82" t="s">
        <v>48</v>
      </c>
      <c r="C185" t="str">
        <f t="shared" si="11"/>
        <v>N.A.</v>
      </c>
      <c r="D185" s="2" t="s">
        <v>6</v>
      </c>
      <c r="G185" s="112">
        <v>0.82399999999999995</v>
      </c>
      <c r="H185" s="112"/>
      <c r="I185" s="112"/>
      <c r="J185" s="112"/>
      <c r="K185" s="112"/>
      <c r="L185" s="112"/>
      <c r="M185" s="112"/>
      <c r="N185" s="112"/>
      <c r="O185" s="112">
        <v>0.82399999999999995</v>
      </c>
      <c r="P185" s="112">
        <v>0.871</v>
      </c>
      <c r="Q185" s="112">
        <v>0.68300000000000005</v>
      </c>
      <c r="R185" s="112"/>
      <c r="S185" s="112">
        <v>0.90300000000000002</v>
      </c>
      <c r="T185" s="112">
        <v>0.9</v>
      </c>
    </row>
    <row r="186" spans="1:23" x14ac:dyDescent="0.45">
      <c r="A186" s="2" t="str">
        <f>'Population Definitions'!B4</f>
        <v>Gen 15-64</v>
      </c>
      <c r="B186" s="82" t="s">
        <v>48</v>
      </c>
      <c r="C186" t="str">
        <f t="shared" si="11"/>
        <v>N.A.</v>
      </c>
      <c r="D186" s="2" t="s">
        <v>6</v>
      </c>
      <c r="G186" s="112">
        <v>0.82399999999999995</v>
      </c>
      <c r="H186" s="112"/>
      <c r="I186" s="112"/>
      <c r="J186" s="112"/>
      <c r="K186" s="112"/>
      <c r="L186" s="112"/>
      <c r="M186" s="112"/>
      <c r="N186" s="112"/>
      <c r="O186" s="112">
        <v>0.82399999999999995</v>
      </c>
      <c r="P186" s="112">
        <v>0.871</v>
      </c>
      <c r="Q186" s="112">
        <v>0.68300000000000005</v>
      </c>
      <c r="R186" s="112"/>
      <c r="S186" s="112">
        <v>0.90300000000000002</v>
      </c>
      <c r="T186" s="112">
        <v>0.9</v>
      </c>
    </row>
    <row r="187" spans="1:23" x14ac:dyDescent="0.45">
      <c r="A187" s="2" t="str">
        <f>'Population Definitions'!B5</f>
        <v>Gen 65+</v>
      </c>
      <c r="B187" s="82" t="s">
        <v>48</v>
      </c>
      <c r="C187" t="str">
        <f t="shared" si="11"/>
        <v>N.A.</v>
      </c>
      <c r="D187" s="2" t="s">
        <v>6</v>
      </c>
      <c r="G187" s="112">
        <v>0.82399999999999995</v>
      </c>
      <c r="H187" s="112"/>
      <c r="I187" s="112"/>
      <c r="J187" s="112"/>
      <c r="K187" s="112"/>
      <c r="L187" s="112"/>
      <c r="M187" s="112"/>
      <c r="N187" s="112"/>
      <c r="O187" s="112">
        <v>0.82399999999999995</v>
      </c>
      <c r="P187" s="112">
        <v>0.871</v>
      </c>
      <c r="Q187" s="112">
        <v>0.68300000000000005</v>
      </c>
      <c r="R187" s="112"/>
      <c r="S187" s="112">
        <v>0.90300000000000002</v>
      </c>
      <c r="T187" s="112">
        <v>0.9</v>
      </c>
    </row>
    <row r="188" spans="1:23" x14ac:dyDescent="0.45">
      <c r="A188" s="2" t="str">
        <f>'Population Definitions'!B6</f>
        <v>PLHIV 15-64</v>
      </c>
      <c r="B188" s="82" t="s">
        <v>48</v>
      </c>
      <c r="C188" t="str">
        <f t="shared" si="11"/>
        <v>N.A.</v>
      </c>
      <c r="D188" s="2" t="s">
        <v>6</v>
      </c>
      <c r="G188" s="112">
        <v>0.82399999999999995</v>
      </c>
      <c r="H188" s="112"/>
      <c r="I188" s="112"/>
      <c r="J188" s="112"/>
      <c r="K188" s="112"/>
      <c r="L188" s="112"/>
      <c r="M188" s="112"/>
      <c r="N188" s="112"/>
      <c r="O188" s="112">
        <v>0.82399999999999995</v>
      </c>
      <c r="P188" s="112">
        <v>0.871</v>
      </c>
      <c r="Q188" s="112">
        <v>0.68300000000000005</v>
      </c>
      <c r="R188" s="112"/>
      <c r="S188" s="112">
        <v>0.90300000000000002</v>
      </c>
      <c r="T188" s="112">
        <v>0.9</v>
      </c>
    </row>
    <row r="189" spans="1:23" x14ac:dyDescent="0.45">
      <c r="A189" s="2" t="str">
        <f>'Population Definitions'!B7</f>
        <v>PLHIV 65+</v>
      </c>
      <c r="B189" s="82" t="s">
        <v>48</v>
      </c>
      <c r="C189" t="str">
        <f t="shared" si="11"/>
        <v>N.A.</v>
      </c>
      <c r="D189" s="2" t="s">
        <v>6</v>
      </c>
      <c r="G189" s="112">
        <v>0.82399999999999995</v>
      </c>
      <c r="H189" s="112"/>
      <c r="I189" s="112"/>
      <c r="J189" s="112"/>
      <c r="K189" s="112"/>
      <c r="L189" s="112"/>
      <c r="M189" s="112"/>
      <c r="N189" s="112"/>
      <c r="O189" s="112">
        <v>0.82399999999999995</v>
      </c>
      <c r="P189" s="112">
        <v>0.871</v>
      </c>
      <c r="Q189" s="112">
        <v>0.68300000000000005</v>
      </c>
      <c r="R189" s="112"/>
      <c r="S189" s="112">
        <v>0.90300000000000002</v>
      </c>
      <c r="T189" s="112">
        <v>0.9</v>
      </c>
    </row>
    <row r="190" spans="1:23" x14ac:dyDescent="0.45">
      <c r="A190" s="2" t="str">
        <f>'Population Definitions'!B8</f>
        <v>Prisoners</v>
      </c>
      <c r="B190" s="82" t="s">
        <v>48</v>
      </c>
      <c r="C190" t="str">
        <f t="shared" si="11"/>
        <v>N.A.</v>
      </c>
      <c r="D190" s="2" t="s">
        <v>6</v>
      </c>
      <c r="G190" s="112">
        <v>0.82399999999999995</v>
      </c>
      <c r="H190" s="112"/>
      <c r="I190" s="112"/>
      <c r="J190" s="112"/>
      <c r="K190" s="112"/>
      <c r="L190" s="112"/>
      <c r="M190" s="112"/>
      <c r="N190" s="112"/>
      <c r="O190" s="112">
        <v>0.82399999999999995</v>
      </c>
      <c r="P190" s="112">
        <v>0.871</v>
      </c>
      <c r="Q190" s="112">
        <v>0.68300000000000005</v>
      </c>
      <c r="R190" s="112"/>
      <c r="S190" s="112">
        <v>0.90300000000000002</v>
      </c>
      <c r="T190" s="112">
        <v>0.9</v>
      </c>
    </row>
    <row r="191" spans="1:23" x14ac:dyDescent="0.45">
      <c r="A191" s="2" t="str">
        <f>'Population Definitions'!B9</f>
        <v>PLHIV Prisoners</v>
      </c>
      <c r="B191" s="82" t="s">
        <v>48</v>
      </c>
      <c r="C191" t="str">
        <f t="shared" si="11"/>
        <v>N.A.</v>
      </c>
      <c r="D191" s="2" t="s">
        <v>6</v>
      </c>
      <c r="G191" s="112">
        <v>0.82399999999999995</v>
      </c>
      <c r="H191" s="112"/>
      <c r="I191" s="112"/>
      <c r="J191" s="112"/>
      <c r="K191" s="112"/>
      <c r="L191" s="112"/>
      <c r="M191" s="112"/>
      <c r="N191" s="112"/>
      <c r="O191" s="112">
        <v>0.82399999999999995</v>
      </c>
      <c r="P191" s="112">
        <v>0.871</v>
      </c>
      <c r="Q191" s="112">
        <v>0.68300000000000005</v>
      </c>
      <c r="R191" s="112"/>
      <c r="S191" s="112">
        <v>0.90300000000000002</v>
      </c>
      <c r="T191" s="112">
        <v>0.9</v>
      </c>
    </row>
    <row r="192" spans="1:23" x14ac:dyDescent="0.45">
      <c r="A192" s="2" t="str">
        <f>'Population Definitions'!B10</f>
        <v>Health Care Workers</v>
      </c>
      <c r="B192" s="82" t="s">
        <v>48</v>
      </c>
      <c r="C192" s="114">
        <v>0.59</v>
      </c>
      <c r="D192" s="2" t="s">
        <v>6</v>
      </c>
      <c r="G192" s="112"/>
      <c r="H192" s="112"/>
      <c r="I192" s="112"/>
      <c r="J192" s="112"/>
      <c r="K192" s="112"/>
      <c r="L192" s="112"/>
      <c r="M192" s="112"/>
      <c r="N192" s="112"/>
      <c r="O192" s="112"/>
      <c r="P192" s="112"/>
      <c r="Q192" s="112"/>
      <c r="R192" s="112"/>
      <c r="S192" s="112"/>
      <c r="T192" s="112"/>
    </row>
    <row r="193" spans="1:23" x14ac:dyDescent="0.45">
      <c r="A193" s="2" t="str">
        <f>'Population Definitions'!B11</f>
        <v>PLHIV Health Care Workers</v>
      </c>
      <c r="B193" s="82" t="s">
        <v>48</v>
      </c>
      <c r="C193" s="114">
        <v>0.59</v>
      </c>
      <c r="D193" s="2" t="s">
        <v>6</v>
      </c>
      <c r="G193" s="112"/>
      <c r="H193" s="112"/>
      <c r="I193" s="112"/>
      <c r="J193" s="112"/>
      <c r="K193" s="112"/>
      <c r="L193" s="112"/>
      <c r="M193" s="112"/>
      <c r="N193" s="112"/>
      <c r="O193" s="112"/>
      <c r="P193" s="112"/>
      <c r="Q193" s="112"/>
      <c r="R193" s="112"/>
      <c r="S193" s="112"/>
      <c r="T193" s="112"/>
    </row>
    <row r="194" spans="1:23" x14ac:dyDescent="0.45">
      <c r="A194" s="2" t="str">
        <f>'Population Definitions'!B12</f>
        <v>Miners</v>
      </c>
      <c r="B194" s="82" t="s">
        <v>48</v>
      </c>
      <c r="C194" t="str">
        <f t="shared" si="11"/>
        <v>N.A.</v>
      </c>
      <c r="D194" s="2" t="s">
        <v>6</v>
      </c>
      <c r="G194" s="112"/>
      <c r="H194" s="112"/>
      <c r="I194" s="112"/>
      <c r="J194" s="112"/>
      <c r="K194" s="112"/>
      <c r="L194" s="112"/>
      <c r="M194" s="112"/>
      <c r="N194" s="112"/>
      <c r="O194" s="112"/>
      <c r="P194" s="112"/>
      <c r="Q194" s="112"/>
      <c r="R194" s="112"/>
      <c r="S194" s="112"/>
      <c r="T194" s="113">
        <v>0.93759999999999999</v>
      </c>
    </row>
    <row r="195" spans="1:23" x14ac:dyDescent="0.45">
      <c r="A195" s="2" t="str">
        <f>'Population Definitions'!B13</f>
        <v>PLHIV Miners</v>
      </c>
      <c r="B195" s="82" t="s">
        <v>48</v>
      </c>
      <c r="C195" t="str">
        <f t="shared" si="11"/>
        <v>N.A.</v>
      </c>
      <c r="D195" s="2" t="s">
        <v>6</v>
      </c>
      <c r="G195" s="112"/>
      <c r="H195" s="112"/>
      <c r="I195" s="112"/>
      <c r="J195" s="112"/>
      <c r="K195" s="112"/>
      <c r="L195" s="112"/>
      <c r="M195" s="112"/>
      <c r="N195" s="112"/>
      <c r="O195" s="112"/>
      <c r="P195" s="112"/>
      <c r="Q195" s="112"/>
      <c r="R195" s="112"/>
      <c r="S195" s="112"/>
      <c r="T195" s="112">
        <v>0.93759999999999999</v>
      </c>
    </row>
    <row r="197" spans="1:23" x14ac:dyDescent="0.45">
      <c r="A197" s="1" t="s">
        <v>79</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45">
      <c r="A198" s="2" t="str">
        <f>'Population Definitions'!B2</f>
        <v>Gen 0-4</v>
      </c>
      <c r="B198" s="82" t="s">
        <v>48</v>
      </c>
      <c r="C198" t="str">
        <f t="shared" ref="C198:C205" si="12">IF(SUMPRODUCT(--(E198:W198&lt;&gt;""))=0,0,"N.A.")</f>
        <v>N.A.</v>
      </c>
      <c r="D198" s="2" t="s">
        <v>6</v>
      </c>
      <c r="H198" s="115">
        <v>0.12690191000323731</v>
      </c>
      <c r="I198" s="115">
        <v>0.1290866194809572</v>
      </c>
      <c r="J198" s="115"/>
      <c r="K198" s="115"/>
      <c r="L198" s="115">
        <v>0.11751930501930502</v>
      </c>
      <c r="M198" s="115"/>
      <c r="N198" s="115">
        <v>8.7855297157622733E-2</v>
      </c>
      <c r="O198" s="115">
        <v>8.0291970802919707E-2</v>
      </c>
      <c r="P198" s="115">
        <v>4.9977688531905401E-2</v>
      </c>
      <c r="Q198" s="115">
        <v>5.0980392156862744E-2</v>
      </c>
      <c r="R198" s="115">
        <v>5.4147772739397172E-2</v>
      </c>
      <c r="S198" s="115">
        <v>5.0324675324675328E-2</v>
      </c>
      <c r="T198" s="115">
        <v>4.1752224503764541E-2</v>
      </c>
    </row>
    <row r="199" spans="1:23" x14ac:dyDescent="0.45">
      <c r="A199" s="2" t="str">
        <f>'Population Definitions'!B3</f>
        <v>Gen 5-14</v>
      </c>
      <c r="B199" s="82" t="s">
        <v>48</v>
      </c>
      <c r="C199" t="str">
        <f t="shared" si="12"/>
        <v>N.A.</v>
      </c>
      <c r="D199" s="2" t="s">
        <v>6</v>
      </c>
      <c r="H199" s="115">
        <v>0.1133879781420765</v>
      </c>
      <c r="I199" s="115">
        <v>0.11237298266586969</v>
      </c>
      <c r="J199" s="115"/>
      <c r="K199" s="115"/>
      <c r="L199" s="115">
        <v>8.8495575221238937E-2</v>
      </c>
      <c r="M199" s="115"/>
      <c r="N199" s="115">
        <v>8.75405280222325E-2</v>
      </c>
      <c r="O199" s="115"/>
      <c r="P199" s="115">
        <v>4.1591320072332731E-2</v>
      </c>
      <c r="Q199" s="115">
        <v>3.834355828220859E-2</v>
      </c>
      <c r="R199" s="115">
        <v>4.4099378881987575E-2</v>
      </c>
      <c r="S199" s="115">
        <v>3.9321511179645337E-2</v>
      </c>
      <c r="T199" s="115">
        <v>3.5859820700896494E-2</v>
      </c>
    </row>
    <row r="200" spans="1:23" x14ac:dyDescent="0.45">
      <c r="A200" s="2" t="str">
        <f>'Population Definitions'!B4</f>
        <v>Gen 15-64</v>
      </c>
      <c r="B200" s="82" t="s">
        <v>48</v>
      </c>
      <c r="C200" t="str">
        <f t="shared" si="12"/>
        <v>N.A.</v>
      </c>
      <c r="D200" s="2" t="s">
        <v>6</v>
      </c>
      <c r="H200" s="115">
        <v>0.15780842091170763</v>
      </c>
      <c r="I200" s="115">
        <v>0.13122721749696234</v>
      </c>
      <c r="J200" s="115"/>
      <c r="K200" s="115"/>
      <c r="L200" s="115">
        <v>0.12801951420260921</v>
      </c>
      <c r="M200" s="115"/>
      <c r="N200" s="115">
        <v>0.11693734518564772</v>
      </c>
      <c r="O200" s="115"/>
      <c r="P200" s="115"/>
      <c r="Q200" s="115">
        <v>8.7488316109183964E-2</v>
      </c>
      <c r="R200" s="115">
        <v>7.6886747284385951E-2</v>
      </c>
      <c r="S200" s="115">
        <v>6.9641955504940248E-2</v>
      </c>
      <c r="T200" s="115">
        <v>6.9810943466733361E-2</v>
      </c>
    </row>
    <row r="201" spans="1:23" x14ac:dyDescent="0.45">
      <c r="A201" s="2" t="str">
        <f>'Population Definitions'!B5</f>
        <v>Gen 65+</v>
      </c>
      <c r="B201" s="82" t="s">
        <v>48</v>
      </c>
      <c r="C201" t="str">
        <f t="shared" si="12"/>
        <v>N.A.</v>
      </c>
      <c r="D201" s="2" t="s">
        <v>6</v>
      </c>
      <c r="H201" s="115">
        <v>0.1333333333333333</v>
      </c>
      <c r="I201" s="115">
        <v>0.10920770877944322</v>
      </c>
      <c r="J201" s="115"/>
      <c r="K201" s="115">
        <v>0.10461538461538462</v>
      </c>
      <c r="L201" s="115">
        <v>0.10574765626588756</v>
      </c>
      <c r="M201" s="115"/>
      <c r="N201" s="115">
        <v>0.10023373932599088</v>
      </c>
      <c r="O201" s="115"/>
      <c r="P201" s="115">
        <v>7.9566258273482598E-2</v>
      </c>
      <c r="Q201" s="115">
        <v>6.3890405467977918E-2</v>
      </c>
      <c r="R201" s="115">
        <v>7.7663265401036199E-2</v>
      </c>
      <c r="S201" s="115">
        <v>6.7228847400140485E-2</v>
      </c>
      <c r="T201" s="115">
        <v>4.3518375341477247E-2</v>
      </c>
    </row>
    <row r="202" spans="1:23" x14ac:dyDescent="0.45">
      <c r="A202" s="2" t="str">
        <f>'Population Definitions'!B6</f>
        <v>PLHIV 15-64</v>
      </c>
      <c r="B202" s="82" t="s">
        <v>48</v>
      </c>
      <c r="C202" t="str">
        <f t="shared" si="12"/>
        <v>N.A.</v>
      </c>
      <c r="D202" s="2" t="s">
        <v>6</v>
      </c>
      <c r="H202" s="115">
        <v>0.15783623078369768</v>
      </c>
      <c r="I202" s="115">
        <v>0.13125925929346685</v>
      </c>
      <c r="J202" s="115">
        <v>0.11387649433581779</v>
      </c>
      <c r="K202" s="115">
        <v>0.11538287201108939</v>
      </c>
      <c r="L202" s="115">
        <v>0.12754313300908782</v>
      </c>
      <c r="M202" s="115">
        <v>0.10388573183873054</v>
      </c>
      <c r="N202" s="115">
        <v>0.11895971196237486</v>
      </c>
      <c r="O202" s="115">
        <v>0.12344685515806607</v>
      </c>
      <c r="P202" s="115">
        <v>0.10868301378108965</v>
      </c>
      <c r="Q202" s="115">
        <v>9.560733710659218E-2</v>
      </c>
      <c r="R202" s="115">
        <v>8.213988447690064E-2</v>
      </c>
      <c r="S202" s="115">
        <v>7.1167404435899306E-2</v>
      </c>
      <c r="T202" s="115">
        <v>6.8420760896606897E-2</v>
      </c>
    </row>
    <row r="203" spans="1:23" x14ac:dyDescent="0.45">
      <c r="A203" s="2" t="str">
        <f>'Population Definitions'!B7</f>
        <v>PLHIV 65+</v>
      </c>
      <c r="B203" s="82" t="s">
        <v>48</v>
      </c>
      <c r="C203" t="str">
        <f t="shared" si="12"/>
        <v>N.A.</v>
      </c>
      <c r="D203" s="2" t="s">
        <v>6</v>
      </c>
      <c r="H203" s="115">
        <v>0.13333333333333333</v>
      </c>
      <c r="I203" s="115">
        <v>0.10920770877944325</v>
      </c>
      <c r="J203" s="115">
        <v>8.2812499999999997E-2</v>
      </c>
      <c r="K203" s="115">
        <v>0.10461538461538464</v>
      </c>
      <c r="L203" s="115">
        <v>0.10877457573095552</v>
      </c>
      <c r="M203" s="115">
        <v>5.8973365187897579E-2</v>
      </c>
      <c r="N203" s="115">
        <v>0.11554136323801989</v>
      </c>
      <c r="O203" s="115">
        <v>9.1344647246847113E-2</v>
      </c>
      <c r="P203" s="115">
        <v>7.3647333952645708E-2</v>
      </c>
      <c r="Q203" s="115">
        <v>7.6155286776611444E-2</v>
      </c>
      <c r="R203" s="115">
        <v>5.856099540167703E-2</v>
      </c>
      <c r="S203" s="115">
        <v>6.5839305482724458E-2</v>
      </c>
      <c r="T203" s="115">
        <v>4.8122548616253875E-2</v>
      </c>
    </row>
    <row r="204" spans="1:23" x14ac:dyDescent="0.45">
      <c r="A204" s="2" t="str">
        <f>'Population Definitions'!B8</f>
        <v>Prisoners</v>
      </c>
      <c r="B204" s="82" t="s">
        <v>48</v>
      </c>
      <c r="C204" t="str">
        <f t="shared" si="12"/>
        <v>N.A.</v>
      </c>
      <c r="D204" s="2" t="s">
        <v>6</v>
      </c>
      <c r="H204" s="115">
        <v>0.38012958963282939</v>
      </c>
      <c r="I204" s="115">
        <v>0.34711964549483015</v>
      </c>
      <c r="J204" s="115"/>
      <c r="K204" s="115"/>
      <c r="L204" s="115">
        <v>0.10393258426966293</v>
      </c>
      <c r="M204" s="115"/>
      <c r="N204" s="115"/>
      <c r="O204" s="115"/>
      <c r="P204" s="115">
        <v>4.0316346554082186E-2</v>
      </c>
      <c r="Q204" s="115">
        <v>4.98776268039497E-2</v>
      </c>
      <c r="R204" s="115"/>
      <c r="S204" s="115">
        <v>4.8024732147071314E-2</v>
      </c>
      <c r="T204" s="115">
        <v>3.4267026873311526E-2</v>
      </c>
    </row>
    <row r="205" spans="1:23" x14ac:dyDescent="0.45">
      <c r="A205" s="2" t="str">
        <f>'Population Definitions'!B9</f>
        <v>PLHIV Prisoners</v>
      </c>
      <c r="B205" s="82" t="s">
        <v>48</v>
      </c>
      <c r="C205" t="str">
        <f t="shared" si="12"/>
        <v>N.A.</v>
      </c>
      <c r="D205" s="2" t="s">
        <v>6</v>
      </c>
      <c r="H205" s="115">
        <v>0.38012958963282939</v>
      </c>
      <c r="I205" s="115">
        <v>0.3471196454948301</v>
      </c>
      <c r="J205" s="115"/>
      <c r="K205" s="115"/>
      <c r="L205" s="115"/>
      <c r="M205" s="115">
        <v>0.17735495168108789</v>
      </c>
      <c r="N205" s="115">
        <v>0.11118230299264784</v>
      </c>
      <c r="O205" s="115">
        <v>0.1021170703273874</v>
      </c>
      <c r="P205" s="115"/>
      <c r="Q205" s="115"/>
      <c r="R205" s="115"/>
      <c r="S205" s="115">
        <v>9.3275464708036271E-2</v>
      </c>
      <c r="T205" s="115">
        <v>4.5643939393939396E-2</v>
      </c>
    </row>
    <row r="206" spans="1:23" x14ac:dyDescent="0.45">
      <c r="A206" s="2" t="str">
        <f>'Population Definitions'!B10</f>
        <v>Health Care Workers</v>
      </c>
      <c r="B206" s="82" t="s">
        <v>48</v>
      </c>
      <c r="C206" s="116">
        <v>0.05</v>
      </c>
      <c r="D206" s="2" t="s">
        <v>6</v>
      </c>
    </row>
    <row r="207" spans="1:23" x14ac:dyDescent="0.45">
      <c r="A207" s="2" t="str">
        <f>'Population Definitions'!B11</f>
        <v>PLHIV Health Care Workers</v>
      </c>
      <c r="B207" s="82" t="s">
        <v>48</v>
      </c>
      <c r="C207" s="116">
        <v>0.05</v>
      </c>
      <c r="D207" s="2" t="s">
        <v>6</v>
      </c>
    </row>
    <row r="208" spans="1:23" x14ac:dyDescent="0.45">
      <c r="A208" s="2" t="str">
        <f>'Population Definitions'!B12</f>
        <v>Miners</v>
      </c>
      <c r="B208" s="82" t="s">
        <v>48</v>
      </c>
      <c r="C208" s="116">
        <v>0.05</v>
      </c>
      <c r="D208" s="2" t="s">
        <v>6</v>
      </c>
    </row>
    <row r="209" spans="1:23" x14ac:dyDescent="0.45">
      <c r="A209" s="2" t="str">
        <f>'Population Definitions'!B13</f>
        <v>PLHIV Miners</v>
      </c>
      <c r="B209" s="82" t="s">
        <v>48</v>
      </c>
      <c r="C209" s="116">
        <v>0.05</v>
      </c>
      <c r="D209" s="2" t="s">
        <v>6</v>
      </c>
    </row>
    <row r="211" spans="1:23" x14ac:dyDescent="0.45">
      <c r="A211" s="1" t="s">
        <v>80</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45">
      <c r="A212" s="2" t="str">
        <f>'Population Definitions'!B2</f>
        <v>Gen 0-4</v>
      </c>
      <c r="B212" s="82" t="s">
        <v>48</v>
      </c>
      <c r="C212" t="str">
        <f t="shared" ref="C212:C219" si="13">IF(SUMPRODUCT(--(E212:W212&lt;&gt;""))=0,0,"N.A.")</f>
        <v>N.A.</v>
      </c>
      <c r="D212" s="2" t="s">
        <v>6</v>
      </c>
      <c r="H212" s="117">
        <v>0.83004208481709296</v>
      </c>
      <c r="I212" s="117">
        <v>0.82002022244691608</v>
      </c>
      <c r="J212" s="117">
        <v>0.88652482269503541</v>
      </c>
      <c r="K212" s="117">
        <v>0.87963843958135113</v>
      </c>
      <c r="L212" s="117">
        <v>0.84242277992277992</v>
      </c>
      <c r="M212" s="117">
        <v>0.89597086273617121</v>
      </c>
      <c r="N212" s="117">
        <v>0.88771435283063194</v>
      </c>
      <c r="O212" s="117">
        <v>0.90208910143468413</v>
      </c>
      <c r="P212" s="117">
        <v>0.93596608656849622</v>
      </c>
      <c r="Q212" s="117">
        <v>0.93568627450980391</v>
      </c>
      <c r="R212" s="117">
        <v>0.93331555081355033</v>
      </c>
      <c r="S212" s="117">
        <v>0.93733766233766236</v>
      </c>
      <c r="T212" s="117">
        <v>0.94558521560574949</v>
      </c>
    </row>
    <row r="213" spans="1:23" x14ac:dyDescent="0.45">
      <c r="A213" s="2" t="str">
        <f>'Population Definitions'!B3</f>
        <v>Gen 5-14</v>
      </c>
      <c r="B213" s="82" t="s">
        <v>48</v>
      </c>
      <c r="C213" t="str">
        <f t="shared" si="13"/>
        <v>N.A.</v>
      </c>
      <c r="D213" s="2" t="s">
        <v>6</v>
      </c>
      <c r="H213" s="117">
        <v>0.85314207650273222</v>
      </c>
      <c r="I213" s="117">
        <v>0.83263598326359833</v>
      </c>
      <c r="J213" s="117">
        <v>0.89219330855018586</v>
      </c>
      <c r="K213" s="117">
        <v>0.873269435569755</v>
      </c>
      <c r="L213" s="117">
        <v>0.87610619469026552</v>
      </c>
      <c r="M213" s="117">
        <v>0.90651307044749663</v>
      </c>
      <c r="N213" s="117">
        <v>0.88559518295507178</v>
      </c>
      <c r="O213" s="117">
        <v>0.89358528095474887</v>
      </c>
      <c r="P213" s="117">
        <v>0.93761301989150092</v>
      </c>
      <c r="Q213" s="117">
        <v>0.94734151329243355</v>
      </c>
      <c r="R213" s="117">
        <v>0.94099378881987583</v>
      </c>
      <c r="S213" s="117">
        <v>0.93754818812644569</v>
      </c>
      <c r="T213" s="117">
        <v>0.93887530562347188</v>
      </c>
    </row>
    <row r="214" spans="1:23" x14ac:dyDescent="0.45">
      <c r="A214" s="2" t="str">
        <f>'Population Definitions'!B4</f>
        <v>Gen 15-64</v>
      </c>
      <c r="B214" s="82" t="s">
        <v>48</v>
      </c>
      <c r="C214" t="str">
        <f t="shared" si="13"/>
        <v>N.A.</v>
      </c>
      <c r="D214" s="2" t="s">
        <v>6</v>
      </c>
      <c r="H214" s="117">
        <v>0.72421179463150154</v>
      </c>
      <c r="I214" s="117">
        <v>0.74295261239368171</v>
      </c>
      <c r="J214" s="117">
        <v>0.75441127224955573</v>
      </c>
      <c r="K214" s="117">
        <v>0.76850747270232711</v>
      </c>
      <c r="L214" s="117">
        <v>0.76313932399588613</v>
      </c>
      <c r="M214" s="117">
        <v>0.81120008641523145</v>
      </c>
      <c r="N214" s="117">
        <v>0.81736360284413834</v>
      </c>
      <c r="O214" s="117">
        <v>0.82369956980646253</v>
      </c>
      <c r="P214" s="117">
        <v>0.83941445019082661</v>
      </c>
      <c r="Q214" s="117">
        <v>0.87059440009749156</v>
      </c>
      <c r="R214" s="117">
        <v>0.88368562949790774</v>
      </c>
      <c r="S214" s="117">
        <v>0.89042121466047164</v>
      </c>
      <c r="T214" s="117">
        <v>0.89233197402238951</v>
      </c>
    </row>
    <row r="215" spans="1:23" x14ac:dyDescent="0.45">
      <c r="A215" s="2" t="str">
        <f>'Population Definitions'!B5</f>
        <v>Gen 65+</v>
      </c>
      <c r="B215" s="82" t="s">
        <v>48</v>
      </c>
      <c r="C215" t="str">
        <f t="shared" si="13"/>
        <v>N.A.</v>
      </c>
      <c r="D215" s="2" t="s">
        <v>6</v>
      </c>
      <c r="H215" s="117">
        <v>0.62666666666666659</v>
      </c>
      <c r="I215" s="117">
        <v>0.65952890792291208</v>
      </c>
      <c r="J215" s="117">
        <v>0.69531250000000011</v>
      </c>
      <c r="K215" s="117">
        <v>0.66</v>
      </c>
      <c r="L215" s="117">
        <v>0.67997098718148585</v>
      </c>
      <c r="M215" s="117">
        <v>0.73061564869581486</v>
      </c>
      <c r="N215" s="117">
        <v>0.69669415894621212</v>
      </c>
      <c r="O215" s="117">
        <v>0.72554870627036794</v>
      </c>
      <c r="P215" s="117">
        <v>0.73314310383437098</v>
      </c>
      <c r="Q215" s="117">
        <v>0.76062737997332364</v>
      </c>
      <c r="R215" s="117">
        <v>0.73594458758491521</v>
      </c>
      <c r="S215" s="117">
        <v>0.7235599778025279</v>
      </c>
      <c r="T215" s="117">
        <v>0.78871192206587293</v>
      </c>
    </row>
    <row r="216" spans="1:23" x14ac:dyDescent="0.45">
      <c r="A216" s="2" t="str">
        <f>'Population Definitions'!B6</f>
        <v>PLHIV 15-64</v>
      </c>
      <c r="B216" s="82" t="s">
        <v>48</v>
      </c>
      <c r="C216" t="str">
        <f t="shared" si="13"/>
        <v>N.A.</v>
      </c>
      <c r="D216" s="2" t="s">
        <v>6</v>
      </c>
      <c r="H216" s="117">
        <v>0.72419357296361586</v>
      </c>
      <c r="I216" s="117">
        <v>0.74292521105595766</v>
      </c>
      <c r="J216" s="117">
        <v>0.75440303995861979</v>
      </c>
      <c r="K216" s="117">
        <v>0.76836350816045251</v>
      </c>
      <c r="L216" s="117">
        <v>0.75982423581627967</v>
      </c>
      <c r="M216" s="117">
        <v>0.78878984775300964</v>
      </c>
      <c r="N216" s="117">
        <v>0.78917336691740736</v>
      </c>
      <c r="O216" s="117">
        <v>0.79504524336435856</v>
      </c>
      <c r="P216" s="117">
        <v>0.80837059964261437</v>
      </c>
      <c r="Q216" s="117">
        <v>0.82161975483086058</v>
      </c>
      <c r="R216" s="117">
        <v>0.84111640809153621</v>
      </c>
      <c r="S216" s="117">
        <v>0.85684661068530654</v>
      </c>
      <c r="T216" s="117">
        <v>0.85642224443745063</v>
      </c>
    </row>
    <row r="217" spans="1:23" x14ac:dyDescent="0.45">
      <c r="A217" s="2" t="str">
        <f>'Population Definitions'!B7</f>
        <v>PLHIV 65+</v>
      </c>
      <c r="B217" s="82" t="s">
        <v>48</v>
      </c>
      <c r="C217" t="str">
        <f t="shared" si="13"/>
        <v>N.A.</v>
      </c>
      <c r="D217" s="2" t="s">
        <v>6</v>
      </c>
      <c r="H217" s="117">
        <v>0.62666666666666671</v>
      </c>
      <c r="I217" s="117">
        <v>0.65952890792291208</v>
      </c>
      <c r="J217" s="117">
        <v>0.6953125</v>
      </c>
      <c r="K217" s="117">
        <v>0.66000000000000014</v>
      </c>
      <c r="L217" s="117">
        <v>0.66054848548454392</v>
      </c>
      <c r="M217" s="117">
        <v>0.70566344071715192</v>
      </c>
      <c r="N217" s="117">
        <v>0.69205385325298785</v>
      </c>
      <c r="O217" s="117">
        <v>0.74366116755687717</v>
      </c>
      <c r="P217" s="117">
        <v>0.74516682149476132</v>
      </c>
      <c r="Q217" s="117">
        <v>0.69956836600533523</v>
      </c>
      <c r="R217" s="117">
        <v>0.71486299292628741</v>
      </c>
      <c r="S217" s="117">
        <v>0.6988538467300921</v>
      </c>
      <c r="T217" s="117">
        <v>0.70846704517403114</v>
      </c>
    </row>
    <row r="218" spans="1:23" x14ac:dyDescent="0.45">
      <c r="A218" s="2" t="str">
        <f>'Population Definitions'!B8</f>
        <v>Prisoners</v>
      </c>
      <c r="B218" s="82" t="s">
        <v>48</v>
      </c>
      <c r="C218" t="str">
        <f t="shared" si="13"/>
        <v>N.A.</v>
      </c>
      <c r="D218" s="2" t="s">
        <v>6</v>
      </c>
      <c r="H218" s="117">
        <v>0.54211663066954641</v>
      </c>
      <c r="I218" s="117">
        <v>0.55391432791728212</v>
      </c>
      <c r="J218" s="117"/>
      <c r="K218" s="117"/>
      <c r="L218" s="117"/>
      <c r="M218" s="117">
        <v>0.71724951656779534</v>
      </c>
      <c r="N218" s="117"/>
      <c r="O218" s="117">
        <v>0.87209982452719825</v>
      </c>
      <c r="P218" s="117">
        <v>0.93607658916572534</v>
      </c>
      <c r="Q218" s="117">
        <v>0.92117478268208308</v>
      </c>
      <c r="R218" s="117"/>
      <c r="S218" s="117">
        <v>0.95197526785292863</v>
      </c>
      <c r="T218" s="117">
        <v>0.95205933930518016</v>
      </c>
    </row>
    <row r="219" spans="1:23" x14ac:dyDescent="0.45">
      <c r="A219" s="2" t="str">
        <f>'Population Definitions'!B9</f>
        <v>PLHIV Prisoners</v>
      </c>
      <c r="B219" s="82" t="s">
        <v>48</v>
      </c>
      <c r="C219" t="str">
        <f t="shared" si="13"/>
        <v>N.A.</v>
      </c>
      <c r="D219" s="2" t="s">
        <v>6</v>
      </c>
      <c r="H219" s="117">
        <v>0.54211663066954652</v>
      </c>
      <c r="I219" s="117">
        <v>0.55391432791728201</v>
      </c>
      <c r="J219" s="117"/>
      <c r="K219" s="117"/>
      <c r="L219" s="117"/>
      <c r="M219" s="117">
        <v>0.71572068078746287</v>
      </c>
      <c r="N219" s="117">
        <v>0.79472144558351454</v>
      </c>
      <c r="O219" s="117">
        <v>0.82275047266042423</v>
      </c>
      <c r="P219" s="117">
        <v>0.84013077386714397</v>
      </c>
      <c r="Q219" s="117">
        <v>0.85820257562805047</v>
      </c>
      <c r="R219" s="117"/>
      <c r="S219" s="117">
        <v>0.85324272513838928</v>
      </c>
      <c r="T219" s="117">
        <v>0.9064078282828284</v>
      </c>
    </row>
    <row r="220" spans="1:23" x14ac:dyDescent="0.45">
      <c r="A220" s="2" t="str">
        <f>'Population Definitions'!B10</f>
        <v>Health Care Workers</v>
      </c>
      <c r="B220" s="82" t="s">
        <v>48</v>
      </c>
      <c r="C220" s="118">
        <v>0.83</v>
      </c>
      <c r="D220" s="2" t="s">
        <v>6</v>
      </c>
    </row>
    <row r="221" spans="1:23" x14ac:dyDescent="0.45">
      <c r="A221" s="2" t="str">
        <f>'Population Definitions'!B11</f>
        <v>PLHIV Health Care Workers</v>
      </c>
      <c r="B221" s="82" t="s">
        <v>48</v>
      </c>
      <c r="C221" s="118">
        <v>0.83</v>
      </c>
      <c r="D221" s="2" t="s">
        <v>6</v>
      </c>
    </row>
    <row r="222" spans="1:23" x14ac:dyDescent="0.45">
      <c r="A222" s="2" t="str">
        <f>'Population Definitions'!B12</f>
        <v>Miners</v>
      </c>
      <c r="B222" s="82" t="s">
        <v>48</v>
      </c>
      <c r="C222" s="118">
        <v>0.83</v>
      </c>
      <c r="D222" s="2" t="s">
        <v>6</v>
      </c>
    </row>
    <row r="223" spans="1:23" x14ac:dyDescent="0.45">
      <c r="A223" s="2" t="str">
        <f>'Population Definitions'!B13</f>
        <v>PLHIV Miners</v>
      </c>
      <c r="B223" s="82" t="s">
        <v>48</v>
      </c>
      <c r="C223" s="118">
        <v>0.83</v>
      </c>
      <c r="D223" s="2" t="s">
        <v>6</v>
      </c>
    </row>
    <row r="225" spans="1:23" x14ac:dyDescent="0.45">
      <c r="A225" s="1" t="s">
        <v>81</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45">
      <c r="A226" s="2" t="str">
        <f>'Population Definitions'!B2</f>
        <v>Gen 0-4</v>
      </c>
      <c r="B226" s="82" t="s">
        <v>48</v>
      </c>
      <c r="C226" t="str">
        <f t="shared" ref="C226:C237" si="14">IF(SUMPRODUCT(--(E226:W226&lt;&gt;""))=0,0,"N.A.")</f>
        <v>N.A.</v>
      </c>
      <c r="D226" s="2" t="s">
        <v>6</v>
      </c>
      <c r="L226" s="119"/>
      <c r="M226" s="119">
        <v>0.83510363681623001</v>
      </c>
      <c r="N226" s="119">
        <v>0.88704947647767307</v>
      </c>
      <c r="O226" s="119">
        <v>0.89302372102225114</v>
      </c>
      <c r="P226" s="119"/>
      <c r="Q226" s="119">
        <v>0.87324685929371082</v>
      </c>
      <c r="R226" s="119"/>
      <c r="S226" s="119">
        <v>0.80017196367501175</v>
      </c>
      <c r="T226" s="119"/>
    </row>
    <row r="227" spans="1:23" x14ac:dyDescent="0.45">
      <c r="A227" s="2" t="str">
        <f>'Population Definitions'!B3</f>
        <v>Gen 5-14</v>
      </c>
      <c r="B227" s="82" t="s">
        <v>48</v>
      </c>
      <c r="C227" t="str">
        <f t="shared" si="14"/>
        <v>N.A.</v>
      </c>
      <c r="D227" s="2" t="s">
        <v>6</v>
      </c>
      <c r="L227" s="119">
        <v>0.76328245967477981</v>
      </c>
      <c r="M227" s="119">
        <v>0.83510363681623001</v>
      </c>
      <c r="N227" s="119">
        <v>0.88704947647767274</v>
      </c>
      <c r="O227" s="119">
        <v>0.89302372102225103</v>
      </c>
      <c r="P227" s="119"/>
      <c r="Q227" s="119">
        <v>0.87324685929371071</v>
      </c>
      <c r="R227" s="119">
        <v>0.83536086843748891</v>
      </c>
      <c r="S227" s="119">
        <v>0.80077723747506868</v>
      </c>
      <c r="T227" s="119"/>
    </row>
    <row r="228" spans="1:23" x14ac:dyDescent="0.45">
      <c r="A228" s="2" t="str">
        <f>'Population Definitions'!B4</f>
        <v>Gen 15-64</v>
      </c>
      <c r="B228" s="82" t="s">
        <v>48</v>
      </c>
      <c r="C228" t="str">
        <f t="shared" si="14"/>
        <v>N.A.</v>
      </c>
      <c r="D228" s="2" t="s">
        <v>6</v>
      </c>
      <c r="L228" s="119">
        <v>0.76328245967477992</v>
      </c>
      <c r="M228" s="119"/>
      <c r="N228" s="119">
        <v>0.88704947647767318</v>
      </c>
      <c r="O228" s="119"/>
      <c r="P228" s="119"/>
      <c r="Q228" s="119">
        <v>0.87324685929371049</v>
      </c>
      <c r="R228" s="119">
        <v>0.83536086843748902</v>
      </c>
      <c r="S228" s="119">
        <v>0.80017196367501198</v>
      </c>
      <c r="T228" s="119"/>
    </row>
    <row r="229" spans="1:23" x14ac:dyDescent="0.45">
      <c r="A229" s="2" t="str">
        <f>'Population Definitions'!B5</f>
        <v>Gen 65+</v>
      </c>
      <c r="B229" s="82" t="s">
        <v>48</v>
      </c>
      <c r="C229" t="str">
        <f t="shared" si="14"/>
        <v>N.A.</v>
      </c>
      <c r="D229" s="2" t="s">
        <v>6</v>
      </c>
      <c r="L229" s="119"/>
      <c r="M229" s="119">
        <v>0.83510363681623012</v>
      </c>
      <c r="N229" s="119">
        <v>0.88704947647767296</v>
      </c>
      <c r="O229" s="119"/>
      <c r="P229" s="119"/>
      <c r="Q229" s="119">
        <v>0.87324685929371082</v>
      </c>
      <c r="R229" s="119"/>
      <c r="S229" s="119">
        <v>0.80017196367501198</v>
      </c>
      <c r="T229" s="119"/>
    </row>
    <row r="230" spans="1:23" x14ac:dyDescent="0.45">
      <c r="A230" s="2" t="str">
        <f>'Population Definitions'!B6</f>
        <v>PLHIV 15-64</v>
      </c>
      <c r="B230" s="82" t="s">
        <v>48</v>
      </c>
      <c r="C230" t="str">
        <f t="shared" si="14"/>
        <v>N.A.</v>
      </c>
      <c r="D230" s="2" t="s">
        <v>6</v>
      </c>
      <c r="L230" s="119">
        <v>0.7632824596747797</v>
      </c>
      <c r="M230" s="119"/>
      <c r="N230" s="119"/>
      <c r="O230" s="119">
        <v>0.89302372102225092</v>
      </c>
      <c r="P230" s="119"/>
      <c r="Q230" s="119">
        <v>0.87324685929371049</v>
      </c>
      <c r="R230" s="119">
        <v>0.83536086843748913</v>
      </c>
      <c r="S230" s="119">
        <v>0.80017196367501153</v>
      </c>
      <c r="T230" s="119"/>
    </row>
    <row r="231" spans="1:23" x14ac:dyDescent="0.45">
      <c r="A231" s="2" t="str">
        <f>'Population Definitions'!B7</f>
        <v>PLHIV 65+</v>
      </c>
      <c r="B231" s="82" t="s">
        <v>48</v>
      </c>
      <c r="C231" t="str">
        <f t="shared" si="14"/>
        <v>N.A.</v>
      </c>
      <c r="D231" s="2" t="s">
        <v>6</v>
      </c>
      <c r="L231" s="119"/>
      <c r="M231" s="119"/>
      <c r="N231" s="119"/>
      <c r="O231" s="119"/>
      <c r="P231" s="119"/>
      <c r="Q231" s="119">
        <v>0.87324685929371082</v>
      </c>
      <c r="R231" s="119"/>
      <c r="S231" s="119">
        <v>0.80017196367501198</v>
      </c>
      <c r="T231" s="119"/>
    </row>
    <row r="232" spans="1:23" x14ac:dyDescent="0.45">
      <c r="A232" s="2" t="str">
        <f>'Population Definitions'!B8</f>
        <v>Prisoners</v>
      </c>
      <c r="B232" s="82" t="s">
        <v>48</v>
      </c>
      <c r="C232" s="120">
        <v>0.59</v>
      </c>
      <c r="D232" s="2" t="s">
        <v>6</v>
      </c>
      <c r="L232" s="119"/>
      <c r="M232" s="119"/>
      <c r="N232" s="119"/>
      <c r="O232" s="119"/>
      <c r="P232" s="119"/>
      <c r="Q232" s="119"/>
      <c r="R232" s="119"/>
      <c r="S232" s="119"/>
      <c r="T232" s="119"/>
    </row>
    <row r="233" spans="1:23" x14ac:dyDescent="0.45">
      <c r="A233" s="2" t="str">
        <f>'Population Definitions'!B9</f>
        <v>PLHIV Prisoners</v>
      </c>
      <c r="B233" s="82" t="s">
        <v>48</v>
      </c>
      <c r="C233" s="120">
        <v>0.59</v>
      </c>
      <c r="D233" s="2" t="s">
        <v>6</v>
      </c>
      <c r="L233" s="119"/>
      <c r="M233" s="119"/>
      <c r="N233" s="119"/>
      <c r="O233" s="119"/>
      <c r="P233" s="119"/>
      <c r="Q233" s="119"/>
      <c r="R233" s="119"/>
      <c r="S233" s="119"/>
      <c r="T233" s="119"/>
    </row>
    <row r="234" spans="1:23" x14ac:dyDescent="0.45">
      <c r="A234" s="2" t="str">
        <f>'Population Definitions'!B10</f>
        <v>Health Care Workers</v>
      </c>
      <c r="B234" s="82" t="s">
        <v>48</v>
      </c>
      <c r="C234" s="120">
        <v>0.59</v>
      </c>
      <c r="D234" s="2" t="s">
        <v>6</v>
      </c>
      <c r="L234" s="119"/>
      <c r="M234" s="119"/>
      <c r="N234" s="119"/>
      <c r="O234" s="119"/>
      <c r="P234" s="119"/>
      <c r="Q234" s="119"/>
      <c r="R234" s="119"/>
      <c r="S234" s="119"/>
      <c r="T234" s="119"/>
    </row>
    <row r="235" spans="1:23" x14ac:dyDescent="0.45">
      <c r="A235" s="2" t="str">
        <f>'Population Definitions'!B11</f>
        <v>PLHIV Health Care Workers</v>
      </c>
      <c r="B235" s="82" t="s">
        <v>48</v>
      </c>
      <c r="C235" s="120">
        <v>0.59</v>
      </c>
      <c r="D235" s="2" t="s">
        <v>6</v>
      </c>
      <c r="L235" s="119"/>
      <c r="M235" s="119"/>
      <c r="N235" s="119"/>
      <c r="O235" s="119"/>
      <c r="P235" s="119"/>
      <c r="Q235" s="119"/>
      <c r="R235" s="119"/>
      <c r="S235" s="119"/>
      <c r="T235" s="119"/>
    </row>
    <row r="236" spans="1:23" x14ac:dyDescent="0.45">
      <c r="A236" s="2" t="str">
        <f>'Population Definitions'!B12</f>
        <v>Miners</v>
      </c>
      <c r="B236" s="82" t="s">
        <v>48</v>
      </c>
      <c r="C236" t="str">
        <f t="shared" si="14"/>
        <v>N.A.</v>
      </c>
      <c r="D236" s="2" t="s">
        <v>6</v>
      </c>
      <c r="L236" s="119"/>
      <c r="M236" s="119"/>
      <c r="N236" s="119"/>
      <c r="O236" s="119"/>
      <c r="P236" s="119"/>
      <c r="Q236" s="119"/>
      <c r="R236" s="119"/>
      <c r="S236" s="119"/>
      <c r="T236" s="119">
        <v>0.8</v>
      </c>
    </row>
    <row r="237" spans="1:23" x14ac:dyDescent="0.45">
      <c r="A237" s="2" t="str">
        <f>'Population Definitions'!B13</f>
        <v>PLHIV Miners</v>
      </c>
      <c r="B237" s="82" t="s">
        <v>48</v>
      </c>
      <c r="C237" t="str">
        <f t="shared" si="14"/>
        <v>N.A.</v>
      </c>
      <c r="D237" s="2" t="s">
        <v>6</v>
      </c>
      <c r="L237" s="119"/>
      <c r="M237" s="119"/>
      <c r="N237" s="119"/>
      <c r="O237" s="119"/>
      <c r="P237" s="119"/>
      <c r="Q237" s="119"/>
      <c r="R237" s="119"/>
      <c r="S237" s="119"/>
      <c r="T237" s="119">
        <v>0.8</v>
      </c>
    </row>
    <row r="239" spans="1:23" x14ac:dyDescent="0.45">
      <c r="A239" s="1" t="s">
        <v>82</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45">
      <c r="A240" s="2" t="str">
        <f>'Population Definitions'!B2</f>
        <v>Gen 0-4</v>
      </c>
      <c r="B240" s="82" t="s">
        <v>48</v>
      </c>
      <c r="C240" t="str">
        <f t="shared" ref="C240:C251" si="15">IF(SUMPRODUCT(--(E240:W240&lt;&gt;""))=0,0,"N.A.")</f>
        <v>N.A.</v>
      </c>
      <c r="D240" s="2" t="s">
        <v>6</v>
      </c>
      <c r="P240" s="121">
        <v>0.61699999999999999</v>
      </c>
      <c r="Q240" s="121">
        <v>0.55800000000000005</v>
      </c>
      <c r="R240" s="121">
        <v>0.57399999999999995</v>
      </c>
      <c r="S240" s="121"/>
      <c r="T240" s="121"/>
    </row>
    <row r="241" spans="1:23" x14ac:dyDescent="0.45">
      <c r="A241" s="2" t="str">
        <f>'Population Definitions'!B3</f>
        <v>Gen 5-14</v>
      </c>
      <c r="B241" s="82" t="s">
        <v>48</v>
      </c>
      <c r="C241" t="str">
        <f t="shared" si="15"/>
        <v>N.A.</v>
      </c>
      <c r="D241" s="2" t="s">
        <v>6</v>
      </c>
      <c r="P241" s="121">
        <v>0.61699999999999999</v>
      </c>
      <c r="Q241" s="121">
        <v>0.55800000000000005</v>
      </c>
      <c r="R241" s="121">
        <v>0.57399999999999995</v>
      </c>
      <c r="S241" s="121"/>
      <c r="T241" s="121"/>
    </row>
    <row r="242" spans="1:23" x14ac:dyDescent="0.45">
      <c r="A242" s="2" t="str">
        <f>'Population Definitions'!B4</f>
        <v>Gen 15-64</v>
      </c>
      <c r="B242" s="82" t="s">
        <v>48</v>
      </c>
      <c r="C242" t="str">
        <f t="shared" si="15"/>
        <v>N.A.</v>
      </c>
      <c r="D242" s="2" t="s">
        <v>6</v>
      </c>
      <c r="P242" s="121">
        <v>0.61699999999999999</v>
      </c>
      <c r="Q242" s="121">
        <v>0.55800000000000005</v>
      </c>
      <c r="R242" s="121">
        <v>0.57399999999999995</v>
      </c>
      <c r="S242" s="121"/>
      <c r="T242" s="121"/>
    </row>
    <row r="243" spans="1:23" x14ac:dyDescent="0.45">
      <c r="A243" s="2" t="str">
        <f>'Population Definitions'!B5</f>
        <v>Gen 65+</v>
      </c>
      <c r="B243" s="82" t="s">
        <v>48</v>
      </c>
      <c r="C243" t="str">
        <f t="shared" si="15"/>
        <v>N.A.</v>
      </c>
      <c r="D243" s="2" t="s">
        <v>6</v>
      </c>
      <c r="P243" s="121">
        <v>0.61699999999999999</v>
      </c>
      <c r="Q243" s="121">
        <v>0.55800000000000005</v>
      </c>
      <c r="R243" s="121">
        <v>0.57399999999999995</v>
      </c>
      <c r="S243" s="121"/>
      <c r="T243" s="121"/>
    </row>
    <row r="244" spans="1:23" x14ac:dyDescent="0.45">
      <c r="A244" s="2" t="str">
        <f>'Population Definitions'!B6</f>
        <v>PLHIV 15-64</v>
      </c>
      <c r="B244" s="82" t="s">
        <v>48</v>
      </c>
      <c r="C244" t="str">
        <f t="shared" si="15"/>
        <v>N.A.</v>
      </c>
      <c r="D244" s="2" t="s">
        <v>6</v>
      </c>
      <c r="P244" s="121">
        <v>0.61699999999999999</v>
      </c>
      <c r="Q244" s="121">
        <v>0.55800000000000005</v>
      </c>
      <c r="R244" s="121">
        <v>0.57399999999999995</v>
      </c>
      <c r="S244" s="121"/>
      <c r="T244" s="121"/>
    </row>
    <row r="245" spans="1:23" x14ac:dyDescent="0.45">
      <c r="A245" s="2" t="str">
        <f>'Population Definitions'!B7</f>
        <v>PLHIV 65+</v>
      </c>
      <c r="B245" s="82" t="s">
        <v>48</v>
      </c>
      <c r="C245" t="str">
        <f t="shared" si="15"/>
        <v>N.A.</v>
      </c>
      <c r="D245" s="2" t="s">
        <v>6</v>
      </c>
      <c r="P245" s="121">
        <v>0.61699999999999999</v>
      </c>
      <c r="Q245" s="121">
        <v>0.55800000000000005</v>
      </c>
      <c r="R245" s="121">
        <v>0.57399999999999995</v>
      </c>
      <c r="S245" s="121"/>
      <c r="T245" s="121"/>
    </row>
    <row r="246" spans="1:23" x14ac:dyDescent="0.45">
      <c r="A246" s="2" t="str">
        <f>'Population Definitions'!B8</f>
        <v>Prisoners</v>
      </c>
      <c r="B246" s="82" t="s">
        <v>48</v>
      </c>
      <c r="C246" s="123">
        <v>0.37</v>
      </c>
      <c r="D246" s="2" t="s">
        <v>6</v>
      </c>
      <c r="P246" s="121"/>
      <c r="Q246" s="121"/>
      <c r="R246" s="121"/>
      <c r="S246" s="121"/>
      <c r="T246" s="121"/>
    </row>
    <row r="247" spans="1:23" x14ac:dyDescent="0.45">
      <c r="A247" s="2" t="str">
        <f>'Population Definitions'!B9</f>
        <v>PLHIV Prisoners</v>
      </c>
      <c r="B247" s="82" t="s">
        <v>48</v>
      </c>
      <c r="C247" s="123">
        <v>0.37</v>
      </c>
      <c r="D247" s="2" t="s">
        <v>6</v>
      </c>
      <c r="P247" s="121"/>
      <c r="Q247" s="121"/>
      <c r="R247" s="121"/>
      <c r="S247" s="121"/>
      <c r="T247" s="121"/>
    </row>
    <row r="248" spans="1:23" x14ac:dyDescent="0.45">
      <c r="A248" s="2" t="str">
        <f>'Population Definitions'!B10</f>
        <v>Health Care Workers</v>
      </c>
      <c r="B248" s="82" t="s">
        <v>48</v>
      </c>
      <c r="C248" s="123">
        <v>0.37</v>
      </c>
      <c r="D248" s="2" t="s">
        <v>6</v>
      </c>
      <c r="P248" s="121"/>
      <c r="Q248" s="121"/>
      <c r="R248" s="121"/>
      <c r="S248" s="121"/>
      <c r="T248" s="121"/>
    </row>
    <row r="249" spans="1:23" x14ac:dyDescent="0.45">
      <c r="A249" s="2" t="str">
        <f>'Population Definitions'!B11</f>
        <v>PLHIV Health Care Workers</v>
      </c>
      <c r="B249" s="82" t="s">
        <v>48</v>
      </c>
      <c r="C249" s="123">
        <v>0.37</v>
      </c>
      <c r="D249" s="2" t="s">
        <v>6</v>
      </c>
      <c r="P249" s="121"/>
      <c r="Q249" s="121"/>
      <c r="R249" s="121"/>
      <c r="S249" s="121"/>
      <c r="T249" s="121"/>
    </row>
    <row r="250" spans="1:23" x14ac:dyDescent="0.45">
      <c r="A250" s="2" t="str">
        <f>'Population Definitions'!B12</f>
        <v>Miners</v>
      </c>
      <c r="B250" s="82" t="s">
        <v>48</v>
      </c>
      <c r="C250" t="str">
        <f t="shared" si="15"/>
        <v>N.A.</v>
      </c>
      <c r="D250" s="2" t="s">
        <v>6</v>
      </c>
      <c r="P250" s="121"/>
      <c r="Q250" s="121"/>
      <c r="R250" s="121"/>
      <c r="S250" s="121"/>
      <c r="T250" s="122">
        <v>1</v>
      </c>
    </row>
    <row r="251" spans="1:23" x14ac:dyDescent="0.45">
      <c r="A251" s="2" t="str">
        <f>'Population Definitions'!B13</f>
        <v>PLHIV Miners</v>
      </c>
      <c r="B251" s="82" t="s">
        <v>48</v>
      </c>
      <c r="C251" t="str">
        <f t="shared" si="15"/>
        <v>N.A.</v>
      </c>
      <c r="D251" s="2" t="s">
        <v>6</v>
      </c>
      <c r="P251" s="121"/>
      <c r="Q251" s="121"/>
      <c r="R251" s="121"/>
      <c r="S251" s="121"/>
      <c r="T251" s="121">
        <v>1</v>
      </c>
    </row>
    <row r="253" spans="1:23" x14ac:dyDescent="0.45">
      <c r="A253" s="1" t="s">
        <v>83</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45">
      <c r="A254" s="2" t="str">
        <f>'Population Definitions'!B2</f>
        <v>Gen 0-4</v>
      </c>
      <c r="B254" s="82" t="s">
        <v>48</v>
      </c>
      <c r="C254" t="str">
        <f t="shared" ref="C254:C259" si="16">IF(SUMPRODUCT(--(E254:W254&lt;&gt;""))=0,0,"N.A.")</f>
        <v>N.A.</v>
      </c>
      <c r="D254" s="2" t="s">
        <v>6</v>
      </c>
      <c r="N254" s="124"/>
      <c r="O254" s="124">
        <v>0.14285714285714285</v>
      </c>
      <c r="P254" s="124">
        <v>0.30769230769230771</v>
      </c>
      <c r="Q254" s="124"/>
      <c r="R254" s="124">
        <v>0.1111111111111111</v>
      </c>
      <c r="S254" s="124"/>
    </row>
    <row r="255" spans="1:23" x14ac:dyDescent="0.45">
      <c r="A255" s="2" t="str">
        <f>'Population Definitions'!B3</f>
        <v>Gen 5-14</v>
      </c>
      <c r="B255" s="82" t="s">
        <v>48</v>
      </c>
      <c r="C255" t="str">
        <f t="shared" si="16"/>
        <v>N.A.</v>
      </c>
      <c r="D255" s="2" t="s">
        <v>6</v>
      </c>
      <c r="N255" s="124">
        <v>0.26666666666666666</v>
      </c>
      <c r="O255" s="124"/>
      <c r="P255" s="124"/>
      <c r="Q255" s="124"/>
      <c r="R255" s="124"/>
      <c r="S255" s="124">
        <v>0.25</v>
      </c>
    </row>
    <row r="256" spans="1:23" x14ac:dyDescent="0.45">
      <c r="A256" s="2" t="str">
        <f>'Population Definitions'!B4</f>
        <v>Gen 15-64</v>
      </c>
      <c r="B256" s="82" t="s">
        <v>48</v>
      </c>
      <c r="C256" t="str">
        <f t="shared" si="16"/>
        <v>N.A.</v>
      </c>
      <c r="D256" s="2" t="s">
        <v>6</v>
      </c>
      <c r="N256" s="124">
        <v>0.41949152542372881</v>
      </c>
      <c r="O256" s="124">
        <v>0.39067656765676573</v>
      </c>
      <c r="P256" s="124"/>
      <c r="Q256" s="124"/>
      <c r="R256" s="124"/>
      <c r="S256" s="124">
        <v>0.47606130476061304</v>
      </c>
    </row>
    <row r="257" spans="1:23" x14ac:dyDescent="0.45">
      <c r="A257" s="2" t="str">
        <f>'Population Definitions'!B5</f>
        <v>Gen 65+</v>
      </c>
      <c r="B257" s="82" t="s">
        <v>48</v>
      </c>
      <c r="C257" t="str">
        <f t="shared" si="16"/>
        <v>N.A.</v>
      </c>
      <c r="D257" s="2" t="s">
        <v>6</v>
      </c>
      <c r="N257" s="124">
        <v>0.85451197053407002</v>
      </c>
      <c r="O257" s="124"/>
      <c r="P257" s="124"/>
      <c r="Q257" s="124"/>
      <c r="R257" s="124">
        <v>0.35436893203883496</v>
      </c>
      <c r="S257" s="124">
        <v>0.56666666666666665</v>
      </c>
    </row>
    <row r="258" spans="1:23" x14ac:dyDescent="0.45">
      <c r="A258" s="2" t="str">
        <f>'Population Definitions'!B6</f>
        <v>PLHIV 15-64</v>
      </c>
      <c r="B258" s="82" t="s">
        <v>48</v>
      </c>
      <c r="C258" t="str">
        <f t="shared" si="16"/>
        <v>N.A.</v>
      </c>
      <c r="D258" s="2" t="s">
        <v>6</v>
      </c>
      <c r="N258" s="124">
        <v>0.40434782608695652</v>
      </c>
      <c r="O258" s="124">
        <v>0.35303144925969948</v>
      </c>
      <c r="P258" s="124"/>
      <c r="Q258" s="124">
        <v>0.34559506076894847</v>
      </c>
      <c r="R258" s="124">
        <v>0.36291031419778325</v>
      </c>
      <c r="S258" s="124">
        <v>0.39774620483963036</v>
      </c>
    </row>
    <row r="259" spans="1:23" x14ac:dyDescent="0.45">
      <c r="A259" s="2" t="str">
        <f>'Population Definitions'!B7</f>
        <v>PLHIV 65+</v>
      </c>
      <c r="B259" s="82" t="s">
        <v>48</v>
      </c>
      <c r="C259" t="str">
        <f t="shared" si="16"/>
        <v>N.A.</v>
      </c>
      <c r="D259" s="2" t="s">
        <v>6</v>
      </c>
      <c r="N259" s="124">
        <v>0.66666666666666663</v>
      </c>
      <c r="O259" s="124"/>
      <c r="P259" s="124"/>
      <c r="Q259" s="124"/>
      <c r="R259" s="124"/>
      <c r="S259" s="124">
        <v>0.26666666666666666</v>
      </c>
    </row>
    <row r="260" spans="1:23" x14ac:dyDescent="0.45">
      <c r="A260" s="2" t="str">
        <f>'Population Definitions'!B8</f>
        <v>Prisoners</v>
      </c>
      <c r="B260" s="82" t="s">
        <v>48</v>
      </c>
      <c r="C260" s="125">
        <v>0.24</v>
      </c>
      <c r="D260" s="2" t="s">
        <v>6</v>
      </c>
    </row>
    <row r="261" spans="1:23" x14ac:dyDescent="0.45">
      <c r="A261" s="2" t="str">
        <f>'Population Definitions'!B9</f>
        <v>PLHIV Prisoners</v>
      </c>
      <c r="B261" s="82" t="s">
        <v>48</v>
      </c>
      <c r="C261" s="125">
        <v>0.24</v>
      </c>
      <c r="D261" s="2" t="s">
        <v>6</v>
      </c>
    </row>
    <row r="262" spans="1:23" x14ac:dyDescent="0.45">
      <c r="A262" s="2" t="str">
        <f>'Population Definitions'!B10</f>
        <v>Health Care Workers</v>
      </c>
      <c r="B262" s="82" t="s">
        <v>48</v>
      </c>
      <c r="C262" s="125">
        <v>0.24</v>
      </c>
      <c r="D262" s="2" t="s">
        <v>6</v>
      </c>
    </row>
    <row r="263" spans="1:23" x14ac:dyDescent="0.45">
      <c r="A263" s="2" t="str">
        <f>'Population Definitions'!B11</f>
        <v>PLHIV Health Care Workers</v>
      </c>
      <c r="B263" s="82" t="s">
        <v>48</v>
      </c>
      <c r="C263" s="125">
        <v>0.24</v>
      </c>
      <c r="D263" s="2" t="s">
        <v>6</v>
      </c>
    </row>
    <row r="264" spans="1:23" x14ac:dyDescent="0.45">
      <c r="A264" s="2" t="str">
        <f>'Population Definitions'!B12</f>
        <v>Miners</v>
      </c>
      <c r="B264" s="82" t="s">
        <v>48</v>
      </c>
      <c r="C264" s="125">
        <v>0.24</v>
      </c>
      <c r="D264" s="2" t="s">
        <v>6</v>
      </c>
    </row>
    <row r="265" spans="1:23" x14ac:dyDescent="0.45">
      <c r="A265" s="2" t="str">
        <f>'Population Definitions'!B13</f>
        <v>PLHIV Miners</v>
      </c>
      <c r="B265" s="82" t="s">
        <v>48</v>
      </c>
      <c r="C265" s="125">
        <v>0.24</v>
      </c>
      <c r="D265" s="2" t="s">
        <v>6</v>
      </c>
    </row>
    <row r="267" spans="1:23" x14ac:dyDescent="0.45">
      <c r="A267" s="1" t="s">
        <v>84</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45">
      <c r="A268" s="2" t="str">
        <f>'Population Definitions'!B2</f>
        <v>Gen 0-4</v>
      </c>
      <c r="B268" s="82" t="s">
        <v>48</v>
      </c>
      <c r="C268" t="str">
        <f t="shared" ref="C268:C273" si="17">IF(SUMPRODUCT(--(E268:W268&lt;&gt;""))=0,0,"N.A.")</f>
        <v>N.A.</v>
      </c>
      <c r="D268" s="2" t="s">
        <v>6</v>
      </c>
      <c r="N268" s="126"/>
      <c r="O268" s="126">
        <v>0.7142857142857143</v>
      </c>
      <c r="P268" s="126"/>
      <c r="Q268" s="126"/>
      <c r="R268" s="126">
        <v>0.88888888888888884</v>
      </c>
      <c r="S268" s="126"/>
    </row>
    <row r="269" spans="1:23" x14ac:dyDescent="0.45">
      <c r="A269" s="2" t="str">
        <f>'Population Definitions'!B3</f>
        <v>Gen 5-14</v>
      </c>
      <c r="B269" s="82" t="s">
        <v>48</v>
      </c>
      <c r="C269" t="str">
        <f t="shared" si="17"/>
        <v>N.A.</v>
      </c>
      <c r="D269" s="2" t="s">
        <v>6</v>
      </c>
      <c r="N269" s="126">
        <v>0.66666666666666663</v>
      </c>
      <c r="O269" s="126"/>
      <c r="P269" s="126"/>
      <c r="Q269" s="126">
        <v>0.7142857142857143</v>
      </c>
      <c r="R269" s="126"/>
      <c r="S269" s="126">
        <v>0.55000000000000004</v>
      </c>
    </row>
    <row r="270" spans="1:23" x14ac:dyDescent="0.45">
      <c r="A270" s="2" t="str">
        <f>'Population Definitions'!B4</f>
        <v>Gen 15-64</v>
      </c>
      <c r="B270" s="82" t="s">
        <v>48</v>
      </c>
      <c r="C270" t="str">
        <f t="shared" si="17"/>
        <v>N.A.</v>
      </c>
      <c r="D270" s="2" t="s">
        <v>6</v>
      </c>
      <c r="N270" s="126"/>
      <c r="O270" s="126"/>
      <c r="P270" s="126">
        <v>0.5981219279583303</v>
      </c>
      <c r="Q270" s="126">
        <v>0.58178894164496853</v>
      </c>
      <c r="R270" s="126">
        <v>0.52494593276911738</v>
      </c>
      <c r="S270" s="126">
        <v>0.42567224759005584</v>
      </c>
    </row>
    <row r="271" spans="1:23" x14ac:dyDescent="0.45">
      <c r="A271" s="2" t="str">
        <f>'Population Definitions'!B5</f>
        <v>Gen 65+</v>
      </c>
      <c r="B271" s="82" t="s">
        <v>48</v>
      </c>
      <c r="C271" t="str">
        <f t="shared" si="17"/>
        <v>N.A.</v>
      </c>
      <c r="D271" s="2" t="s">
        <v>6</v>
      </c>
      <c r="N271" s="126">
        <v>0.14548802946593004</v>
      </c>
      <c r="O271" s="126"/>
      <c r="P271" s="126">
        <v>0.17025862068965519</v>
      </c>
      <c r="Q271" s="126"/>
      <c r="R271" s="126"/>
      <c r="S271" s="126">
        <v>0.2</v>
      </c>
    </row>
    <row r="272" spans="1:23" x14ac:dyDescent="0.45">
      <c r="A272" s="2" t="str">
        <f>'Population Definitions'!B6</f>
        <v>PLHIV 15-64</v>
      </c>
      <c r="B272" s="82" t="s">
        <v>48</v>
      </c>
      <c r="C272" t="str">
        <f t="shared" si="17"/>
        <v>N.A.</v>
      </c>
      <c r="D272" s="2" t="s">
        <v>6</v>
      </c>
      <c r="N272" s="126">
        <v>0.3536231884057971</v>
      </c>
      <c r="O272" s="126">
        <v>0.42502972009078133</v>
      </c>
      <c r="P272" s="126"/>
      <c r="Q272" s="126">
        <v>0.46024652980161046</v>
      </c>
      <c r="R272" s="126">
        <v>0.38980797528137756</v>
      </c>
      <c r="S272" s="126">
        <v>0.40658313236167903</v>
      </c>
    </row>
    <row r="273" spans="1:23" x14ac:dyDescent="0.45">
      <c r="A273" s="2" t="str">
        <f>'Population Definitions'!B7</f>
        <v>PLHIV 65+</v>
      </c>
      <c r="B273" s="82" t="s">
        <v>48</v>
      </c>
      <c r="C273" t="str">
        <f t="shared" si="17"/>
        <v>N.A.</v>
      </c>
      <c r="D273" s="2" t="s">
        <v>6</v>
      </c>
      <c r="N273" s="126">
        <v>0.33333333333333331</v>
      </c>
      <c r="O273" s="126"/>
      <c r="P273" s="126"/>
      <c r="Q273" s="126"/>
      <c r="R273" s="126">
        <v>0.34693877551020408</v>
      </c>
      <c r="S273" s="126">
        <v>0.4</v>
      </c>
    </row>
    <row r="274" spans="1:23" x14ac:dyDescent="0.45">
      <c r="A274" s="2" t="str">
        <f>'Population Definitions'!B8</f>
        <v>Prisoners</v>
      </c>
      <c r="B274" s="82" t="s">
        <v>48</v>
      </c>
      <c r="C274" s="127">
        <v>0.52</v>
      </c>
      <c r="D274" s="2" t="s">
        <v>6</v>
      </c>
    </row>
    <row r="275" spans="1:23" x14ac:dyDescent="0.45">
      <c r="A275" s="2" t="str">
        <f>'Population Definitions'!B9</f>
        <v>PLHIV Prisoners</v>
      </c>
      <c r="B275" s="82" t="s">
        <v>48</v>
      </c>
      <c r="C275" s="127">
        <v>0.52</v>
      </c>
      <c r="D275" s="2" t="s">
        <v>6</v>
      </c>
    </row>
    <row r="276" spans="1:23" x14ac:dyDescent="0.45">
      <c r="A276" s="2" t="str">
        <f>'Population Definitions'!B10</f>
        <v>Health Care Workers</v>
      </c>
      <c r="B276" s="82" t="s">
        <v>48</v>
      </c>
      <c r="C276" s="127">
        <v>0.52</v>
      </c>
      <c r="D276" s="2" t="s">
        <v>6</v>
      </c>
    </row>
    <row r="277" spans="1:23" x14ac:dyDescent="0.45">
      <c r="A277" s="2" t="str">
        <f>'Population Definitions'!B11</f>
        <v>PLHIV Health Care Workers</v>
      </c>
      <c r="B277" s="82" t="s">
        <v>48</v>
      </c>
      <c r="C277" s="127">
        <v>0.52</v>
      </c>
      <c r="D277" s="2" t="s">
        <v>6</v>
      </c>
    </row>
    <row r="278" spans="1:23" x14ac:dyDescent="0.45">
      <c r="A278" s="2" t="str">
        <f>'Population Definitions'!B12</f>
        <v>Miners</v>
      </c>
      <c r="B278" s="82" t="s">
        <v>48</v>
      </c>
      <c r="C278" s="127">
        <v>0.52</v>
      </c>
      <c r="D278" s="2" t="s">
        <v>6</v>
      </c>
    </row>
    <row r="279" spans="1:23" x14ac:dyDescent="0.45">
      <c r="A279" s="2" t="str">
        <f>'Population Definitions'!B13</f>
        <v>PLHIV Miners</v>
      </c>
      <c r="B279" s="82" t="s">
        <v>48</v>
      </c>
      <c r="C279" s="127">
        <v>0.52</v>
      </c>
      <c r="D279" s="2" t="s">
        <v>6</v>
      </c>
    </row>
    <row r="281" spans="1:23" x14ac:dyDescent="0.45">
      <c r="A281" s="1" t="s">
        <v>85</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45">
      <c r="A282" s="2" t="str">
        <f>'Population Definitions'!B2</f>
        <v>Gen 0-4</v>
      </c>
      <c r="B282" s="82" t="s">
        <v>48</v>
      </c>
      <c r="C282" s="129">
        <v>0.59</v>
      </c>
      <c r="D282" s="2" t="s">
        <v>6</v>
      </c>
    </row>
    <row r="283" spans="1:23" x14ac:dyDescent="0.45">
      <c r="A283" s="2" t="str">
        <f>'Population Definitions'!B3</f>
        <v>Gen 5-14</v>
      </c>
      <c r="B283" s="82" t="s">
        <v>48</v>
      </c>
      <c r="C283" s="129">
        <v>0.59</v>
      </c>
      <c r="D283" s="2" t="s">
        <v>6</v>
      </c>
    </row>
    <row r="284" spans="1:23" x14ac:dyDescent="0.45">
      <c r="A284" s="2" t="str">
        <f>'Population Definitions'!B4</f>
        <v>Gen 15-64</v>
      </c>
      <c r="B284" s="82" t="s">
        <v>48</v>
      </c>
      <c r="C284" s="129" t="s">
        <v>41</v>
      </c>
      <c r="D284" s="2" t="s">
        <v>6</v>
      </c>
      <c r="L284" s="128">
        <v>0.33098598364479603</v>
      </c>
      <c r="M284" s="128"/>
      <c r="N284" s="128"/>
      <c r="O284" s="128"/>
      <c r="P284" s="128"/>
      <c r="Q284" s="128">
        <v>0.59879784637283007</v>
      </c>
      <c r="R284" s="128"/>
      <c r="S284" s="128">
        <v>0.6687151410712604</v>
      </c>
      <c r="T284" s="128"/>
    </row>
    <row r="285" spans="1:23" x14ac:dyDescent="0.45">
      <c r="A285" s="2" t="str">
        <f>'Population Definitions'!B5</f>
        <v>Gen 65+</v>
      </c>
      <c r="B285" s="82" t="s">
        <v>48</v>
      </c>
      <c r="C285" s="129" t="s">
        <v>41</v>
      </c>
      <c r="D285" s="2" t="s">
        <v>6</v>
      </c>
      <c r="L285" s="128"/>
      <c r="M285" s="128"/>
      <c r="N285" s="128"/>
      <c r="O285" s="128">
        <v>0.89302372102225125</v>
      </c>
      <c r="P285" s="128"/>
      <c r="Q285" s="128"/>
      <c r="R285" s="128"/>
      <c r="S285" s="128"/>
      <c r="T285" s="128"/>
    </row>
    <row r="286" spans="1:23" x14ac:dyDescent="0.45">
      <c r="A286" s="2" t="str">
        <f>'Population Definitions'!B6</f>
        <v>PLHIV 15-64</v>
      </c>
      <c r="B286" s="82" t="s">
        <v>48</v>
      </c>
      <c r="C286" s="129" t="s">
        <v>41</v>
      </c>
      <c r="D286" s="2" t="s">
        <v>6</v>
      </c>
      <c r="L286" s="128">
        <v>0.33098598364479542</v>
      </c>
      <c r="M286" s="128"/>
      <c r="N286" s="128"/>
      <c r="O286" s="128"/>
      <c r="P286" s="128">
        <v>0.65734297223736105</v>
      </c>
      <c r="Q286" s="128">
        <v>0.77117904457106845</v>
      </c>
      <c r="R286" s="128"/>
      <c r="S286" s="128"/>
      <c r="T286" s="128"/>
    </row>
    <row r="287" spans="1:23" x14ac:dyDescent="0.45">
      <c r="A287" s="2" t="str">
        <f>'Population Definitions'!B7</f>
        <v>PLHIV 65+</v>
      </c>
      <c r="B287" s="82" t="s">
        <v>48</v>
      </c>
      <c r="C287" s="129">
        <v>0.59</v>
      </c>
      <c r="D287" s="2" t="s">
        <v>6</v>
      </c>
      <c r="L287" s="128"/>
      <c r="M287" s="128"/>
      <c r="N287" s="128"/>
      <c r="O287" s="128"/>
      <c r="P287" s="128"/>
      <c r="Q287" s="128"/>
      <c r="R287" s="128"/>
      <c r="S287" s="128"/>
      <c r="T287" s="128"/>
    </row>
    <row r="288" spans="1:23" x14ac:dyDescent="0.45">
      <c r="A288" s="2" t="str">
        <f>'Population Definitions'!B8</f>
        <v>Prisoners</v>
      </c>
      <c r="B288" s="82" t="s">
        <v>48</v>
      </c>
      <c r="C288" s="129">
        <v>0.59</v>
      </c>
      <c r="D288" s="2" t="s">
        <v>6</v>
      </c>
      <c r="L288" s="128"/>
      <c r="M288" s="128"/>
      <c r="N288" s="128"/>
      <c r="O288" s="128"/>
      <c r="P288" s="128"/>
      <c r="Q288" s="128"/>
      <c r="R288" s="128"/>
      <c r="S288" s="128"/>
      <c r="T288" s="128"/>
    </row>
    <row r="289" spans="1:23" x14ac:dyDescent="0.45">
      <c r="A289" s="2" t="str">
        <f>'Population Definitions'!B9</f>
        <v>PLHIV Prisoners</v>
      </c>
      <c r="B289" s="82" t="s">
        <v>48</v>
      </c>
      <c r="C289" s="129">
        <v>0.59</v>
      </c>
      <c r="D289" s="2" t="s">
        <v>6</v>
      </c>
      <c r="L289" s="128"/>
      <c r="M289" s="128"/>
      <c r="N289" s="128"/>
      <c r="O289" s="128"/>
      <c r="P289" s="128"/>
      <c r="Q289" s="128"/>
      <c r="R289" s="128"/>
      <c r="S289" s="128"/>
      <c r="T289" s="128"/>
    </row>
    <row r="290" spans="1:23" x14ac:dyDescent="0.45">
      <c r="A290" s="2" t="str">
        <f>'Population Definitions'!B10</f>
        <v>Health Care Workers</v>
      </c>
      <c r="B290" s="82" t="s">
        <v>48</v>
      </c>
      <c r="C290" s="129">
        <v>0.59</v>
      </c>
      <c r="D290" s="2" t="s">
        <v>6</v>
      </c>
      <c r="L290" s="128"/>
      <c r="M290" s="128"/>
      <c r="N290" s="128"/>
      <c r="O290" s="128"/>
      <c r="P290" s="128"/>
      <c r="Q290" s="128"/>
      <c r="R290" s="128"/>
      <c r="S290" s="128"/>
      <c r="T290" s="128"/>
    </row>
    <row r="291" spans="1:23" x14ac:dyDescent="0.45">
      <c r="A291" s="2" t="str">
        <f>'Population Definitions'!B11</f>
        <v>PLHIV Health Care Workers</v>
      </c>
      <c r="B291" s="82" t="s">
        <v>48</v>
      </c>
      <c r="C291" s="129">
        <v>0.59</v>
      </c>
      <c r="D291" s="2" t="s">
        <v>6</v>
      </c>
      <c r="L291" s="128"/>
      <c r="M291" s="128"/>
      <c r="N291" s="128"/>
      <c r="O291" s="128"/>
      <c r="P291" s="128"/>
      <c r="Q291" s="128"/>
      <c r="R291" s="128"/>
      <c r="S291" s="128"/>
      <c r="T291" s="128"/>
    </row>
    <row r="292" spans="1:23" x14ac:dyDescent="0.45">
      <c r="A292" s="2" t="str">
        <f>'Population Definitions'!B12</f>
        <v>Miners</v>
      </c>
      <c r="B292" s="82" t="s">
        <v>48</v>
      </c>
      <c r="C292" s="129" t="s">
        <v>41</v>
      </c>
      <c r="D292" s="2" t="s">
        <v>6</v>
      </c>
      <c r="L292" s="128"/>
      <c r="M292" s="128"/>
      <c r="N292" s="128"/>
      <c r="O292" s="128"/>
      <c r="P292" s="128"/>
      <c r="Q292" s="128"/>
      <c r="R292" s="128"/>
      <c r="S292" s="128"/>
      <c r="T292" s="128">
        <v>0.8</v>
      </c>
    </row>
    <row r="293" spans="1:23" x14ac:dyDescent="0.45">
      <c r="A293" s="2" t="str">
        <f>'Population Definitions'!B13</f>
        <v>PLHIV Miners</v>
      </c>
      <c r="B293" s="82" t="s">
        <v>48</v>
      </c>
      <c r="C293" s="129" t="s">
        <v>41</v>
      </c>
      <c r="D293" s="2" t="s">
        <v>6</v>
      </c>
      <c r="L293" s="128"/>
      <c r="M293" s="128"/>
      <c r="N293" s="128"/>
      <c r="O293" s="128"/>
      <c r="P293" s="128"/>
      <c r="Q293" s="128"/>
      <c r="R293" s="128"/>
      <c r="S293" s="128"/>
      <c r="T293" s="128">
        <v>0.8</v>
      </c>
    </row>
    <row r="295" spans="1:23" x14ac:dyDescent="0.45">
      <c r="A295" s="1" t="s">
        <v>86</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45">
      <c r="A296" s="2" t="str">
        <f>'Population Definitions'!B2</f>
        <v>Gen 0-4</v>
      </c>
      <c r="B296" s="82" t="s">
        <v>48</v>
      </c>
      <c r="C296" t="str">
        <f t="shared" ref="C296:C307" si="18">IF(SUMPRODUCT(--(E296:W296&lt;&gt;""))=0,0,"N.A.")</f>
        <v>N.A.</v>
      </c>
      <c r="D296" s="2" t="s">
        <v>6</v>
      </c>
      <c r="Q296" s="130">
        <v>0.81</v>
      </c>
      <c r="R296" s="130">
        <v>1</v>
      </c>
      <c r="S296" s="130"/>
      <c r="T296" s="130"/>
    </row>
    <row r="297" spans="1:23" x14ac:dyDescent="0.45">
      <c r="A297" s="2" t="str">
        <f>'Population Definitions'!B3</f>
        <v>Gen 5-14</v>
      </c>
      <c r="B297" s="82" t="s">
        <v>48</v>
      </c>
      <c r="C297" t="str">
        <f t="shared" si="18"/>
        <v>N.A.</v>
      </c>
      <c r="D297" s="2" t="s">
        <v>6</v>
      </c>
      <c r="Q297" s="130">
        <v>0.81</v>
      </c>
      <c r="R297" s="130">
        <v>1</v>
      </c>
      <c r="S297" s="130"/>
      <c r="T297" s="130"/>
    </row>
    <row r="298" spans="1:23" x14ac:dyDescent="0.45">
      <c r="A298" s="2" t="str">
        <f>'Population Definitions'!B4</f>
        <v>Gen 15-64</v>
      </c>
      <c r="B298" s="82" t="s">
        <v>48</v>
      </c>
      <c r="C298" t="str">
        <f t="shared" si="18"/>
        <v>N.A.</v>
      </c>
      <c r="D298" s="2" t="s">
        <v>6</v>
      </c>
      <c r="Q298" s="130">
        <v>0.81</v>
      </c>
      <c r="R298" s="130">
        <v>1</v>
      </c>
      <c r="S298" s="130"/>
      <c r="T298" s="130"/>
    </row>
    <row r="299" spans="1:23" x14ac:dyDescent="0.45">
      <c r="A299" s="2" t="str">
        <f>'Population Definitions'!B5</f>
        <v>Gen 65+</v>
      </c>
      <c r="B299" s="82" t="s">
        <v>48</v>
      </c>
      <c r="C299" t="str">
        <f t="shared" si="18"/>
        <v>N.A.</v>
      </c>
      <c r="D299" s="2" t="s">
        <v>6</v>
      </c>
      <c r="Q299" s="130">
        <v>0.81</v>
      </c>
      <c r="R299" s="130">
        <v>1</v>
      </c>
      <c r="S299" s="130"/>
      <c r="T299" s="130"/>
    </row>
    <row r="300" spans="1:23" x14ac:dyDescent="0.45">
      <c r="A300" s="2" t="str">
        <f>'Population Definitions'!B6</f>
        <v>PLHIV 15-64</v>
      </c>
      <c r="B300" s="82" t="s">
        <v>48</v>
      </c>
      <c r="C300" t="str">
        <f t="shared" si="18"/>
        <v>N.A.</v>
      </c>
      <c r="D300" s="2" t="s">
        <v>6</v>
      </c>
      <c r="Q300" s="130">
        <v>0.81</v>
      </c>
      <c r="R300" s="130">
        <v>1</v>
      </c>
      <c r="S300" s="130"/>
      <c r="T300" s="130"/>
    </row>
    <row r="301" spans="1:23" x14ac:dyDescent="0.45">
      <c r="A301" s="2" t="str">
        <f>'Population Definitions'!B7</f>
        <v>PLHIV 65+</v>
      </c>
      <c r="B301" s="82" t="s">
        <v>48</v>
      </c>
      <c r="C301" t="str">
        <f t="shared" si="18"/>
        <v>N.A.</v>
      </c>
      <c r="D301" s="2" t="s">
        <v>6</v>
      </c>
      <c r="Q301" s="130">
        <v>0.81</v>
      </c>
      <c r="R301" s="130">
        <v>1</v>
      </c>
      <c r="S301" s="130"/>
      <c r="T301" s="130"/>
    </row>
    <row r="302" spans="1:23" x14ac:dyDescent="0.45">
      <c r="A302" s="2" t="str">
        <f>'Population Definitions'!B8</f>
        <v>Prisoners</v>
      </c>
      <c r="B302" s="82" t="s">
        <v>48</v>
      </c>
      <c r="C302" s="131">
        <v>0.37</v>
      </c>
      <c r="D302" s="2" t="s">
        <v>6</v>
      </c>
      <c r="Q302" s="130"/>
      <c r="R302" s="130"/>
      <c r="S302" s="130"/>
      <c r="T302" s="130"/>
    </row>
    <row r="303" spans="1:23" x14ac:dyDescent="0.45">
      <c r="A303" s="2" t="str">
        <f>'Population Definitions'!B9</f>
        <v>PLHIV Prisoners</v>
      </c>
      <c r="B303" s="82" t="s">
        <v>48</v>
      </c>
      <c r="C303" s="131">
        <v>0.37</v>
      </c>
      <c r="D303" s="2" t="s">
        <v>6</v>
      </c>
      <c r="Q303" s="130"/>
      <c r="R303" s="130"/>
      <c r="S303" s="130"/>
      <c r="T303" s="130"/>
    </row>
    <row r="304" spans="1:23" x14ac:dyDescent="0.45">
      <c r="A304" s="2" t="str">
        <f>'Population Definitions'!B10</f>
        <v>Health Care Workers</v>
      </c>
      <c r="B304" s="82" t="s">
        <v>48</v>
      </c>
      <c r="C304" s="131">
        <v>0.37</v>
      </c>
      <c r="D304" s="2" t="s">
        <v>6</v>
      </c>
      <c r="Q304" s="130"/>
      <c r="R304" s="130"/>
      <c r="S304" s="130"/>
      <c r="T304" s="130"/>
    </row>
    <row r="305" spans="1:23" x14ac:dyDescent="0.45">
      <c r="A305" s="2" t="str">
        <f>'Population Definitions'!B11</f>
        <v>PLHIV Health Care Workers</v>
      </c>
      <c r="B305" s="82" t="s">
        <v>48</v>
      </c>
      <c r="C305" s="131">
        <v>0.37</v>
      </c>
      <c r="D305" s="2" t="s">
        <v>6</v>
      </c>
      <c r="Q305" s="130"/>
      <c r="R305" s="130"/>
      <c r="S305" s="130"/>
      <c r="T305" s="130"/>
    </row>
    <row r="306" spans="1:23" x14ac:dyDescent="0.45">
      <c r="A306" s="2" t="str">
        <f>'Population Definitions'!B12</f>
        <v>Miners</v>
      </c>
      <c r="B306" s="82" t="s">
        <v>48</v>
      </c>
      <c r="C306" t="str">
        <f t="shared" si="18"/>
        <v>N.A.</v>
      </c>
      <c r="D306" s="2" t="s">
        <v>6</v>
      </c>
      <c r="Q306" s="130"/>
      <c r="R306" s="130"/>
      <c r="S306" s="130"/>
      <c r="T306" s="130">
        <v>0.75</v>
      </c>
    </row>
    <row r="307" spans="1:23" x14ac:dyDescent="0.45">
      <c r="A307" s="2" t="str">
        <f>'Population Definitions'!B13</f>
        <v>PLHIV Miners</v>
      </c>
      <c r="B307" s="82" t="s">
        <v>48</v>
      </c>
      <c r="C307" t="str">
        <f t="shared" si="18"/>
        <v>N.A.</v>
      </c>
      <c r="D307" s="2" t="s">
        <v>6</v>
      </c>
      <c r="Q307" s="130"/>
      <c r="R307" s="130"/>
      <c r="S307" s="130"/>
      <c r="T307" s="130">
        <v>0.75</v>
      </c>
    </row>
    <row r="309" spans="1:23" x14ac:dyDescent="0.45">
      <c r="A309" s="1" t="s">
        <v>87</v>
      </c>
      <c r="B309" s="1" t="s">
        <v>3</v>
      </c>
      <c r="C309" s="1" t="s">
        <v>4</v>
      </c>
      <c r="E309" s="1">
        <v>2000</v>
      </c>
      <c r="F309" s="1">
        <v>2001</v>
      </c>
      <c r="G309" s="1">
        <v>2002</v>
      </c>
      <c r="H309" s="1">
        <v>2003</v>
      </c>
      <c r="I309" s="1">
        <v>2004</v>
      </c>
      <c r="J309" s="1">
        <v>2005</v>
      </c>
      <c r="K309" s="1">
        <v>2006</v>
      </c>
      <c r="L309" s="1">
        <v>2007</v>
      </c>
      <c r="M309" s="1">
        <v>2008</v>
      </c>
      <c r="N309" s="1">
        <v>2009</v>
      </c>
      <c r="O309" s="1">
        <v>2010</v>
      </c>
      <c r="P309" s="1">
        <v>2011</v>
      </c>
      <c r="Q309" s="1">
        <v>2012</v>
      </c>
      <c r="R309" s="1">
        <v>2013</v>
      </c>
      <c r="S309" s="1">
        <v>2014</v>
      </c>
      <c r="T309" s="1">
        <v>2015</v>
      </c>
      <c r="U309" s="1">
        <v>2016</v>
      </c>
      <c r="V309" s="1">
        <v>2017</v>
      </c>
      <c r="W309" s="1">
        <v>2018</v>
      </c>
    </row>
    <row r="310" spans="1:23" x14ac:dyDescent="0.45">
      <c r="A310" s="2" t="str">
        <f>'Population Definitions'!B2</f>
        <v>Gen 0-4</v>
      </c>
      <c r="B310" s="82" t="s">
        <v>48</v>
      </c>
      <c r="C310" s="134">
        <v>0.44</v>
      </c>
      <c r="D310" s="2" t="s">
        <v>6</v>
      </c>
    </row>
    <row r="311" spans="1:23" x14ac:dyDescent="0.45">
      <c r="A311" s="2" t="str">
        <f>'Population Definitions'!B3</f>
        <v>Gen 5-14</v>
      </c>
      <c r="B311" s="82" t="s">
        <v>48</v>
      </c>
      <c r="C311" s="134">
        <v>0.44</v>
      </c>
      <c r="D311" s="2" t="s">
        <v>6</v>
      </c>
    </row>
    <row r="312" spans="1:23" x14ac:dyDescent="0.45">
      <c r="A312" s="2" t="str">
        <f>'Population Definitions'!B4</f>
        <v>Gen 15-64</v>
      </c>
      <c r="B312" s="82" t="s">
        <v>48</v>
      </c>
      <c r="C312" s="134" t="s">
        <v>41</v>
      </c>
      <c r="D312" s="2" t="s">
        <v>6</v>
      </c>
      <c r="N312" s="132"/>
      <c r="O312" s="132">
        <v>0.79564495499999999</v>
      </c>
      <c r="P312" s="132">
        <v>0.79797633300000004</v>
      </c>
    </row>
    <row r="313" spans="1:23" x14ac:dyDescent="0.45">
      <c r="A313" s="2" t="str">
        <f>'Population Definitions'!B5</f>
        <v>Gen 65+</v>
      </c>
      <c r="B313" s="82" t="s">
        <v>48</v>
      </c>
      <c r="C313" s="134" t="s">
        <v>41</v>
      </c>
      <c r="D313" s="2" t="s">
        <v>6</v>
      </c>
      <c r="N313" s="132">
        <v>0.25816993500000002</v>
      </c>
      <c r="O313" s="132"/>
      <c r="P313" s="132"/>
    </row>
    <row r="314" spans="1:23" x14ac:dyDescent="0.45">
      <c r="A314" s="2" t="str">
        <f>'Population Definitions'!B6</f>
        <v>PLHIV 15-64</v>
      </c>
      <c r="B314" s="82" t="s">
        <v>48</v>
      </c>
      <c r="C314" s="134" t="s">
        <v>41</v>
      </c>
      <c r="D314" s="2" t="s">
        <v>6</v>
      </c>
      <c r="N314" s="132"/>
      <c r="O314" s="132"/>
      <c r="P314" s="132">
        <v>0.83095587000000004</v>
      </c>
    </row>
    <row r="315" spans="1:23" x14ac:dyDescent="0.45">
      <c r="A315" s="2" t="str">
        <f>'Population Definitions'!B7</f>
        <v>PLHIV 65+</v>
      </c>
      <c r="B315" s="82" t="s">
        <v>48</v>
      </c>
      <c r="C315" s="134">
        <v>0.44</v>
      </c>
      <c r="D315" s="2" t="s">
        <v>6</v>
      </c>
    </row>
    <row r="316" spans="1:23" x14ac:dyDescent="0.45">
      <c r="A316" s="2" t="str">
        <f>'Population Definitions'!B8</f>
        <v>Prisoners</v>
      </c>
      <c r="B316" s="82" t="s">
        <v>48</v>
      </c>
      <c r="C316" s="134">
        <v>0.44</v>
      </c>
      <c r="D316" s="2" t="s">
        <v>6</v>
      </c>
    </row>
    <row r="317" spans="1:23" x14ac:dyDescent="0.45">
      <c r="A317" s="2" t="str">
        <f>'Population Definitions'!B9</f>
        <v>PLHIV Prisoners</v>
      </c>
      <c r="B317" s="82" t="s">
        <v>48</v>
      </c>
      <c r="C317" s="134">
        <v>0.44</v>
      </c>
      <c r="D317" s="2" t="s">
        <v>6</v>
      </c>
    </row>
    <row r="318" spans="1:23" x14ac:dyDescent="0.45">
      <c r="A318" s="2" t="str">
        <f>'Population Definitions'!B10</f>
        <v>Health Care Workers</v>
      </c>
      <c r="B318" s="82" t="s">
        <v>48</v>
      </c>
      <c r="C318" s="134">
        <v>0.44</v>
      </c>
      <c r="D318" s="2" t="s">
        <v>6</v>
      </c>
    </row>
    <row r="319" spans="1:23" x14ac:dyDescent="0.45">
      <c r="A319" s="2" t="str">
        <f>'Population Definitions'!B11</f>
        <v>PLHIV Health Care Workers</v>
      </c>
      <c r="B319" s="82" t="s">
        <v>48</v>
      </c>
      <c r="C319" s="134">
        <v>0.44</v>
      </c>
      <c r="D319" s="2" t="s">
        <v>6</v>
      </c>
    </row>
    <row r="320" spans="1:23" x14ac:dyDescent="0.45">
      <c r="A320" s="2" t="str">
        <f>'Population Definitions'!B12</f>
        <v>Miners</v>
      </c>
      <c r="B320" s="82" t="s">
        <v>48</v>
      </c>
      <c r="C320" s="134">
        <v>0.44</v>
      </c>
      <c r="D320" s="2" t="s">
        <v>6</v>
      </c>
    </row>
    <row r="321" spans="1:23" x14ac:dyDescent="0.45">
      <c r="A321" s="2" t="str">
        <f>'Population Definitions'!B13</f>
        <v>PLHIV Miners</v>
      </c>
      <c r="B321" s="82" t="s">
        <v>48</v>
      </c>
      <c r="C321" s="134">
        <v>0.44</v>
      </c>
      <c r="D321" s="2" t="s">
        <v>6</v>
      </c>
    </row>
    <row r="323" spans="1:23" x14ac:dyDescent="0.45">
      <c r="A323" s="1" t="s">
        <v>88</v>
      </c>
      <c r="B323" s="1" t="s">
        <v>3</v>
      </c>
      <c r="C323" s="1" t="s">
        <v>4</v>
      </c>
      <c r="E323" s="1">
        <v>2000</v>
      </c>
      <c r="F323" s="1">
        <v>2001</v>
      </c>
      <c r="G323" s="1">
        <v>2002</v>
      </c>
      <c r="H323" s="1">
        <v>2003</v>
      </c>
      <c r="I323" s="1">
        <v>2004</v>
      </c>
      <c r="J323" s="1">
        <v>2005</v>
      </c>
      <c r="K323" s="1">
        <v>2006</v>
      </c>
      <c r="L323" s="1">
        <v>2007</v>
      </c>
      <c r="M323" s="1">
        <v>2008</v>
      </c>
      <c r="N323" s="1">
        <v>2009</v>
      </c>
      <c r="O323" s="1">
        <v>2010</v>
      </c>
      <c r="P323" s="1">
        <v>2011</v>
      </c>
      <c r="Q323" s="1">
        <v>2012</v>
      </c>
      <c r="R323" s="1">
        <v>2013</v>
      </c>
      <c r="S323" s="1">
        <v>2014</v>
      </c>
      <c r="T323" s="1">
        <v>2015</v>
      </c>
      <c r="U323" s="1">
        <v>2016</v>
      </c>
      <c r="V323" s="1">
        <v>2017</v>
      </c>
      <c r="W323" s="1">
        <v>2018</v>
      </c>
    </row>
    <row r="324" spans="1:23" x14ac:dyDescent="0.45">
      <c r="A324" s="2" t="str">
        <f>'Population Definitions'!B2</f>
        <v>Gen 0-4</v>
      </c>
      <c r="B324" s="82" t="s">
        <v>48</v>
      </c>
      <c r="C324" s="135">
        <v>0.28000000000000003</v>
      </c>
      <c r="D324" s="2" t="s">
        <v>6</v>
      </c>
    </row>
    <row r="325" spans="1:23" x14ac:dyDescent="0.45">
      <c r="A325" s="2" t="str">
        <f>'Population Definitions'!B3</f>
        <v>Gen 5-14</v>
      </c>
      <c r="B325" s="82" t="s">
        <v>48</v>
      </c>
      <c r="C325" s="135">
        <v>0.28000000000000003</v>
      </c>
      <c r="D325" s="2" t="s">
        <v>6</v>
      </c>
    </row>
    <row r="326" spans="1:23" x14ac:dyDescent="0.45">
      <c r="A326" s="2" t="str">
        <f>'Population Definitions'!B4</f>
        <v>Gen 15-64</v>
      </c>
      <c r="B326" s="82" t="s">
        <v>48</v>
      </c>
      <c r="C326" s="135" t="s">
        <v>41</v>
      </c>
      <c r="D326" s="2" t="s">
        <v>6</v>
      </c>
      <c r="O326" s="133">
        <v>0.13574660633484162</v>
      </c>
      <c r="P326" s="133"/>
      <c r="Q326" s="133">
        <v>0.5714285714285714</v>
      </c>
      <c r="R326" s="133">
        <v>0.68</v>
      </c>
      <c r="S326" s="133">
        <v>0.62727272727272732</v>
      </c>
    </row>
    <row r="327" spans="1:23" x14ac:dyDescent="0.45">
      <c r="A327" s="2" t="str">
        <f>'Population Definitions'!B5</f>
        <v>Gen 65+</v>
      </c>
      <c r="B327" s="82" t="s">
        <v>48</v>
      </c>
      <c r="C327" s="135">
        <v>0.28000000000000003</v>
      </c>
      <c r="D327" s="2" t="s">
        <v>6</v>
      </c>
      <c r="O327" s="133"/>
      <c r="P327" s="133"/>
      <c r="Q327" s="133"/>
      <c r="R327" s="133"/>
      <c r="S327" s="133"/>
    </row>
    <row r="328" spans="1:23" x14ac:dyDescent="0.45">
      <c r="A328" s="2" t="str">
        <f>'Population Definitions'!B6</f>
        <v>PLHIV 15-64</v>
      </c>
      <c r="B328" s="82" t="s">
        <v>48</v>
      </c>
      <c r="C328" s="135" t="s">
        <v>41</v>
      </c>
      <c r="D328" s="2" t="s">
        <v>6</v>
      </c>
      <c r="O328" s="133"/>
      <c r="P328" s="133">
        <v>0.33333333333333331</v>
      </c>
      <c r="Q328" s="133"/>
      <c r="R328" s="133">
        <v>0.39130434782608697</v>
      </c>
      <c r="S328" s="133">
        <v>0.41417910447761191</v>
      </c>
    </row>
    <row r="329" spans="1:23" x14ac:dyDescent="0.45">
      <c r="A329" s="2" t="str">
        <f>'Population Definitions'!B7</f>
        <v>PLHIV 65+</v>
      </c>
      <c r="B329" s="82" t="s">
        <v>48</v>
      </c>
      <c r="C329" s="135">
        <v>0.28000000000000003</v>
      </c>
      <c r="D329" s="2" t="s">
        <v>6</v>
      </c>
    </row>
    <row r="330" spans="1:23" x14ac:dyDescent="0.45">
      <c r="A330" s="2" t="str">
        <f>'Population Definitions'!B8</f>
        <v>Prisoners</v>
      </c>
      <c r="B330" s="82" t="s">
        <v>48</v>
      </c>
      <c r="C330" s="135">
        <v>0.28000000000000003</v>
      </c>
      <c r="D330" s="2" t="s">
        <v>6</v>
      </c>
    </row>
    <row r="331" spans="1:23" x14ac:dyDescent="0.45">
      <c r="A331" s="2" t="str">
        <f>'Population Definitions'!B9</f>
        <v>PLHIV Prisoners</v>
      </c>
      <c r="B331" s="82" t="s">
        <v>48</v>
      </c>
      <c r="C331" s="135">
        <v>0.28000000000000003</v>
      </c>
      <c r="D331" s="2" t="s">
        <v>6</v>
      </c>
    </row>
    <row r="332" spans="1:23" x14ac:dyDescent="0.45">
      <c r="A332" s="2" t="str">
        <f>'Population Definitions'!B10</f>
        <v>Health Care Workers</v>
      </c>
      <c r="B332" s="82" t="s">
        <v>48</v>
      </c>
      <c r="C332" s="135">
        <v>0.28000000000000003</v>
      </c>
      <c r="D332" s="2" t="s">
        <v>6</v>
      </c>
    </row>
    <row r="333" spans="1:23" x14ac:dyDescent="0.45">
      <c r="A333" s="2" t="str">
        <f>'Population Definitions'!B11</f>
        <v>PLHIV Health Care Workers</v>
      </c>
      <c r="B333" s="82" t="s">
        <v>48</v>
      </c>
      <c r="C333" s="135">
        <v>0.28000000000000003</v>
      </c>
      <c r="D333" s="2" t="s">
        <v>6</v>
      </c>
    </row>
    <row r="334" spans="1:23" x14ac:dyDescent="0.45">
      <c r="A334" s="2" t="str">
        <f>'Population Definitions'!B12</f>
        <v>Miners</v>
      </c>
      <c r="B334" s="82" t="s">
        <v>48</v>
      </c>
      <c r="C334" s="135">
        <v>0.28000000000000003</v>
      </c>
      <c r="D334" s="2" t="s">
        <v>6</v>
      </c>
    </row>
    <row r="335" spans="1:23" x14ac:dyDescent="0.45">
      <c r="A335" s="2" t="str">
        <f>'Population Definitions'!B13</f>
        <v>PLHIV Miners</v>
      </c>
      <c r="B335" s="82" t="s">
        <v>48</v>
      </c>
      <c r="C335" s="135">
        <v>0.28000000000000003</v>
      </c>
      <c r="D335" s="2" t="s">
        <v>6</v>
      </c>
    </row>
  </sheetData>
  <dataValidations count="1">
    <dataValidation type="list" allowBlank="1" showInputMessage="1" showErrorMessage="1" sqref="B310:B321 B296:B307 B282:B293 B268:B279 B254:B265 B240:B251 B226:B237 B212:B223 B198:B209 B184:B195 B170:B181 B156:B167 B142:B153 B128:B139 B114:B125 B100:B111 B86:B97 B72:B83 B58:B69 B44:B55 B30:B41 B16:B27 B2:B13 B324:B335" xr:uid="{00000000-0002-0000-0900-000054000000}">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39"/>
  <sheetViews>
    <sheetView topLeftCell="A109" workbookViewId="0">
      <selection activeCell="B128" sqref="B128:B139"/>
    </sheetView>
  </sheetViews>
  <sheetFormatPr defaultRowHeight="14.25" x14ac:dyDescent="0.45"/>
  <cols>
    <col min="1" max="1" width="50.73046875" customWidth="1"/>
    <col min="2" max="2" width="15.73046875" customWidth="1"/>
    <col min="3" max="3" width="10.73046875" customWidth="1"/>
  </cols>
  <sheetData>
    <row r="1" spans="1:23" x14ac:dyDescent="0.45">
      <c r="A1" s="1" t="s">
        <v>89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s="143" t="s">
        <v>48</v>
      </c>
      <c r="C2" s="136">
        <v>0.03</v>
      </c>
      <c r="D2" s="2" t="s">
        <v>6</v>
      </c>
    </row>
    <row r="3" spans="1:23" x14ac:dyDescent="0.45">
      <c r="A3" s="2" t="str">
        <f>'Population Definitions'!B3</f>
        <v>Gen 5-14</v>
      </c>
      <c r="B3" s="143" t="s">
        <v>48</v>
      </c>
      <c r="C3" s="136">
        <v>0.03</v>
      </c>
      <c r="D3" s="2" t="s">
        <v>6</v>
      </c>
    </row>
    <row r="4" spans="1:23" x14ac:dyDescent="0.45">
      <c r="A4" s="2" t="str">
        <f>'Population Definitions'!B4</f>
        <v>Gen 15-64</v>
      </c>
      <c r="B4" s="143" t="s">
        <v>48</v>
      </c>
      <c r="C4" s="136">
        <v>0.03</v>
      </c>
      <c r="D4" s="2" t="s">
        <v>6</v>
      </c>
    </row>
    <row r="5" spans="1:23" x14ac:dyDescent="0.45">
      <c r="A5" s="2" t="str">
        <f>'Population Definitions'!B5</f>
        <v>Gen 65+</v>
      </c>
      <c r="B5" s="143" t="s">
        <v>48</v>
      </c>
      <c r="C5" s="136">
        <v>0.03</v>
      </c>
      <c r="D5" s="2" t="s">
        <v>6</v>
      </c>
    </row>
    <row r="6" spans="1:23" x14ac:dyDescent="0.45">
      <c r="A6" s="2" t="str">
        <f>'Population Definitions'!B6</f>
        <v>PLHIV 15-64</v>
      </c>
      <c r="B6" s="143" t="s">
        <v>48</v>
      </c>
      <c r="C6" s="136" t="s">
        <v>41</v>
      </c>
      <c r="D6" s="2" t="s">
        <v>6</v>
      </c>
      <c r="E6" s="137">
        <v>0</v>
      </c>
    </row>
    <row r="7" spans="1:23" x14ac:dyDescent="0.45">
      <c r="A7" s="2" t="str">
        <f>'Population Definitions'!B7</f>
        <v>PLHIV 65+</v>
      </c>
      <c r="B7" s="143" t="s">
        <v>48</v>
      </c>
      <c r="C7" s="136" t="s">
        <v>41</v>
      </c>
      <c r="D7" s="2" t="s">
        <v>6</v>
      </c>
      <c r="E7" s="137">
        <v>0</v>
      </c>
    </row>
    <row r="8" spans="1:23" x14ac:dyDescent="0.45">
      <c r="A8" s="2" t="str">
        <f>'Population Definitions'!B8</f>
        <v>Prisoners</v>
      </c>
      <c r="B8" s="143" t="s">
        <v>48</v>
      </c>
      <c r="C8" s="136">
        <v>0.03</v>
      </c>
      <c r="D8" s="2" t="s">
        <v>6</v>
      </c>
      <c r="E8" s="137"/>
    </row>
    <row r="9" spans="1:23" x14ac:dyDescent="0.45">
      <c r="A9" s="2" t="str">
        <f>'Population Definitions'!B9</f>
        <v>PLHIV Prisoners</v>
      </c>
      <c r="B9" s="143" t="s">
        <v>48</v>
      </c>
      <c r="C9" s="136" t="s">
        <v>41</v>
      </c>
      <c r="D9" s="2" t="s">
        <v>6</v>
      </c>
      <c r="E9" s="137">
        <v>0</v>
      </c>
    </row>
    <row r="10" spans="1:23" x14ac:dyDescent="0.45">
      <c r="A10" s="2" t="str">
        <f>'Population Definitions'!B10</f>
        <v>Health Care Workers</v>
      </c>
      <c r="B10" s="143" t="s">
        <v>48</v>
      </c>
      <c r="C10" s="136">
        <v>0.03</v>
      </c>
      <c r="D10" s="2" t="s">
        <v>6</v>
      </c>
      <c r="E10" s="137"/>
    </row>
    <row r="11" spans="1:23" x14ac:dyDescent="0.45">
      <c r="A11" s="2" t="str">
        <f>'Population Definitions'!B11</f>
        <v>PLHIV Health Care Workers</v>
      </c>
      <c r="B11" s="143" t="s">
        <v>48</v>
      </c>
      <c r="C11" s="136" t="s">
        <v>41</v>
      </c>
      <c r="D11" s="2" t="s">
        <v>6</v>
      </c>
      <c r="E11" s="137">
        <v>0</v>
      </c>
    </row>
    <row r="12" spans="1:23" x14ac:dyDescent="0.45">
      <c r="A12" s="2" t="str">
        <f>'Population Definitions'!B12</f>
        <v>Miners</v>
      </c>
      <c r="B12" s="143" t="s">
        <v>48</v>
      </c>
      <c r="C12" s="136">
        <v>0.03</v>
      </c>
      <c r="D12" s="2" t="s">
        <v>6</v>
      </c>
      <c r="E12" s="137"/>
    </row>
    <row r="13" spans="1:23" x14ac:dyDescent="0.45">
      <c r="A13" s="2" t="str">
        <f>'Population Definitions'!B13</f>
        <v>PLHIV Miners</v>
      </c>
      <c r="B13" s="143" t="s">
        <v>48</v>
      </c>
      <c r="C13" s="136" t="s">
        <v>41</v>
      </c>
      <c r="D13" s="2" t="s">
        <v>6</v>
      </c>
      <c r="E13" s="137">
        <v>0</v>
      </c>
    </row>
    <row r="15" spans="1:23" x14ac:dyDescent="0.45">
      <c r="A15" s="1" t="s">
        <v>90</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143" t="s">
        <v>48</v>
      </c>
      <c r="C16" s="139">
        <v>0.03</v>
      </c>
      <c r="D16" s="2" t="s">
        <v>6</v>
      </c>
    </row>
    <row r="17" spans="1:23" x14ac:dyDescent="0.45">
      <c r="A17" s="2" t="str">
        <f>'Population Definitions'!B3</f>
        <v>Gen 5-14</v>
      </c>
      <c r="B17" s="143" t="s">
        <v>48</v>
      </c>
      <c r="C17" s="139">
        <v>0.03</v>
      </c>
      <c r="D17" s="2" t="s">
        <v>6</v>
      </c>
    </row>
    <row r="18" spans="1:23" x14ac:dyDescent="0.45">
      <c r="A18" s="2" t="str">
        <f>'Population Definitions'!B4</f>
        <v>Gen 15-64</v>
      </c>
      <c r="B18" s="143" t="s">
        <v>48</v>
      </c>
      <c r="C18" s="139">
        <v>0.03</v>
      </c>
      <c r="D18" s="2" t="s">
        <v>6</v>
      </c>
    </row>
    <row r="19" spans="1:23" x14ac:dyDescent="0.45">
      <c r="A19" s="2" t="str">
        <f>'Population Definitions'!B5</f>
        <v>Gen 65+</v>
      </c>
      <c r="B19" s="143" t="s">
        <v>48</v>
      </c>
      <c r="C19" s="139">
        <v>0.03</v>
      </c>
      <c r="D19" s="2" t="s">
        <v>6</v>
      </c>
    </row>
    <row r="20" spans="1:23" x14ac:dyDescent="0.45">
      <c r="A20" s="2" t="str">
        <f>'Population Definitions'!B6</f>
        <v>PLHIV 15-64</v>
      </c>
      <c r="B20" s="143" t="s">
        <v>48</v>
      </c>
      <c r="C20" s="139" t="s">
        <v>41</v>
      </c>
      <c r="D20" s="2" t="s">
        <v>6</v>
      </c>
      <c r="E20" s="138">
        <v>0</v>
      </c>
    </row>
    <row r="21" spans="1:23" x14ac:dyDescent="0.45">
      <c r="A21" s="2" t="str">
        <f>'Population Definitions'!B7</f>
        <v>PLHIV 65+</v>
      </c>
      <c r="B21" s="143" t="s">
        <v>48</v>
      </c>
      <c r="C21" s="139" t="s">
        <v>41</v>
      </c>
      <c r="D21" s="2" t="s">
        <v>6</v>
      </c>
      <c r="E21" s="138">
        <v>0</v>
      </c>
    </row>
    <row r="22" spans="1:23" x14ac:dyDescent="0.45">
      <c r="A22" s="2" t="str">
        <f>'Population Definitions'!B8</f>
        <v>Prisoners</v>
      </c>
      <c r="B22" s="143" t="s">
        <v>48</v>
      </c>
      <c r="C22" s="139">
        <v>0.03</v>
      </c>
      <c r="D22" s="2" t="s">
        <v>6</v>
      </c>
      <c r="E22" s="138"/>
    </row>
    <row r="23" spans="1:23" x14ac:dyDescent="0.45">
      <c r="A23" s="2" t="str">
        <f>'Population Definitions'!B9</f>
        <v>PLHIV Prisoners</v>
      </c>
      <c r="B23" s="143" t="s">
        <v>48</v>
      </c>
      <c r="C23" s="139" t="s">
        <v>41</v>
      </c>
      <c r="D23" s="2" t="s">
        <v>6</v>
      </c>
      <c r="E23" s="138">
        <v>0</v>
      </c>
    </row>
    <row r="24" spans="1:23" x14ac:dyDescent="0.45">
      <c r="A24" s="2" t="str">
        <f>'Population Definitions'!B10</f>
        <v>Health Care Workers</v>
      </c>
      <c r="B24" s="143" t="s">
        <v>48</v>
      </c>
      <c r="C24" s="139">
        <v>0.03</v>
      </c>
      <c r="D24" s="2" t="s">
        <v>6</v>
      </c>
      <c r="E24" s="138"/>
    </row>
    <row r="25" spans="1:23" x14ac:dyDescent="0.45">
      <c r="A25" s="2" t="str">
        <f>'Population Definitions'!B11</f>
        <v>PLHIV Health Care Workers</v>
      </c>
      <c r="B25" s="143" t="s">
        <v>48</v>
      </c>
      <c r="C25" s="139" t="s">
        <v>41</v>
      </c>
      <c r="D25" s="2" t="s">
        <v>6</v>
      </c>
      <c r="E25" s="138">
        <v>0</v>
      </c>
    </row>
    <row r="26" spans="1:23" x14ac:dyDescent="0.45">
      <c r="A26" s="2" t="str">
        <f>'Population Definitions'!B12</f>
        <v>Miners</v>
      </c>
      <c r="B26" s="143" t="s">
        <v>48</v>
      </c>
      <c r="C26" s="139">
        <v>0.03</v>
      </c>
      <c r="D26" s="2" t="s">
        <v>6</v>
      </c>
      <c r="E26" s="138"/>
    </row>
    <row r="27" spans="1:23" x14ac:dyDescent="0.45">
      <c r="A27" s="2" t="str">
        <f>'Population Definitions'!B13</f>
        <v>PLHIV Miners</v>
      </c>
      <c r="B27" s="143" t="s">
        <v>48</v>
      </c>
      <c r="C27" s="139" t="s">
        <v>41</v>
      </c>
      <c r="D27" s="2" t="s">
        <v>6</v>
      </c>
      <c r="E27" s="138">
        <v>0</v>
      </c>
    </row>
    <row r="29" spans="1:23" x14ac:dyDescent="0.45">
      <c r="A29" s="1" t="s">
        <v>91</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143" t="s">
        <v>48</v>
      </c>
      <c r="C30" s="139">
        <v>0.03</v>
      </c>
      <c r="D30" s="2" t="s">
        <v>6</v>
      </c>
    </row>
    <row r="31" spans="1:23" x14ac:dyDescent="0.45">
      <c r="A31" s="2" t="str">
        <f>'Population Definitions'!B3</f>
        <v>Gen 5-14</v>
      </c>
      <c r="B31" s="143" t="s">
        <v>48</v>
      </c>
      <c r="C31" s="139">
        <v>0.03</v>
      </c>
      <c r="D31" s="2" t="s">
        <v>6</v>
      </c>
    </row>
    <row r="32" spans="1:23" x14ac:dyDescent="0.45">
      <c r="A32" s="2" t="str">
        <f>'Population Definitions'!B4</f>
        <v>Gen 15-64</v>
      </c>
      <c r="B32" s="143" t="s">
        <v>48</v>
      </c>
      <c r="C32" s="139">
        <v>0.03</v>
      </c>
      <c r="D32" s="2" t="s">
        <v>6</v>
      </c>
    </row>
    <row r="33" spans="1:23" x14ac:dyDescent="0.45">
      <c r="A33" s="2" t="str">
        <f>'Population Definitions'!B5</f>
        <v>Gen 65+</v>
      </c>
      <c r="B33" s="143" t="s">
        <v>48</v>
      </c>
      <c r="C33" s="139">
        <v>0.03</v>
      </c>
      <c r="D33" s="2" t="s">
        <v>6</v>
      </c>
    </row>
    <row r="34" spans="1:23" x14ac:dyDescent="0.45">
      <c r="A34" s="2" t="str">
        <f>'Population Definitions'!B6</f>
        <v>PLHIV 15-64</v>
      </c>
      <c r="B34" s="143" t="s">
        <v>48</v>
      </c>
      <c r="C34" s="139" t="s">
        <v>41</v>
      </c>
      <c r="D34" s="2" t="s">
        <v>6</v>
      </c>
      <c r="E34" s="140">
        <v>0</v>
      </c>
    </row>
    <row r="35" spans="1:23" x14ac:dyDescent="0.45">
      <c r="A35" s="2" t="str">
        <f>'Population Definitions'!B7</f>
        <v>PLHIV 65+</v>
      </c>
      <c r="B35" s="143" t="s">
        <v>48</v>
      </c>
      <c r="C35" s="139" t="s">
        <v>41</v>
      </c>
      <c r="D35" s="2" t="s">
        <v>6</v>
      </c>
      <c r="E35" s="140">
        <v>0</v>
      </c>
    </row>
    <row r="36" spans="1:23" x14ac:dyDescent="0.45">
      <c r="A36" s="2" t="str">
        <f>'Population Definitions'!B8</f>
        <v>Prisoners</v>
      </c>
      <c r="B36" s="143" t="s">
        <v>48</v>
      </c>
      <c r="C36" s="139">
        <v>0.03</v>
      </c>
      <c r="D36" s="2" t="s">
        <v>6</v>
      </c>
      <c r="E36" s="140"/>
    </row>
    <row r="37" spans="1:23" x14ac:dyDescent="0.45">
      <c r="A37" s="2" t="str">
        <f>'Population Definitions'!B9</f>
        <v>PLHIV Prisoners</v>
      </c>
      <c r="B37" s="143" t="s">
        <v>48</v>
      </c>
      <c r="C37" s="139" t="s">
        <v>41</v>
      </c>
      <c r="D37" s="2" t="s">
        <v>6</v>
      </c>
      <c r="E37" s="140">
        <v>0</v>
      </c>
    </row>
    <row r="38" spans="1:23" x14ac:dyDescent="0.45">
      <c r="A38" s="2" t="str">
        <f>'Population Definitions'!B10</f>
        <v>Health Care Workers</v>
      </c>
      <c r="B38" s="143" t="s">
        <v>48</v>
      </c>
      <c r="C38" s="139">
        <v>0.03</v>
      </c>
      <c r="D38" s="2" t="s">
        <v>6</v>
      </c>
      <c r="E38" s="140"/>
    </row>
    <row r="39" spans="1:23" x14ac:dyDescent="0.45">
      <c r="A39" s="2" t="str">
        <f>'Population Definitions'!B11</f>
        <v>PLHIV Health Care Workers</v>
      </c>
      <c r="B39" s="143" t="s">
        <v>48</v>
      </c>
      <c r="C39" s="139" t="s">
        <v>41</v>
      </c>
      <c r="D39" s="2" t="s">
        <v>6</v>
      </c>
      <c r="E39" s="140">
        <v>0</v>
      </c>
    </row>
    <row r="40" spans="1:23" x14ac:dyDescent="0.45">
      <c r="A40" s="2" t="str">
        <f>'Population Definitions'!B12</f>
        <v>Miners</v>
      </c>
      <c r="B40" s="143" t="s">
        <v>48</v>
      </c>
      <c r="C40" s="139">
        <v>0.03</v>
      </c>
      <c r="D40" s="2" t="s">
        <v>6</v>
      </c>
      <c r="E40" s="140"/>
    </row>
    <row r="41" spans="1:23" x14ac:dyDescent="0.45">
      <c r="A41" s="2" t="str">
        <f>'Population Definitions'!B13</f>
        <v>PLHIV Miners</v>
      </c>
      <c r="B41" s="143" t="s">
        <v>48</v>
      </c>
      <c r="C41" s="139" t="s">
        <v>41</v>
      </c>
      <c r="D41" s="2" t="s">
        <v>6</v>
      </c>
      <c r="E41" s="140">
        <v>0</v>
      </c>
    </row>
    <row r="43" spans="1:23" x14ac:dyDescent="0.45">
      <c r="A43" s="1" t="s">
        <v>92</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143" t="s">
        <v>48</v>
      </c>
      <c r="C44" s="141">
        <v>0.16</v>
      </c>
      <c r="D44" s="2" t="s">
        <v>6</v>
      </c>
    </row>
    <row r="45" spans="1:23" x14ac:dyDescent="0.45">
      <c r="A45" s="2" t="str">
        <f>'Population Definitions'!B3</f>
        <v>Gen 5-14</v>
      </c>
      <c r="B45" s="143" t="s">
        <v>48</v>
      </c>
      <c r="C45" s="141">
        <v>0.16</v>
      </c>
      <c r="D45" s="2" t="s">
        <v>6</v>
      </c>
    </row>
    <row r="46" spans="1:23" x14ac:dyDescent="0.45">
      <c r="A46" s="2" t="str">
        <f>'Population Definitions'!B4</f>
        <v>Gen 15-64</v>
      </c>
      <c r="B46" s="143" t="s">
        <v>48</v>
      </c>
      <c r="C46" s="141">
        <v>0.16</v>
      </c>
      <c r="D46" s="2" t="s">
        <v>6</v>
      </c>
    </row>
    <row r="47" spans="1:23" x14ac:dyDescent="0.45">
      <c r="A47" s="2" t="str">
        <f>'Population Definitions'!B5</f>
        <v>Gen 65+</v>
      </c>
      <c r="B47" s="143" t="s">
        <v>48</v>
      </c>
      <c r="C47" s="141">
        <v>0.16</v>
      </c>
      <c r="D47" s="2" t="s">
        <v>6</v>
      </c>
    </row>
    <row r="48" spans="1:23" x14ac:dyDescent="0.45">
      <c r="A48" s="2" t="str">
        <f>'Population Definitions'!B6</f>
        <v>PLHIV 15-64</v>
      </c>
      <c r="B48" s="143" t="s">
        <v>48</v>
      </c>
      <c r="C48" s="141" t="s">
        <v>41</v>
      </c>
      <c r="D48" s="2" t="s">
        <v>6</v>
      </c>
      <c r="E48" s="145">
        <v>0</v>
      </c>
    </row>
    <row r="49" spans="1:23" x14ac:dyDescent="0.45">
      <c r="A49" s="2" t="str">
        <f>'Population Definitions'!B7</f>
        <v>PLHIV 65+</v>
      </c>
      <c r="B49" s="143" t="s">
        <v>48</v>
      </c>
      <c r="C49" s="141" t="s">
        <v>41</v>
      </c>
      <c r="D49" s="2" t="s">
        <v>6</v>
      </c>
      <c r="E49" s="145">
        <v>0</v>
      </c>
    </row>
    <row r="50" spans="1:23" x14ac:dyDescent="0.45">
      <c r="A50" s="2" t="str">
        <f>'Population Definitions'!B8</f>
        <v>Prisoners</v>
      </c>
      <c r="B50" s="143" t="s">
        <v>48</v>
      </c>
      <c r="C50" s="141">
        <v>0.16</v>
      </c>
      <c r="D50" s="2" t="s">
        <v>6</v>
      </c>
      <c r="E50" s="145"/>
    </row>
    <row r="51" spans="1:23" x14ac:dyDescent="0.45">
      <c r="A51" s="2" t="str">
        <f>'Population Definitions'!B9</f>
        <v>PLHIV Prisoners</v>
      </c>
      <c r="B51" s="143" t="s">
        <v>48</v>
      </c>
      <c r="C51" s="141" t="s">
        <v>41</v>
      </c>
      <c r="D51" s="2" t="s">
        <v>6</v>
      </c>
      <c r="E51" s="145">
        <v>0</v>
      </c>
    </row>
    <row r="52" spans="1:23" x14ac:dyDescent="0.45">
      <c r="A52" s="2" t="str">
        <f>'Population Definitions'!B10</f>
        <v>Health Care Workers</v>
      </c>
      <c r="B52" s="143" t="s">
        <v>48</v>
      </c>
      <c r="C52" s="141">
        <v>0.16</v>
      </c>
      <c r="D52" s="2" t="s">
        <v>6</v>
      </c>
      <c r="E52" s="145"/>
    </row>
    <row r="53" spans="1:23" x14ac:dyDescent="0.45">
      <c r="A53" s="2" t="str">
        <f>'Population Definitions'!B11</f>
        <v>PLHIV Health Care Workers</v>
      </c>
      <c r="B53" s="143" t="s">
        <v>48</v>
      </c>
      <c r="C53" s="141" t="s">
        <v>41</v>
      </c>
      <c r="D53" s="2" t="s">
        <v>6</v>
      </c>
      <c r="E53" s="145">
        <v>0</v>
      </c>
    </row>
    <row r="54" spans="1:23" x14ac:dyDescent="0.45">
      <c r="A54" s="2" t="str">
        <f>'Population Definitions'!B12</f>
        <v>Miners</v>
      </c>
      <c r="B54" s="143" t="s">
        <v>48</v>
      </c>
      <c r="C54" s="141">
        <v>0.16</v>
      </c>
      <c r="D54" s="2" t="s">
        <v>6</v>
      </c>
      <c r="E54" s="145"/>
    </row>
    <row r="55" spans="1:23" x14ac:dyDescent="0.45">
      <c r="A55" s="2" t="str">
        <f>'Population Definitions'!B13</f>
        <v>PLHIV Miners</v>
      </c>
      <c r="B55" s="143" t="s">
        <v>48</v>
      </c>
      <c r="C55" s="141" t="s">
        <v>41</v>
      </c>
      <c r="D55" s="2" t="s">
        <v>6</v>
      </c>
      <c r="E55" s="145">
        <v>0</v>
      </c>
    </row>
    <row r="57" spans="1:23" x14ac:dyDescent="0.45">
      <c r="A57" s="1" t="s">
        <v>93</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143" t="s">
        <v>48</v>
      </c>
      <c r="C58" s="142">
        <v>0.16</v>
      </c>
      <c r="D58" s="2" t="s">
        <v>6</v>
      </c>
    </row>
    <row r="59" spans="1:23" x14ac:dyDescent="0.45">
      <c r="A59" s="2" t="str">
        <f>'Population Definitions'!B3</f>
        <v>Gen 5-14</v>
      </c>
      <c r="B59" s="143" t="s">
        <v>48</v>
      </c>
      <c r="C59" s="142">
        <v>0.16</v>
      </c>
      <c r="D59" s="2" t="s">
        <v>6</v>
      </c>
    </row>
    <row r="60" spans="1:23" x14ac:dyDescent="0.45">
      <c r="A60" s="2" t="str">
        <f>'Population Definitions'!B4</f>
        <v>Gen 15-64</v>
      </c>
      <c r="B60" s="143" t="s">
        <v>48</v>
      </c>
      <c r="C60" s="142">
        <v>0.16</v>
      </c>
      <c r="D60" s="2" t="s">
        <v>6</v>
      </c>
    </row>
    <row r="61" spans="1:23" x14ac:dyDescent="0.45">
      <c r="A61" s="2" t="str">
        <f>'Population Definitions'!B5</f>
        <v>Gen 65+</v>
      </c>
      <c r="B61" s="143" t="s">
        <v>48</v>
      </c>
      <c r="C61" s="142">
        <v>0.16</v>
      </c>
      <c r="D61" s="2" t="s">
        <v>6</v>
      </c>
    </row>
    <row r="62" spans="1:23" x14ac:dyDescent="0.45">
      <c r="A62" s="2" t="str">
        <f>'Population Definitions'!B6</f>
        <v>PLHIV 15-64</v>
      </c>
      <c r="B62" s="143" t="s">
        <v>48</v>
      </c>
      <c r="C62" s="142" t="s">
        <v>41</v>
      </c>
      <c r="D62" s="2" t="s">
        <v>6</v>
      </c>
      <c r="E62" s="145">
        <v>0</v>
      </c>
    </row>
    <row r="63" spans="1:23" x14ac:dyDescent="0.45">
      <c r="A63" s="2" t="str">
        <f>'Population Definitions'!B7</f>
        <v>PLHIV 65+</v>
      </c>
      <c r="B63" s="143" t="s">
        <v>48</v>
      </c>
      <c r="C63" s="142" t="s">
        <v>41</v>
      </c>
      <c r="D63" s="2" t="s">
        <v>6</v>
      </c>
      <c r="E63" s="145">
        <v>0</v>
      </c>
    </row>
    <row r="64" spans="1:23" x14ac:dyDescent="0.45">
      <c r="A64" s="2" t="str">
        <f>'Population Definitions'!B8</f>
        <v>Prisoners</v>
      </c>
      <c r="B64" s="143" t="s">
        <v>48</v>
      </c>
      <c r="C64" s="142">
        <v>0.16</v>
      </c>
      <c r="D64" s="2" t="s">
        <v>6</v>
      </c>
      <c r="E64" s="145"/>
    </row>
    <row r="65" spans="1:23" x14ac:dyDescent="0.45">
      <c r="A65" s="2" t="str">
        <f>'Population Definitions'!B9</f>
        <v>PLHIV Prisoners</v>
      </c>
      <c r="B65" s="143" t="s">
        <v>48</v>
      </c>
      <c r="C65" s="142" t="s">
        <v>41</v>
      </c>
      <c r="D65" s="2" t="s">
        <v>6</v>
      </c>
      <c r="E65" s="145">
        <v>0</v>
      </c>
    </row>
    <row r="66" spans="1:23" x14ac:dyDescent="0.45">
      <c r="A66" s="2" t="str">
        <f>'Population Definitions'!B10</f>
        <v>Health Care Workers</v>
      </c>
      <c r="B66" s="143" t="s">
        <v>48</v>
      </c>
      <c r="C66" s="142">
        <v>0.16</v>
      </c>
      <c r="D66" s="2" t="s">
        <v>6</v>
      </c>
      <c r="E66" s="145"/>
    </row>
    <row r="67" spans="1:23" x14ac:dyDescent="0.45">
      <c r="A67" s="2" t="str">
        <f>'Population Definitions'!B11</f>
        <v>PLHIV Health Care Workers</v>
      </c>
      <c r="B67" s="143" t="s">
        <v>48</v>
      </c>
      <c r="C67" s="142" t="s">
        <v>41</v>
      </c>
      <c r="D67" s="2" t="s">
        <v>6</v>
      </c>
      <c r="E67" s="145">
        <v>0</v>
      </c>
    </row>
    <row r="68" spans="1:23" x14ac:dyDescent="0.45">
      <c r="A68" s="2" t="str">
        <f>'Population Definitions'!B12</f>
        <v>Miners</v>
      </c>
      <c r="B68" s="143" t="s">
        <v>48</v>
      </c>
      <c r="C68" s="142">
        <v>0.16</v>
      </c>
      <c r="D68" s="2" t="s">
        <v>6</v>
      </c>
      <c r="E68" s="145"/>
    </row>
    <row r="69" spans="1:23" x14ac:dyDescent="0.45">
      <c r="A69" s="2" t="str">
        <f>'Population Definitions'!B13</f>
        <v>PLHIV Miners</v>
      </c>
      <c r="B69" s="143" t="s">
        <v>48</v>
      </c>
      <c r="C69" s="142" t="s">
        <v>41</v>
      </c>
      <c r="D69" s="2" t="s">
        <v>6</v>
      </c>
      <c r="E69" s="145">
        <v>0</v>
      </c>
    </row>
    <row r="71" spans="1:23" x14ac:dyDescent="0.45">
      <c r="A71" s="1" t="s">
        <v>94</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143" t="s">
        <v>48</v>
      </c>
      <c r="C72" s="144">
        <v>0.16</v>
      </c>
      <c r="D72" s="2" t="s">
        <v>6</v>
      </c>
    </row>
    <row r="73" spans="1:23" x14ac:dyDescent="0.45">
      <c r="A73" s="2" t="str">
        <f>'Population Definitions'!B3</f>
        <v>Gen 5-14</v>
      </c>
      <c r="B73" s="143" t="s">
        <v>48</v>
      </c>
      <c r="C73" s="144">
        <v>0.16</v>
      </c>
      <c r="D73" s="2" t="s">
        <v>6</v>
      </c>
    </row>
    <row r="74" spans="1:23" x14ac:dyDescent="0.45">
      <c r="A74" s="2" t="str">
        <f>'Population Definitions'!B4</f>
        <v>Gen 15-64</v>
      </c>
      <c r="B74" s="143" t="s">
        <v>48</v>
      </c>
      <c r="C74" s="144">
        <v>0.16</v>
      </c>
      <c r="D74" s="2" t="s">
        <v>6</v>
      </c>
    </row>
    <row r="75" spans="1:23" x14ac:dyDescent="0.45">
      <c r="A75" s="2" t="str">
        <f>'Population Definitions'!B5</f>
        <v>Gen 65+</v>
      </c>
      <c r="B75" s="143" t="s">
        <v>48</v>
      </c>
      <c r="C75" s="144">
        <v>0.16</v>
      </c>
      <c r="D75" s="2" t="s">
        <v>6</v>
      </c>
    </row>
    <row r="76" spans="1:23" x14ac:dyDescent="0.45">
      <c r="A76" s="2" t="str">
        <f>'Population Definitions'!B6</f>
        <v>PLHIV 15-64</v>
      </c>
      <c r="B76" s="143" t="s">
        <v>48</v>
      </c>
      <c r="C76" s="144" t="s">
        <v>41</v>
      </c>
      <c r="D76" s="2" t="s">
        <v>6</v>
      </c>
      <c r="E76" s="145">
        <v>0</v>
      </c>
    </row>
    <row r="77" spans="1:23" x14ac:dyDescent="0.45">
      <c r="A77" s="2" t="str">
        <f>'Population Definitions'!B7</f>
        <v>PLHIV 65+</v>
      </c>
      <c r="B77" s="143" t="s">
        <v>48</v>
      </c>
      <c r="C77" s="144" t="s">
        <v>41</v>
      </c>
      <c r="D77" s="2" t="s">
        <v>6</v>
      </c>
      <c r="E77" s="145">
        <v>0</v>
      </c>
    </row>
    <row r="78" spans="1:23" x14ac:dyDescent="0.45">
      <c r="A78" s="2" t="str">
        <f>'Population Definitions'!B8</f>
        <v>Prisoners</v>
      </c>
      <c r="B78" s="143" t="s">
        <v>48</v>
      </c>
      <c r="C78" s="144">
        <v>0.16</v>
      </c>
      <c r="D78" s="2" t="s">
        <v>6</v>
      </c>
      <c r="E78" s="145"/>
    </row>
    <row r="79" spans="1:23" x14ac:dyDescent="0.45">
      <c r="A79" s="2" t="str">
        <f>'Population Definitions'!B9</f>
        <v>PLHIV Prisoners</v>
      </c>
      <c r="B79" s="143" t="s">
        <v>48</v>
      </c>
      <c r="C79" s="144" t="s">
        <v>41</v>
      </c>
      <c r="D79" s="2" t="s">
        <v>6</v>
      </c>
      <c r="E79" s="145">
        <v>0</v>
      </c>
    </row>
    <row r="80" spans="1:23" x14ac:dyDescent="0.45">
      <c r="A80" s="2" t="str">
        <f>'Population Definitions'!B10</f>
        <v>Health Care Workers</v>
      </c>
      <c r="B80" s="143" t="s">
        <v>48</v>
      </c>
      <c r="C80" s="144">
        <v>0.16</v>
      </c>
      <c r="D80" s="2" t="s">
        <v>6</v>
      </c>
      <c r="E80" s="145"/>
    </row>
    <row r="81" spans="1:23" x14ac:dyDescent="0.45">
      <c r="A81" s="2" t="str">
        <f>'Population Definitions'!B11</f>
        <v>PLHIV Health Care Workers</v>
      </c>
      <c r="B81" s="143" t="s">
        <v>48</v>
      </c>
      <c r="C81" s="144" t="s">
        <v>41</v>
      </c>
      <c r="D81" s="2" t="s">
        <v>6</v>
      </c>
      <c r="E81" s="145">
        <v>0</v>
      </c>
    </row>
    <row r="82" spans="1:23" x14ac:dyDescent="0.45">
      <c r="A82" s="2" t="str">
        <f>'Population Definitions'!B12</f>
        <v>Miners</v>
      </c>
      <c r="B82" s="143" t="s">
        <v>48</v>
      </c>
      <c r="C82" s="144">
        <v>0.16</v>
      </c>
      <c r="D82" s="2" t="s">
        <v>6</v>
      </c>
      <c r="E82" s="145"/>
    </row>
    <row r="83" spans="1:23" x14ac:dyDescent="0.45">
      <c r="A83" s="2" t="str">
        <f>'Population Definitions'!B13</f>
        <v>PLHIV Miners</v>
      </c>
      <c r="B83" s="143" t="s">
        <v>48</v>
      </c>
      <c r="C83" s="144" t="s">
        <v>41</v>
      </c>
      <c r="D83" s="2" t="s">
        <v>6</v>
      </c>
      <c r="E83" s="145">
        <v>0</v>
      </c>
    </row>
    <row r="85" spans="1:23" x14ac:dyDescent="0.45">
      <c r="A85" s="1" t="s">
        <v>95</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143" t="s">
        <v>48</v>
      </c>
      <c r="C86">
        <f t="shared" ref="C86:C97" si="0">IF(SUMPRODUCT(--(E86:W86&lt;&gt;""))=0,0,"N.A.")</f>
        <v>0</v>
      </c>
      <c r="D86" s="2" t="s">
        <v>6</v>
      </c>
    </row>
    <row r="87" spans="1:23" x14ac:dyDescent="0.45">
      <c r="A87" s="2" t="str">
        <f>'Population Definitions'!B3</f>
        <v>Gen 5-14</v>
      </c>
      <c r="B87" s="143" t="s">
        <v>48</v>
      </c>
      <c r="C87">
        <f t="shared" si="0"/>
        <v>0</v>
      </c>
      <c r="D87" s="2" t="s">
        <v>6</v>
      </c>
    </row>
    <row r="88" spans="1:23" x14ac:dyDescent="0.45">
      <c r="A88" s="2" t="str">
        <f>'Population Definitions'!B4</f>
        <v>Gen 15-64</v>
      </c>
      <c r="B88" s="143" t="s">
        <v>48</v>
      </c>
      <c r="C88">
        <f t="shared" si="0"/>
        <v>0</v>
      </c>
      <c r="D88" s="2" t="s">
        <v>6</v>
      </c>
    </row>
    <row r="89" spans="1:23" x14ac:dyDescent="0.45">
      <c r="A89" s="2" t="str">
        <f>'Population Definitions'!B5</f>
        <v>Gen 65+</v>
      </c>
      <c r="B89" s="143" t="s">
        <v>48</v>
      </c>
      <c r="C89">
        <f t="shared" si="0"/>
        <v>0</v>
      </c>
      <c r="D89" s="2" t="s">
        <v>6</v>
      </c>
    </row>
    <row r="90" spans="1:23" x14ac:dyDescent="0.45">
      <c r="A90" s="2" t="str">
        <f>'Population Definitions'!B6</f>
        <v>PLHIV 15-64</v>
      </c>
      <c r="B90" s="143" t="s">
        <v>48</v>
      </c>
      <c r="C90">
        <f t="shared" si="0"/>
        <v>0</v>
      </c>
      <c r="D90" s="2" t="s">
        <v>6</v>
      </c>
    </row>
    <row r="91" spans="1:23" x14ac:dyDescent="0.45">
      <c r="A91" s="2" t="str">
        <f>'Population Definitions'!B7</f>
        <v>PLHIV 65+</v>
      </c>
      <c r="B91" s="143" t="s">
        <v>48</v>
      </c>
      <c r="C91">
        <f t="shared" si="0"/>
        <v>0</v>
      </c>
      <c r="D91" s="2" t="s">
        <v>6</v>
      </c>
    </row>
    <row r="92" spans="1:23" x14ac:dyDescent="0.45">
      <c r="A92" s="2" t="str">
        <f>'Population Definitions'!B8</f>
        <v>Prisoners</v>
      </c>
      <c r="B92" s="143" t="s">
        <v>48</v>
      </c>
      <c r="C92">
        <f t="shared" si="0"/>
        <v>0</v>
      </c>
      <c r="D92" s="2" t="s">
        <v>6</v>
      </c>
    </row>
    <row r="93" spans="1:23" x14ac:dyDescent="0.45">
      <c r="A93" s="2" t="str">
        <f>'Population Definitions'!B9</f>
        <v>PLHIV Prisoners</v>
      </c>
      <c r="B93" s="143" t="s">
        <v>48</v>
      </c>
      <c r="C93">
        <f t="shared" si="0"/>
        <v>0</v>
      </c>
      <c r="D93" s="2" t="s">
        <v>6</v>
      </c>
    </row>
    <row r="94" spans="1:23" x14ac:dyDescent="0.45">
      <c r="A94" s="2" t="str">
        <f>'Population Definitions'!B10</f>
        <v>Health Care Workers</v>
      </c>
      <c r="B94" s="143" t="s">
        <v>48</v>
      </c>
      <c r="C94">
        <f t="shared" si="0"/>
        <v>0</v>
      </c>
      <c r="D94" s="2" t="s">
        <v>6</v>
      </c>
    </row>
    <row r="95" spans="1:23" x14ac:dyDescent="0.45">
      <c r="A95" s="2" t="str">
        <f>'Population Definitions'!B11</f>
        <v>PLHIV Health Care Workers</v>
      </c>
      <c r="B95" s="143" t="s">
        <v>48</v>
      </c>
      <c r="C95">
        <f t="shared" si="0"/>
        <v>0</v>
      </c>
      <c r="D95" s="2" t="s">
        <v>6</v>
      </c>
    </row>
    <row r="96" spans="1:23" x14ac:dyDescent="0.45">
      <c r="A96" s="2" t="str">
        <f>'Population Definitions'!B12</f>
        <v>Miners</v>
      </c>
      <c r="B96" s="143" t="s">
        <v>48</v>
      </c>
      <c r="C96">
        <f t="shared" si="0"/>
        <v>0</v>
      </c>
      <c r="D96" s="2" t="s">
        <v>6</v>
      </c>
    </row>
    <row r="97" spans="1:23" x14ac:dyDescent="0.45">
      <c r="A97" s="2" t="str">
        <f>'Population Definitions'!B13</f>
        <v>PLHIV Miners</v>
      </c>
      <c r="B97" s="143" t="s">
        <v>48</v>
      </c>
      <c r="C97">
        <f t="shared" si="0"/>
        <v>0</v>
      </c>
      <c r="D97" s="2" t="s">
        <v>6</v>
      </c>
    </row>
    <row r="99" spans="1:23" x14ac:dyDescent="0.45">
      <c r="A99" s="1" t="s">
        <v>96</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143" t="s">
        <v>48</v>
      </c>
      <c r="C100">
        <f t="shared" ref="C100:C111" si="1">IF(SUMPRODUCT(--(E100:W100&lt;&gt;""))=0,0,"N.A.")</f>
        <v>0</v>
      </c>
      <c r="D100" s="2" t="s">
        <v>6</v>
      </c>
    </row>
    <row r="101" spans="1:23" x14ac:dyDescent="0.45">
      <c r="A101" s="2" t="str">
        <f>'Population Definitions'!B3</f>
        <v>Gen 5-14</v>
      </c>
      <c r="B101" s="143" t="s">
        <v>48</v>
      </c>
      <c r="C101">
        <f t="shared" si="1"/>
        <v>0</v>
      </c>
      <c r="D101" s="2" t="s">
        <v>6</v>
      </c>
    </row>
    <row r="102" spans="1:23" x14ac:dyDescent="0.45">
      <c r="A102" s="2" t="str">
        <f>'Population Definitions'!B4</f>
        <v>Gen 15-64</v>
      </c>
      <c r="B102" s="143" t="s">
        <v>48</v>
      </c>
      <c r="C102">
        <f t="shared" si="1"/>
        <v>0</v>
      </c>
      <c r="D102" s="2" t="s">
        <v>6</v>
      </c>
    </row>
    <row r="103" spans="1:23" x14ac:dyDescent="0.45">
      <c r="A103" s="2" t="str">
        <f>'Population Definitions'!B5</f>
        <v>Gen 65+</v>
      </c>
      <c r="B103" s="143" t="s">
        <v>48</v>
      </c>
      <c r="C103">
        <f t="shared" si="1"/>
        <v>0</v>
      </c>
      <c r="D103" s="2" t="s">
        <v>6</v>
      </c>
    </row>
    <row r="104" spans="1:23" x14ac:dyDescent="0.45">
      <c r="A104" s="2" t="str">
        <f>'Population Definitions'!B6</f>
        <v>PLHIV 15-64</v>
      </c>
      <c r="B104" s="143" t="s">
        <v>48</v>
      </c>
      <c r="C104">
        <f t="shared" si="1"/>
        <v>0</v>
      </c>
      <c r="D104" s="2" t="s">
        <v>6</v>
      </c>
    </row>
    <row r="105" spans="1:23" x14ac:dyDescent="0.45">
      <c r="A105" s="2" t="str">
        <f>'Population Definitions'!B7</f>
        <v>PLHIV 65+</v>
      </c>
      <c r="B105" s="143" t="s">
        <v>48</v>
      </c>
      <c r="C105">
        <f t="shared" si="1"/>
        <v>0</v>
      </c>
      <c r="D105" s="2" t="s">
        <v>6</v>
      </c>
    </row>
    <row r="106" spans="1:23" x14ac:dyDescent="0.45">
      <c r="A106" s="2" t="str">
        <f>'Population Definitions'!B8</f>
        <v>Prisoners</v>
      </c>
      <c r="B106" s="143" t="s">
        <v>48</v>
      </c>
      <c r="C106">
        <f t="shared" si="1"/>
        <v>0</v>
      </c>
      <c r="D106" s="2" t="s">
        <v>6</v>
      </c>
    </row>
    <row r="107" spans="1:23" x14ac:dyDescent="0.45">
      <c r="A107" s="2" t="str">
        <f>'Population Definitions'!B9</f>
        <v>PLHIV Prisoners</v>
      </c>
      <c r="B107" s="143" t="s">
        <v>48</v>
      </c>
      <c r="C107">
        <f t="shared" si="1"/>
        <v>0</v>
      </c>
      <c r="D107" s="2" t="s">
        <v>6</v>
      </c>
    </row>
    <row r="108" spans="1:23" x14ac:dyDescent="0.45">
      <c r="A108" s="2" t="str">
        <f>'Population Definitions'!B10</f>
        <v>Health Care Workers</v>
      </c>
      <c r="B108" s="143" t="s">
        <v>48</v>
      </c>
      <c r="C108">
        <f t="shared" si="1"/>
        <v>0</v>
      </c>
      <c r="D108" s="2" t="s">
        <v>6</v>
      </c>
    </row>
    <row r="109" spans="1:23" x14ac:dyDescent="0.45">
      <c r="A109" s="2" t="str">
        <f>'Population Definitions'!B11</f>
        <v>PLHIV Health Care Workers</v>
      </c>
      <c r="B109" s="143" t="s">
        <v>48</v>
      </c>
      <c r="C109">
        <f t="shared" si="1"/>
        <v>0</v>
      </c>
      <c r="D109" s="2" t="s">
        <v>6</v>
      </c>
    </row>
    <row r="110" spans="1:23" x14ac:dyDescent="0.45">
      <c r="A110" s="2" t="str">
        <f>'Population Definitions'!B12</f>
        <v>Miners</v>
      </c>
      <c r="B110" s="143" t="s">
        <v>48</v>
      </c>
      <c r="C110">
        <f t="shared" si="1"/>
        <v>0</v>
      </c>
      <c r="D110" s="2" t="s">
        <v>6</v>
      </c>
    </row>
    <row r="111" spans="1:23" x14ac:dyDescent="0.45">
      <c r="A111" s="2" t="str">
        <f>'Population Definitions'!B13</f>
        <v>PLHIV Miners</v>
      </c>
      <c r="B111" s="143" t="s">
        <v>48</v>
      </c>
      <c r="C111">
        <f t="shared" si="1"/>
        <v>0</v>
      </c>
      <c r="D111" s="2" t="s">
        <v>6</v>
      </c>
    </row>
    <row r="113" spans="1:23" x14ac:dyDescent="0.45">
      <c r="A113" s="1" t="s">
        <v>97</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143" t="s">
        <v>48</v>
      </c>
      <c r="C114">
        <f t="shared" ref="C114:C125" si="2">IF(SUMPRODUCT(--(E114:W114&lt;&gt;""))=0,0,"N.A.")</f>
        <v>0</v>
      </c>
      <c r="D114" s="2" t="s">
        <v>6</v>
      </c>
    </row>
    <row r="115" spans="1:23" x14ac:dyDescent="0.45">
      <c r="A115" s="2" t="str">
        <f>'Population Definitions'!B3</f>
        <v>Gen 5-14</v>
      </c>
      <c r="B115" s="143" t="s">
        <v>48</v>
      </c>
      <c r="C115">
        <f t="shared" si="2"/>
        <v>0</v>
      </c>
      <c r="D115" s="2" t="s">
        <v>6</v>
      </c>
    </row>
    <row r="116" spans="1:23" x14ac:dyDescent="0.45">
      <c r="A116" s="2" t="str">
        <f>'Population Definitions'!B4</f>
        <v>Gen 15-64</v>
      </c>
      <c r="B116" s="143" t="s">
        <v>48</v>
      </c>
      <c r="C116">
        <f t="shared" si="2"/>
        <v>0</v>
      </c>
      <c r="D116" s="2" t="s">
        <v>6</v>
      </c>
    </row>
    <row r="117" spans="1:23" x14ac:dyDescent="0.45">
      <c r="A117" s="2" t="str">
        <f>'Population Definitions'!B5</f>
        <v>Gen 65+</v>
      </c>
      <c r="B117" s="143" t="s">
        <v>48</v>
      </c>
      <c r="C117">
        <f t="shared" si="2"/>
        <v>0</v>
      </c>
      <c r="D117" s="2" t="s">
        <v>6</v>
      </c>
    </row>
    <row r="118" spans="1:23" x14ac:dyDescent="0.45">
      <c r="A118" s="2" t="str">
        <f>'Population Definitions'!B6</f>
        <v>PLHIV 15-64</v>
      </c>
      <c r="B118" s="143" t="s">
        <v>48</v>
      </c>
      <c r="C118">
        <f t="shared" si="2"/>
        <v>0</v>
      </c>
      <c r="D118" s="2" t="s">
        <v>6</v>
      </c>
    </row>
    <row r="119" spans="1:23" x14ac:dyDescent="0.45">
      <c r="A119" s="2" t="str">
        <f>'Population Definitions'!B7</f>
        <v>PLHIV 65+</v>
      </c>
      <c r="B119" s="143" t="s">
        <v>48</v>
      </c>
      <c r="C119">
        <f t="shared" si="2"/>
        <v>0</v>
      </c>
      <c r="D119" s="2" t="s">
        <v>6</v>
      </c>
    </row>
    <row r="120" spans="1:23" x14ac:dyDescent="0.45">
      <c r="A120" s="2" t="str">
        <f>'Population Definitions'!B8</f>
        <v>Prisoners</v>
      </c>
      <c r="B120" s="143" t="s">
        <v>48</v>
      </c>
      <c r="C120">
        <f t="shared" si="2"/>
        <v>0</v>
      </c>
      <c r="D120" s="2" t="s">
        <v>6</v>
      </c>
    </row>
    <row r="121" spans="1:23" x14ac:dyDescent="0.45">
      <c r="A121" s="2" t="str">
        <f>'Population Definitions'!B9</f>
        <v>PLHIV Prisoners</v>
      </c>
      <c r="B121" s="143" t="s">
        <v>48</v>
      </c>
      <c r="C121">
        <f t="shared" si="2"/>
        <v>0</v>
      </c>
      <c r="D121" s="2" t="s">
        <v>6</v>
      </c>
    </row>
    <row r="122" spans="1:23" x14ac:dyDescent="0.45">
      <c r="A122" s="2" t="str">
        <f>'Population Definitions'!B10</f>
        <v>Health Care Workers</v>
      </c>
      <c r="B122" s="143" t="s">
        <v>48</v>
      </c>
      <c r="C122">
        <f t="shared" si="2"/>
        <v>0</v>
      </c>
      <c r="D122" s="2" t="s">
        <v>6</v>
      </c>
    </row>
    <row r="123" spans="1:23" x14ac:dyDescent="0.45">
      <c r="A123" s="2" t="str">
        <f>'Population Definitions'!B11</f>
        <v>PLHIV Health Care Workers</v>
      </c>
      <c r="B123" s="143" t="s">
        <v>48</v>
      </c>
      <c r="C123">
        <f t="shared" si="2"/>
        <v>0</v>
      </c>
      <c r="D123" s="2" t="s">
        <v>6</v>
      </c>
    </row>
    <row r="124" spans="1:23" x14ac:dyDescent="0.45">
      <c r="A124" s="2" t="str">
        <f>'Population Definitions'!B12</f>
        <v>Miners</v>
      </c>
      <c r="B124" s="143" t="s">
        <v>48</v>
      </c>
      <c r="C124">
        <f t="shared" si="2"/>
        <v>0</v>
      </c>
      <c r="D124" s="2" t="s">
        <v>6</v>
      </c>
    </row>
    <row r="125" spans="1:23" x14ac:dyDescent="0.45">
      <c r="A125" s="2" t="str">
        <f>'Population Definitions'!B13</f>
        <v>PLHIV Miners</v>
      </c>
      <c r="B125" s="143" t="s">
        <v>48</v>
      </c>
      <c r="C125">
        <f t="shared" si="2"/>
        <v>0</v>
      </c>
      <c r="D125" s="2" t="s">
        <v>6</v>
      </c>
    </row>
    <row r="127" spans="1:23" x14ac:dyDescent="0.45">
      <c r="A127" s="1" t="s">
        <v>98</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143" t="s">
        <v>48</v>
      </c>
      <c r="C128">
        <f t="shared" ref="C128:C139" si="3">IF(SUMPRODUCT(--(E128:W128&lt;&gt;""))=0,0,"N.A.")</f>
        <v>0</v>
      </c>
      <c r="D128" s="2" t="s">
        <v>6</v>
      </c>
    </row>
    <row r="129" spans="1:4" x14ac:dyDescent="0.45">
      <c r="A129" s="2" t="str">
        <f>'Population Definitions'!B3</f>
        <v>Gen 5-14</v>
      </c>
      <c r="B129" s="143" t="s">
        <v>48</v>
      </c>
      <c r="C129">
        <f t="shared" si="3"/>
        <v>0</v>
      </c>
      <c r="D129" s="2" t="s">
        <v>6</v>
      </c>
    </row>
    <row r="130" spans="1:4" x14ac:dyDescent="0.45">
      <c r="A130" s="2" t="str">
        <f>'Population Definitions'!B4</f>
        <v>Gen 15-64</v>
      </c>
      <c r="B130" s="143" t="s">
        <v>48</v>
      </c>
      <c r="C130">
        <f t="shared" si="3"/>
        <v>0</v>
      </c>
      <c r="D130" s="2" t="s">
        <v>6</v>
      </c>
    </row>
    <row r="131" spans="1:4" x14ac:dyDescent="0.45">
      <c r="A131" s="2" t="str">
        <f>'Population Definitions'!B5</f>
        <v>Gen 65+</v>
      </c>
      <c r="B131" s="143" t="s">
        <v>48</v>
      </c>
      <c r="C131">
        <f t="shared" si="3"/>
        <v>0</v>
      </c>
      <c r="D131" s="2" t="s">
        <v>6</v>
      </c>
    </row>
    <row r="132" spans="1:4" x14ac:dyDescent="0.45">
      <c r="A132" s="2" t="str">
        <f>'Population Definitions'!B6</f>
        <v>PLHIV 15-64</v>
      </c>
      <c r="B132" s="143" t="s">
        <v>48</v>
      </c>
      <c r="C132">
        <f t="shared" si="3"/>
        <v>0</v>
      </c>
      <c r="D132" s="2" t="s">
        <v>6</v>
      </c>
    </row>
    <row r="133" spans="1:4" x14ac:dyDescent="0.45">
      <c r="A133" s="2" t="str">
        <f>'Population Definitions'!B7</f>
        <v>PLHIV 65+</v>
      </c>
      <c r="B133" s="143" t="s">
        <v>48</v>
      </c>
      <c r="C133">
        <f t="shared" si="3"/>
        <v>0</v>
      </c>
      <c r="D133" s="2" t="s">
        <v>6</v>
      </c>
    </row>
    <row r="134" spans="1:4" x14ac:dyDescent="0.45">
      <c r="A134" s="2" t="str">
        <f>'Population Definitions'!B8</f>
        <v>Prisoners</v>
      </c>
      <c r="B134" s="143" t="s">
        <v>48</v>
      </c>
      <c r="C134">
        <f t="shared" si="3"/>
        <v>0</v>
      </c>
      <c r="D134" s="2" t="s">
        <v>6</v>
      </c>
    </row>
    <row r="135" spans="1:4" x14ac:dyDescent="0.45">
      <c r="A135" s="2" t="str">
        <f>'Population Definitions'!B9</f>
        <v>PLHIV Prisoners</v>
      </c>
      <c r="B135" s="143" t="s">
        <v>48</v>
      </c>
      <c r="C135">
        <f t="shared" si="3"/>
        <v>0</v>
      </c>
      <c r="D135" s="2" t="s">
        <v>6</v>
      </c>
    </row>
    <row r="136" spans="1:4" x14ac:dyDescent="0.45">
      <c r="A136" s="2" t="str">
        <f>'Population Definitions'!B10</f>
        <v>Health Care Workers</v>
      </c>
      <c r="B136" s="143" t="s">
        <v>48</v>
      </c>
      <c r="C136">
        <f t="shared" si="3"/>
        <v>0</v>
      </c>
      <c r="D136" s="2" t="s">
        <v>6</v>
      </c>
    </row>
    <row r="137" spans="1:4" x14ac:dyDescent="0.45">
      <c r="A137" s="2" t="str">
        <f>'Population Definitions'!B11</f>
        <v>PLHIV Health Care Workers</v>
      </c>
      <c r="B137" s="143" t="s">
        <v>48</v>
      </c>
      <c r="C137">
        <f t="shared" si="3"/>
        <v>0</v>
      </c>
      <c r="D137" s="2" t="s">
        <v>6</v>
      </c>
    </row>
    <row r="138" spans="1:4" x14ac:dyDescent="0.45">
      <c r="A138" s="2" t="str">
        <f>'Population Definitions'!B12</f>
        <v>Miners</v>
      </c>
      <c r="B138" s="143" t="s">
        <v>48</v>
      </c>
      <c r="C138">
        <f t="shared" si="3"/>
        <v>0</v>
      </c>
      <c r="D138" s="2" t="s">
        <v>6</v>
      </c>
    </row>
    <row r="139" spans="1:4" x14ac:dyDescent="0.45">
      <c r="A139" s="2" t="str">
        <f>'Population Definitions'!B13</f>
        <v>PLHIV Miners</v>
      </c>
      <c r="B139" s="143" t="s">
        <v>48</v>
      </c>
      <c r="C139">
        <f t="shared" si="3"/>
        <v>0</v>
      </c>
      <c r="D139" s="2" t="s">
        <v>6</v>
      </c>
    </row>
  </sheetData>
  <dataValidations count="1">
    <dataValidation type="list" allowBlank="1" showInputMessage="1" showErrorMessage="1" sqref="B2:B13 B16:B27 B30:B41 B44:B55 B58:B69 B72:B83 B86:B97 B100:B111 B114:B125 B128:B139" xr:uid="{11B9D580-0D93-4159-9AC8-10EA0D2D7465}">
      <formula1>"Number,Probability"</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67"/>
  <sheetViews>
    <sheetView topLeftCell="A139" workbookViewId="0">
      <selection activeCell="E168" sqref="E168"/>
    </sheetView>
  </sheetViews>
  <sheetFormatPr defaultRowHeight="14.25" x14ac:dyDescent="0.45"/>
  <cols>
    <col min="1" max="1" width="50.73046875" customWidth="1"/>
    <col min="2" max="2" width="15.73046875" customWidth="1"/>
    <col min="3" max="3" width="10.73046875" customWidth="1"/>
  </cols>
  <sheetData>
    <row r="1" spans="1:23" x14ac:dyDescent="0.45">
      <c r="A1" s="1" t="s">
        <v>99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s="143" t="s">
        <v>48</v>
      </c>
      <c r="C2" t="str">
        <f t="shared" ref="C2:C13" si="0">IF(SUMPRODUCT(--(E2:W2&lt;&gt;""))=0,0,"N.A.")</f>
        <v>N.A.</v>
      </c>
      <c r="D2" s="2" t="s">
        <v>6</v>
      </c>
      <c r="E2" s="3">
        <v>0.1273</v>
      </c>
      <c r="F2" s="3">
        <v>0.1275</v>
      </c>
      <c r="G2" s="3">
        <v>0.12859999999999999</v>
      </c>
      <c r="H2" s="3">
        <v>0.1298</v>
      </c>
      <c r="I2" s="3">
        <v>0.13100000000000001</v>
      </c>
      <c r="J2" s="3">
        <v>0.13189999999999999</v>
      </c>
      <c r="K2" s="3">
        <v>0.13250000000000001</v>
      </c>
      <c r="L2" s="3">
        <v>0.1318</v>
      </c>
      <c r="M2" s="3">
        <v>0.13139999999999999</v>
      </c>
      <c r="N2" s="3">
        <v>0.12939999999999999</v>
      </c>
      <c r="O2" s="3">
        <v>0.12859999999999999</v>
      </c>
      <c r="P2" s="3">
        <v>0.1268</v>
      </c>
      <c r="Q2" s="3">
        <v>0.12659999999999999</v>
      </c>
      <c r="R2" s="3">
        <v>0.1263</v>
      </c>
    </row>
    <row r="3" spans="1:23" x14ac:dyDescent="0.45">
      <c r="A3" s="2" t="str">
        <f>'Population Definitions'!B3</f>
        <v>Gen 5-14</v>
      </c>
      <c r="B3" s="143" t="s">
        <v>48</v>
      </c>
      <c r="C3" t="str">
        <f t="shared" si="0"/>
        <v>N.A.</v>
      </c>
      <c r="D3" s="2" t="s">
        <v>6</v>
      </c>
      <c r="E3" s="3">
        <v>0.1207</v>
      </c>
      <c r="F3" s="3">
        <v>0.1207</v>
      </c>
      <c r="G3" s="3">
        <v>0.1207</v>
      </c>
      <c r="H3" s="3">
        <v>0.1208</v>
      </c>
      <c r="I3" s="3">
        <v>0.12089999999999999</v>
      </c>
      <c r="J3" s="3">
        <v>0.121</v>
      </c>
      <c r="K3" s="3">
        <v>0.12089999999999999</v>
      </c>
      <c r="L3" s="3">
        <v>0.12089999999999999</v>
      </c>
      <c r="M3" s="3">
        <v>0.12089999999999999</v>
      </c>
      <c r="N3" s="3">
        <v>0.1208</v>
      </c>
      <c r="O3" s="3">
        <v>0.12089999999999999</v>
      </c>
      <c r="P3" s="3">
        <v>0.1208</v>
      </c>
      <c r="Q3" s="3">
        <v>0.12089999999999999</v>
      </c>
      <c r="R3" s="3">
        <v>0.1206</v>
      </c>
    </row>
    <row r="4" spans="1:23" x14ac:dyDescent="0.45">
      <c r="A4" s="2" t="str">
        <f>'Population Definitions'!B4</f>
        <v>Gen 15-64</v>
      </c>
      <c r="B4" s="143" t="s">
        <v>48</v>
      </c>
      <c r="C4" t="str">
        <f t="shared" si="0"/>
        <v>N.A.</v>
      </c>
      <c r="D4" s="2" t="s">
        <v>6</v>
      </c>
      <c r="E4" s="3">
        <v>0.12920000000000001</v>
      </c>
      <c r="F4" s="3">
        <v>0.13009999999999999</v>
      </c>
      <c r="G4" s="3">
        <v>0.13120000000000001</v>
      </c>
      <c r="H4" s="3">
        <v>0.1323</v>
      </c>
      <c r="I4" s="3">
        <v>0.13270000000000001</v>
      </c>
      <c r="J4" s="3">
        <v>0.1328</v>
      </c>
      <c r="K4" s="3">
        <v>0.13270000000000001</v>
      </c>
      <c r="L4" s="3">
        <v>0.1323</v>
      </c>
      <c r="M4" s="3">
        <v>0.1318</v>
      </c>
      <c r="N4" s="3">
        <v>0.13120000000000001</v>
      </c>
      <c r="O4" s="3">
        <v>0.1303</v>
      </c>
      <c r="P4" s="3">
        <v>0.1293</v>
      </c>
      <c r="Q4" s="3">
        <v>0.1285</v>
      </c>
      <c r="R4" s="3">
        <v>0.12770000000000001</v>
      </c>
    </row>
    <row r="5" spans="1:23" x14ac:dyDescent="0.45">
      <c r="A5" s="2" t="str">
        <f>'Population Definitions'!B5</f>
        <v>Gen 65+</v>
      </c>
      <c r="B5" s="143" t="s">
        <v>48</v>
      </c>
      <c r="C5" t="str">
        <f t="shared" si="0"/>
        <v>N.A.</v>
      </c>
      <c r="D5" s="2" t="s">
        <v>6</v>
      </c>
      <c r="E5" s="3">
        <v>0.18679999999999999</v>
      </c>
      <c r="F5" s="3">
        <v>0.18740000000000001</v>
      </c>
      <c r="G5" s="3">
        <v>0.18609999999999999</v>
      </c>
      <c r="H5" s="3">
        <v>0.18759999999999999</v>
      </c>
      <c r="I5" s="3">
        <v>0.18190000000000001</v>
      </c>
      <c r="J5" s="3">
        <v>0.18190000000000001</v>
      </c>
      <c r="K5" s="3">
        <v>0.1827</v>
      </c>
      <c r="L5" s="3">
        <v>0.1812</v>
      </c>
      <c r="M5" s="3">
        <v>0.1797</v>
      </c>
      <c r="N5" s="3">
        <v>0.18149999999999999</v>
      </c>
      <c r="O5" s="3">
        <v>0.17799999999999999</v>
      </c>
      <c r="P5" s="3">
        <v>0.17899999999999999</v>
      </c>
      <c r="Q5" s="3">
        <v>0.1777</v>
      </c>
      <c r="R5" s="3">
        <v>0.17519999999999999</v>
      </c>
    </row>
    <row r="6" spans="1:23" x14ac:dyDescent="0.45">
      <c r="A6" s="2" t="str">
        <f>'Population Definitions'!B6</f>
        <v>PLHIV 15-64</v>
      </c>
      <c r="B6" s="143" t="s">
        <v>48</v>
      </c>
      <c r="C6" t="str">
        <f t="shared" si="0"/>
        <v>N.A.</v>
      </c>
      <c r="D6" s="2" t="s">
        <v>6</v>
      </c>
      <c r="E6" s="3">
        <v>0.34</v>
      </c>
      <c r="I6" s="3">
        <v>0.34</v>
      </c>
      <c r="J6" s="3">
        <v>0.22</v>
      </c>
      <c r="N6" s="3">
        <v>0.215</v>
      </c>
      <c r="U6" s="3">
        <v>0.17169999999999999</v>
      </c>
    </row>
    <row r="7" spans="1:23" x14ac:dyDescent="0.45">
      <c r="A7" s="2" t="str">
        <f>'Population Definitions'!B7</f>
        <v>PLHIV 65+</v>
      </c>
      <c r="B7" s="143" t="s">
        <v>48</v>
      </c>
      <c r="C7" t="str">
        <f t="shared" si="0"/>
        <v>N.A.</v>
      </c>
      <c r="D7" s="2" t="s">
        <v>6</v>
      </c>
      <c r="E7" s="3">
        <v>0.25080000000000002</v>
      </c>
      <c r="F7" s="3">
        <v>0.25130000000000002</v>
      </c>
      <c r="G7" s="3">
        <v>0.25</v>
      </c>
      <c r="H7" s="3">
        <v>0.25140000000000001</v>
      </c>
      <c r="I7" s="3">
        <v>0.24560000000000001</v>
      </c>
      <c r="J7" s="3">
        <v>0.24529999999999999</v>
      </c>
      <c r="K7" s="3">
        <v>0.24560000000000001</v>
      </c>
      <c r="L7" s="3">
        <v>0.24340000000000001</v>
      </c>
      <c r="M7" s="3">
        <v>0.24110000000000001</v>
      </c>
      <c r="N7" s="3">
        <v>0.24199999999999999</v>
      </c>
      <c r="O7" s="3">
        <v>0.23719999999999999</v>
      </c>
      <c r="P7" s="3">
        <v>0.23649999999999999</v>
      </c>
      <c r="Q7" s="3">
        <v>0.2336</v>
      </c>
      <c r="R7" s="3">
        <v>0.22969999999999999</v>
      </c>
      <c r="U7" s="3">
        <v>0.22339999999999999</v>
      </c>
    </row>
    <row r="8" spans="1:23" x14ac:dyDescent="0.45">
      <c r="A8" s="2" t="str">
        <f>'Population Definitions'!B8</f>
        <v>Prisoners</v>
      </c>
      <c r="B8" s="143" t="s">
        <v>48</v>
      </c>
      <c r="C8" t="str">
        <f t="shared" si="0"/>
        <v>N.A.</v>
      </c>
      <c r="D8" s="2" t="s">
        <v>6</v>
      </c>
      <c r="E8" s="3">
        <v>0.12920000000000001</v>
      </c>
      <c r="F8" s="3">
        <v>0.13009999999999999</v>
      </c>
      <c r="G8" s="3">
        <v>0.13120000000000001</v>
      </c>
      <c r="H8" s="3">
        <v>0.1323</v>
      </c>
      <c r="I8" s="3">
        <v>0.13270000000000001</v>
      </c>
      <c r="J8" s="3">
        <v>0.1328</v>
      </c>
      <c r="K8" s="3">
        <v>0.13270000000000001</v>
      </c>
      <c r="L8" s="3">
        <v>0.1323</v>
      </c>
      <c r="M8" s="3">
        <v>0.1318</v>
      </c>
      <c r="N8" s="3">
        <v>0.13120000000000001</v>
      </c>
      <c r="O8" s="3">
        <v>0.1303</v>
      </c>
      <c r="P8" s="3">
        <v>0.1293</v>
      </c>
      <c r="Q8" s="3">
        <v>0.1285</v>
      </c>
      <c r="R8" s="3">
        <v>0.12770000000000001</v>
      </c>
    </row>
    <row r="9" spans="1:23" x14ac:dyDescent="0.45">
      <c r="A9" s="2" t="str">
        <f>'Population Definitions'!B9</f>
        <v>PLHIV Prisoners</v>
      </c>
      <c r="B9" s="143" t="s">
        <v>48</v>
      </c>
      <c r="C9" t="str">
        <f t="shared" si="0"/>
        <v>N.A.</v>
      </c>
      <c r="D9" s="2" t="s">
        <v>6</v>
      </c>
      <c r="E9" s="3">
        <v>0.184</v>
      </c>
      <c r="F9" s="3">
        <v>0.18390000000000001</v>
      </c>
      <c r="G9" s="3">
        <v>0.18390000000000001</v>
      </c>
      <c r="H9" s="3">
        <v>0.18379999999999999</v>
      </c>
      <c r="I9" s="3">
        <v>0.1837</v>
      </c>
      <c r="J9" s="3">
        <v>0.18340000000000001</v>
      </c>
      <c r="K9" s="3">
        <v>0.18290000000000001</v>
      </c>
      <c r="L9" s="3">
        <v>0.1822</v>
      </c>
      <c r="M9" s="3">
        <v>0.18140000000000001</v>
      </c>
      <c r="N9" s="3">
        <v>0.1804</v>
      </c>
      <c r="O9" s="3">
        <v>0.1792</v>
      </c>
      <c r="P9" s="3">
        <v>0.17749999999999999</v>
      </c>
      <c r="Q9" s="3">
        <v>0.1759</v>
      </c>
      <c r="R9" s="3">
        <v>0.17449999999999999</v>
      </c>
      <c r="S9" s="3">
        <v>0.17349999999999999</v>
      </c>
      <c r="T9" s="3">
        <v>0.1729</v>
      </c>
      <c r="U9" s="3">
        <v>0.17169999999999999</v>
      </c>
    </row>
    <row r="10" spans="1:23" x14ac:dyDescent="0.45">
      <c r="A10" s="2" t="str">
        <f>'Population Definitions'!B10</f>
        <v>Health Care Workers</v>
      </c>
      <c r="B10" s="143" t="s">
        <v>48</v>
      </c>
      <c r="C10" t="str">
        <f t="shared" si="0"/>
        <v>N.A.</v>
      </c>
      <c r="D10" s="2" t="s">
        <v>6</v>
      </c>
      <c r="E10" s="3">
        <v>0.12920000000000001</v>
      </c>
      <c r="F10" s="3">
        <v>0.13009999999999999</v>
      </c>
      <c r="G10" s="3">
        <v>0.13120000000000001</v>
      </c>
      <c r="H10" s="3">
        <v>0.1323</v>
      </c>
      <c r="I10" s="3">
        <v>0.13270000000000001</v>
      </c>
      <c r="J10" s="3">
        <v>0.1328</v>
      </c>
      <c r="K10" s="3">
        <v>0.13270000000000001</v>
      </c>
      <c r="L10" s="3">
        <v>0.1323</v>
      </c>
      <c r="M10" s="3">
        <v>0.1318</v>
      </c>
      <c r="N10" s="3">
        <v>0.13120000000000001</v>
      </c>
      <c r="O10" s="3">
        <v>0.1303</v>
      </c>
      <c r="P10" s="3">
        <v>0.1293</v>
      </c>
      <c r="Q10" s="3">
        <v>0.1285</v>
      </c>
      <c r="R10" s="3">
        <v>0.12770000000000001</v>
      </c>
    </row>
    <row r="11" spans="1:23" x14ac:dyDescent="0.45">
      <c r="A11" s="2" t="str">
        <f>'Population Definitions'!B11</f>
        <v>PLHIV Health Care Workers</v>
      </c>
      <c r="B11" s="143" t="s">
        <v>48</v>
      </c>
      <c r="C11" t="str">
        <f t="shared" si="0"/>
        <v>N.A.</v>
      </c>
      <c r="D11" s="2" t="s">
        <v>6</v>
      </c>
      <c r="E11" s="3">
        <v>0.184</v>
      </c>
      <c r="F11" s="3">
        <v>0.18390000000000001</v>
      </c>
      <c r="G11" s="3">
        <v>0.18390000000000001</v>
      </c>
      <c r="H11" s="3">
        <v>0.18379999999999999</v>
      </c>
      <c r="I11" s="3">
        <v>0.1837</v>
      </c>
      <c r="J11" s="3">
        <v>0.18340000000000001</v>
      </c>
      <c r="K11" s="3">
        <v>0.18290000000000001</v>
      </c>
      <c r="L11" s="3">
        <v>0.1822</v>
      </c>
      <c r="M11" s="3">
        <v>0.18140000000000001</v>
      </c>
      <c r="N11" s="3">
        <v>0.1804</v>
      </c>
      <c r="O11" s="3">
        <v>0.1792</v>
      </c>
      <c r="P11" s="3">
        <v>0.17749999999999999</v>
      </c>
      <c r="Q11" s="3">
        <v>0.1759</v>
      </c>
      <c r="R11" s="3">
        <v>0.17449999999999999</v>
      </c>
      <c r="S11" s="3">
        <v>0.17349999999999999</v>
      </c>
      <c r="T11" s="3">
        <v>0.1729</v>
      </c>
      <c r="U11" s="3">
        <v>0.17169999999999999</v>
      </c>
    </row>
    <row r="12" spans="1:23" x14ac:dyDescent="0.45">
      <c r="A12" s="2" t="str">
        <f>'Population Definitions'!B12</f>
        <v>Miners</v>
      </c>
      <c r="B12" s="143" t="s">
        <v>48</v>
      </c>
      <c r="C12" t="str">
        <f t="shared" si="0"/>
        <v>N.A.</v>
      </c>
      <c r="D12" s="2" t="s">
        <v>6</v>
      </c>
      <c r="E12" s="3">
        <v>0.12920000000000001</v>
      </c>
      <c r="F12" s="3">
        <v>0.13009999999999999</v>
      </c>
      <c r="G12" s="3">
        <v>0.13120000000000001</v>
      </c>
      <c r="H12" s="3">
        <v>0.1323</v>
      </c>
      <c r="I12" s="3">
        <v>0.13270000000000001</v>
      </c>
      <c r="J12" s="3">
        <v>0.1328</v>
      </c>
      <c r="K12" s="3">
        <v>0.13270000000000001</v>
      </c>
      <c r="L12" s="3">
        <v>0.1323</v>
      </c>
      <c r="M12" s="3">
        <v>0.1318</v>
      </c>
      <c r="N12" s="3">
        <v>0.13120000000000001</v>
      </c>
      <c r="O12" s="3">
        <v>0.1303</v>
      </c>
      <c r="P12" s="3">
        <v>0.1293</v>
      </c>
      <c r="Q12" s="3">
        <v>0.1285</v>
      </c>
      <c r="R12" s="3">
        <v>0.12770000000000001</v>
      </c>
    </row>
    <row r="13" spans="1:23" x14ac:dyDescent="0.45">
      <c r="A13" s="2" t="str">
        <f>'Population Definitions'!B13</f>
        <v>PLHIV Miners</v>
      </c>
      <c r="B13" s="143" t="s">
        <v>48</v>
      </c>
      <c r="C13" t="str">
        <f t="shared" si="0"/>
        <v>N.A.</v>
      </c>
      <c r="D13" s="2" t="s">
        <v>6</v>
      </c>
      <c r="E13" s="3">
        <v>0.184</v>
      </c>
      <c r="F13" s="3">
        <v>0.18390000000000001</v>
      </c>
      <c r="G13" s="3">
        <v>0.18390000000000001</v>
      </c>
      <c r="H13" s="3">
        <v>0.18379999999999999</v>
      </c>
      <c r="I13" s="3">
        <v>0.1837</v>
      </c>
      <c r="J13" s="3">
        <v>0.18340000000000001</v>
      </c>
      <c r="K13" s="3">
        <v>0.18290000000000001</v>
      </c>
      <c r="L13" s="3">
        <v>0.1822</v>
      </c>
      <c r="M13" s="3">
        <v>0.18140000000000001</v>
      </c>
      <c r="N13" s="3">
        <v>0.1804</v>
      </c>
      <c r="O13" s="3">
        <v>0.1792</v>
      </c>
      <c r="P13" s="3">
        <v>0.17749999999999999</v>
      </c>
      <c r="Q13" s="3">
        <v>0.1759</v>
      </c>
      <c r="R13" s="3">
        <v>0.17449999999999999</v>
      </c>
      <c r="S13" s="3">
        <v>0.17349999999999999</v>
      </c>
      <c r="T13" s="3">
        <v>0.1729</v>
      </c>
      <c r="U13" s="3">
        <v>0.17169999999999999</v>
      </c>
    </row>
    <row r="15" spans="1:23" x14ac:dyDescent="0.45">
      <c r="A15" s="1" t="s">
        <v>100</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143" t="s">
        <v>48</v>
      </c>
      <c r="C16" t="str">
        <f t="shared" ref="C16:C27" si="1">IF(SUMPRODUCT(--(E16:W16&lt;&gt;""))=0,0,"N.A.")</f>
        <v>N.A.</v>
      </c>
      <c r="D16" s="2" t="s">
        <v>6</v>
      </c>
      <c r="E16" s="146">
        <v>0.12725373961218836</v>
      </c>
      <c r="F16" s="146">
        <v>0.12754172015404364</v>
      </c>
      <c r="G16" s="146">
        <v>0.12859907578558225</v>
      </c>
      <c r="H16" s="146">
        <v>0.12977512231840421</v>
      </c>
      <c r="I16" s="146">
        <v>0.1309975129137172</v>
      </c>
      <c r="J16" s="146">
        <v>0.1319463255098115</v>
      </c>
      <c r="K16" s="146">
        <v>0.1324815962805114</v>
      </c>
      <c r="L16" s="146">
        <v>0.13182540592168099</v>
      </c>
      <c r="M16" s="146">
        <v>0.13140550595238099</v>
      </c>
      <c r="N16" s="146">
        <v>0.12944434356273832</v>
      </c>
      <c r="O16" s="146">
        <v>0.12861112107623318</v>
      </c>
      <c r="P16" s="146">
        <v>0.12679263157894738</v>
      </c>
      <c r="Q16" s="146">
        <v>0.12661699507389163</v>
      </c>
      <c r="R16" s="146">
        <v>0.12629827709978464</v>
      </c>
      <c r="S16" s="146"/>
      <c r="T16" s="146"/>
      <c r="U16" s="146"/>
    </row>
    <row r="17" spans="1:23" x14ac:dyDescent="0.45">
      <c r="A17" s="2" t="str">
        <f>'Population Definitions'!B3</f>
        <v>Gen 5-14</v>
      </c>
      <c r="B17" s="143" t="s">
        <v>48</v>
      </c>
      <c r="C17" t="str">
        <f t="shared" si="1"/>
        <v>N.A.</v>
      </c>
      <c r="D17" s="2" t="s">
        <v>6</v>
      </c>
      <c r="E17" s="146">
        <v>0.12065641175896083</v>
      </c>
      <c r="F17" s="146">
        <v>0.12068852459016392</v>
      </c>
      <c r="G17" s="146">
        <v>0.12074768786127167</v>
      </c>
      <c r="H17" s="146">
        <v>0.12082996842407424</v>
      </c>
      <c r="I17" s="146">
        <v>0.12094574528840663</v>
      </c>
      <c r="J17" s="146">
        <v>0.12096942070275403</v>
      </c>
      <c r="K17" s="146">
        <v>0.12093937671687031</v>
      </c>
      <c r="L17" s="146">
        <v>0.12090507349454717</v>
      </c>
      <c r="M17" s="146">
        <v>0.12087392877547133</v>
      </c>
      <c r="N17" s="146">
        <v>0.12084799463960945</v>
      </c>
      <c r="O17" s="146">
        <v>0.1208880338591766</v>
      </c>
      <c r="P17" s="146">
        <v>0.12080144787644786</v>
      </c>
      <c r="Q17" s="146">
        <v>0.12086946454413892</v>
      </c>
      <c r="R17" s="146">
        <v>0.12063795255930088</v>
      </c>
      <c r="S17" s="146"/>
      <c r="T17" s="146"/>
      <c r="U17" s="146"/>
    </row>
    <row r="18" spans="1:23" x14ac:dyDescent="0.45">
      <c r="A18" s="2" t="str">
        <f>'Population Definitions'!B4</f>
        <v>Gen 15-64</v>
      </c>
      <c r="B18" s="143" t="s">
        <v>48</v>
      </c>
      <c r="C18" t="str">
        <f t="shared" si="1"/>
        <v>N.A.</v>
      </c>
      <c r="D18" s="2" t="s">
        <v>6</v>
      </c>
      <c r="E18" s="146">
        <v>0.12915683846293935</v>
      </c>
      <c r="F18" s="146">
        <v>0.13005930141006369</v>
      </c>
      <c r="G18" s="146">
        <v>0.1311691973208963</v>
      </c>
      <c r="H18" s="146">
        <v>0.1322864004391382</v>
      </c>
      <c r="I18" s="146">
        <v>0.1326735043308937</v>
      </c>
      <c r="J18" s="146">
        <v>0.13277320435626619</v>
      </c>
      <c r="K18" s="146">
        <v>0.13270232408005159</v>
      </c>
      <c r="L18" s="146">
        <v>0.13226681479130301</v>
      </c>
      <c r="M18" s="146">
        <v>0.1318325987058051</v>
      </c>
      <c r="N18" s="146">
        <v>0.13122099464516529</v>
      </c>
      <c r="O18" s="146">
        <v>0.13033619828708048</v>
      </c>
      <c r="P18" s="146">
        <v>0.12930902912331951</v>
      </c>
      <c r="Q18" s="146">
        <v>0.12853499545894004</v>
      </c>
      <c r="R18" s="146">
        <v>0.12774277656267988</v>
      </c>
      <c r="S18" s="146"/>
      <c r="T18" s="146"/>
      <c r="U18" s="146"/>
    </row>
    <row r="19" spans="1:23" x14ac:dyDescent="0.45">
      <c r="A19" s="2" t="str">
        <f>'Population Definitions'!B5</f>
        <v>Gen 65+</v>
      </c>
      <c r="B19" s="143" t="s">
        <v>48</v>
      </c>
      <c r="C19" t="str">
        <f t="shared" si="1"/>
        <v>N.A.</v>
      </c>
      <c r="D19" s="2" t="s">
        <v>6</v>
      </c>
      <c r="E19" s="146">
        <v>0.18678803131991051</v>
      </c>
      <c r="F19" s="146">
        <v>0.18735394456289978</v>
      </c>
      <c r="G19" s="146">
        <v>0.18612563580874869</v>
      </c>
      <c r="H19" s="146">
        <v>0.18756511175898929</v>
      </c>
      <c r="I19" s="146">
        <v>0.18187616387337061</v>
      </c>
      <c r="J19" s="146">
        <v>0.18194133452754141</v>
      </c>
      <c r="K19" s="146">
        <v>0.18269389509888218</v>
      </c>
      <c r="L19" s="146">
        <v>0.18121659751037339</v>
      </c>
      <c r="M19" s="146">
        <v>0.17970512303348118</v>
      </c>
      <c r="N19" s="146">
        <v>0.1815330188679245</v>
      </c>
      <c r="O19" s="146">
        <v>0.1779773686229382</v>
      </c>
      <c r="P19" s="146">
        <v>0.1790019011406844</v>
      </c>
      <c r="Q19" s="146">
        <v>0.1776626506024096</v>
      </c>
      <c r="R19" s="146">
        <v>0.17519746646795831</v>
      </c>
      <c r="S19" s="146"/>
      <c r="T19" s="146"/>
      <c r="U19" s="146"/>
    </row>
    <row r="20" spans="1:23" x14ac:dyDescent="0.45">
      <c r="A20" s="2" t="str">
        <f>'Population Definitions'!B6</f>
        <v>PLHIV 15-64</v>
      </c>
      <c r="B20" s="143" t="s">
        <v>48</v>
      </c>
      <c r="C20" t="str">
        <f t="shared" si="1"/>
        <v>N.A.</v>
      </c>
      <c r="D20" s="2" t="s">
        <v>6</v>
      </c>
      <c r="E20" s="146">
        <v>0.33999999999999997</v>
      </c>
      <c r="F20" s="146"/>
      <c r="G20" s="146"/>
      <c r="H20" s="146"/>
      <c r="I20" s="146">
        <v>0.33999999999999997</v>
      </c>
      <c r="J20" s="146">
        <v>0.22</v>
      </c>
      <c r="K20" s="146"/>
      <c r="L20" s="146"/>
      <c r="M20" s="146"/>
      <c r="N20" s="146">
        <v>0.215</v>
      </c>
      <c r="O20" s="146"/>
      <c r="P20" s="146"/>
      <c r="Q20" s="146"/>
      <c r="R20" s="146"/>
      <c r="S20" s="146"/>
      <c r="T20" s="146"/>
      <c r="U20" s="146">
        <v>0.17169999999999999</v>
      </c>
    </row>
    <row r="21" spans="1:23" x14ac:dyDescent="0.45">
      <c r="A21" s="2" t="str">
        <f>'Population Definitions'!B7</f>
        <v>PLHIV 65+</v>
      </c>
      <c r="B21" s="143" t="s">
        <v>48</v>
      </c>
      <c r="C21" t="str">
        <f t="shared" si="1"/>
        <v>N.A.</v>
      </c>
      <c r="D21" s="2" t="s">
        <v>6</v>
      </c>
      <c r="E21" s="146">
        <v>0.25078803131991101</v>
      </c>
      <c r="F21" s="146">
        <v>0.251302596000888</v>
      </c>
      <c r="G21" s="146">
        <v>0.250024453435642</v>
      </c>
      <c r="H21" s="146">
        <v>0.251410138213842</v>
      </c>
      <c r="I21" s="146">
        <v>0.245580043951237</v>
      </c>
      <c r="J21" s="146">
        <v>0.24529630652387899</v>
      </c>
      <c r="K21" s="146">
        <v>0.24555678154720301</v>
      </c>
      <c r="L21" s="146">
        <v>0.24337864175214199</v>
      </c>
      <c r="M21" s="146">
        <v>0.24107593695795498</v>
      </c>
      <c r="N21" s="146">
        <v>0.24196882723285301</v>
      </c>
      <c r="O21" s="146">
        <v>0.23716909489440199</v>
      </c>
      <c r="P21" s="146">
        <v>0.23650175033566501</v>
      </c>
      <c r="Q21" s="146">
        <v>0.23359781206949598</v>
      </c>
      <c r="R21" s="146">
        <v>0.22968359763968299</v>
      </c>
      <c r="S21" s="146"/>
      <c r="T21" s="146"/>
      <c r="U21" s="146">
        <v>0.22339999999999999</v>
      </c>
    </row>
    <row r="22" spans="1:23" x14ac:dyDescent="0.45">
      <c r="A22" s="2" t="str">
        <f>'Population Definitions'!B8</f>
        <v>Prisoners</v>
      </c>
      <c r="B22" s="143" t="s">
        <v>48</v>
      </c>
      <c r="C22" t="str">
        <f t="shared" si="1"/>
        <v>N.A.</v>
      </c>
      <c r="D22" s="2" t="s">
        <v>6</v>
      </c>
      <c r="E22" s="146">
        <v>0.12915683846293935</v>
      </c>
      <c r="F22" s="146">
        <v>0.13005930141006369</v>
      </c>
      <c r="G22" s="146">
        <v>0.1311691973208963</v>
      </c>
      <c r="H22" s="146">
        <v>0.1322864004391382</v>
      </c>
      <c r="I22" s="146">
        <v>0.1326735043308937</v>
      </c>
      <c r="J22" s="146">
        <v>0.13277320435626619</v>
      </c>
      <c r="K22" s="146">
        <v>0.13270232408005159</v>
      </c>
      <c r="L22" s="146">
        <v>0.13226681479130301</v>
      </c>
      <c r="M22" s="146">
        <v>0.1318325987058051</v>
      </c>
      <c r="N22" s="146">
        <v>0.13122099464516529</v>
      </c>
      <c r="O22" s="146">
        <v>0.13033619828708048</v>
      </c>
      <c r="P22" s="146">
        <v>0.12930902912331951</v>
      </c>
      <c r="Q22" s="146">
        <v>0.12853499545894004</v>
      </c>
      <c r="R22" s="146">
        <v>0.12774277656267988</v>
      </c>
      <c r="S22" s="146"/>
      <c r="T22" s="146"/>
      <c r="U22" s="146"/>
    </row>
    <row r="23" spans="1:23" x14ac:dyDescent="0.45">
      <c r="A23" s="2" t="str">
        <f>'Population Definitions'!B9</f>
        <v>PLHIV Prisoners</v>
      </c>
      <c r="B23" s="143" t="s">
        <v>48</v>
      </c>
      <c r="C23" t="str">
        <f t="shared" si="1"/>
        <v>N.A.</v>
      </c>
      <c r="D23" s="2" t="s">
        <v>6</v>
      </c>
      <c r="E23" s="146">
        <v>0.184</v>
      </c>
      <c r="F23" s="146">
        <v>0.183948651437988</v>
      </c>
      <c r="G23" s="146">
        <v>0.1838988176268937</v>
      </c>
      <c r="H23" s="146">
        <v>0.18384502645485218</v>
      </c>
      <c r="I23" s="146">
        <v>0.1837038800778667</v>
      </c>
      <c r="J23" s="146">
        <v>0.18335497199633799</v>
      </c>
      <c r="K23" s="146">
        <v>0.1828628864483211</v>
      </c>
      <c r="L23" s="146">
        <v>0.18216204424176841</v>
      </c>
      <c r="M23" s="146">
        <v>0.18137081392447349</v>
      </c>
      <c r="N23" s="146">
        <v>0.1804358083649289</v>
      </c>
      <c r="O23" s="146">
        <v>0.17919172627146349</v>
      </c>
      <c r="P23" s="146">
        <v>0.17749984919498041</v>
      </c>
      <c r="Q23" s="146">
        <v>0.1759351614670864</v>
      </c>
      <c r="R23" s="146">
        <v>0.17448613117172479</v>
      </c>
      <c r="S23" s="146">
        <v>0.1735351493099285</v>
      </c>
      <c r="T23" s="146">
        <v>0.17290288267507409</v>
      </c>
      <c r="U23" s="146">
        <v>0.17168879164707629</v>
      </c>
    </row>
    <row r="24" spans="1:23" x14ac:dyDescent="0.45">
      <c r="A24" s="2" t="str">
        <f>'Population Definitions'!B10</f>
        <v>Health Care Workers</v>
      </c>
      <c r="B24" s="143" t="s">
        <v>48</v>
      </c>
      <c r="C24" t="str">
        <f t="shared" si="1"/>
        <v>N.A.</v>
      </c>
      <c r="D24" s="2" t="s">
        <v>6</v>
      </c>
      <c r="E24" s="146">
        <v>0.12915683846293935</v>
      </c>
      <c r="F24" s="146">
        <v>0.13005930141006369</v>
      </c>
      <c r="G24" s="146">
        <v>0.1311691973208963</v>
      </c>
      <c r="H24" s="146">
        <v>0.1322864004391382</v>
      </c>
      <c r="I24" s="146">
        <v>0.1326735043308937</v>
      </c>
      <c r="J24" s="146">
        <v>0.13277320435626619</v>
      </c>
      <c r="K24" s="146">
        <v>0.13270232408005159</v>
      </c>
      <c r="L24" s="146">
        <v>0.13226681479130301</v>
      </c>
      <c r="M24" s="146">
        <v>0.1318325987058051</v>
      </c>
      <c r="N24" s="146">
        <v>0.13122099464516529</v>
      </c>
      <c r="O24" s="146">
        <v>0.13033619828708048</v>
      </c>
      <c r="P24" s="146">
        <v>0.12930902912331951</v>
      </c>
      <c r="Q24" s="146">
        <v>0.12853499545894004</v>
      </c>
      <c r="R24" s="146">
        <v>0.12774277656267988</v>
      </c>
      <c r="S24" s="146"/>
      <c r="T24" s="146"/>
      <c r="U24" s="146"/>
    </row>
    <row r="25" spans="1:23" x14ac:dyDescent="0.45">
      <c r="A25" s="2" t="str">
        <f>'Population Definitions'!B11</f>
        <v>PLHIV Health Care Workers</v>
      </c>
      <c r="B25" s="143" t="s">
        <v>48</v>
      </c>
      <c r="C25" t="str">
        <f t="shared" si="1"/>
        <v>N.A.</v>
      </c>
      <c r="D25" s="2" t="s">
        <v>6</v>
      </c>
      <c r="E25" s="146">
        <v>0.184</v>
      </c>
      <c r="F25" s="146">
        <v>0.183948651437988</v>
      </c>
      <c r="G25" s="146">
        <v>0.1838988176268937</v>
      </c>
      <c r="H25" s="146">
        <v>0.18384502645485218</v>
      </c>
      <c r="I25" s="146">
        <v>0.1837038800778667</v>
      </c>
      <c r="J25" s="146">
        <v>0.18335497199633799</v>
      </c>
      <c r="K25" s="146">
        <v>0.1828628864483211</v>
      </c>
      <c r="L25" s="146">
        <v>0.18216204424176841</v>
      </c>
      <c r="M25" s="146">
        <v>0.18137081392447349</v>
      </c>
      <c r="N25" s="146">
        <v>0.1804358083649289</v>
      </c>
      <c r="O25" s="146">
        <v>0.17919172627146349</v>
      </c>
      <c r="P25" s="146">
        <v>0.17749984919498041</v>
      </c>
      <c r="Q25" s="146">
        <v>0.1759351614670864</v>
      </c>
      <c r="R25" s="146">
        <v>0.17448613117172479</v>
      </c>
      <c r="S25" s="146">
        <v>0.1735351493099285</v>
      </c>
      <c r="T25" s="146">
        <v>0.17290288267507409</v>
      </c>
      <c r="U25" s="146">
        <v>0.17168879164707629</v>
      </c>
    </row>
    <row r="26" spans="1:23" x14ac:dyDescent="0.45">
      <c r="A26" s="2" t="str">
        <f>'Population Definitions'!B12</f>
        <v>Miners</v>
      </c>
      <c r="B26" s="143" t="s">
        <v>48</v>
      </c>
      <c r="C26" t="str">
        <f t="shared" si="1"/>
        <v>N.A.</v>
      </c>
      <c r="D26" s="2" t="s">
        <v>6</v>
      </c>
      <c r="E26" s="146">
        <v>0.12915683846293935</v>
      </c>
      <c r="F26" s="146">
        <v>0.13005930141006369</v>
      </c>
      <c r="G26" s="146">
        <v>0.1311691973208963</v>
      </c>
      <c r="H26" s="146">
        <v>0.1322864004391382</v>
      </c>
      <c r="I26" s="146">
        <v>0.1326735043308937</v>
      </c>
      <c r="J26" s="146">
        <v>0.13277320435626619</v>
      </c>
      <c r="K26" s="146">
        <v>0.13270232408005159</v>
      </c>
      <c r="L26" s="146">
        <v>0.13226681479130301</v>
      </c>
      <c r="M26" s="146">
        <v>0.1318325987058051</v>
      </c>
      <c r="N26" s="146">
        <v>0.13122099464516529</v>
      </c>
      <c r="O26" s="146">
        <v>0.13033619828708048</v>
      </c>
      <c r="P26" s="146">
        <v>0.12930902912331951</v>
      </c>
      <c r="Q26" s="146">
        <v>0.12853499545894004</v>
      </c>
      <c r="R26" s="146">
        <v>0.12774277656267988</v>
      </c>
      <c r="S26" s="146"/>
      <c r="T26" s="146"/>
      <c r="U26" s="146"/>
    </row>
    <row r="27" spans="1:23" x14ac:dyDescent="0.45">
      <c r="A27" s="2" t="str">
        <f>'Population Definitions'!B13</f>
        <v>PLHIV Miners</v>
      </c>
      <c r="B27" s="143" t="s">
        <v>48</v>
      </c>
      <c r="C27" t="str">
        <f t="shared" si="1"/>
        <v>N.A.</v>
      </c>
      <c r="D27" s="2" t="s">
        <v>6</v>
      </c>
      <c r="E27" s="146">
        <v>0.184</v>
      </c>
      <c r="F27" s="146">
        <v>0.183948651437988</v>
      </c>
      <c r="G27" s="146">
        <v>0.1838988176268937</v>
      </c>
      <c r="H27" s="146">
        <v>0.18384502645485218</v>
      </c>
      <c r="I27" s="146">
        <v>0.1837038800778667</v>
      </c>
      <c r="J27" s="146">
        <v>0.18335497199633799</v>
      </c>
      <c r="K27" s="146">
        <v>0.1828628864483211</v>
      </c>
      <c r="L27" s="146">
        <v>0.18216204424176841</v>
      </c>
      <c r="M27" s="146">
        <v>0.18137081392447349</v>
      </c>
      <c r="N27" s="146">
        <v>0.1804358083649289</v>
      </c>
      <c r="O27" s="146">
        <v>0.17919172627146349</v>
      </c>
      <c r="P27" s="146">
        <v>0.17749984919498041</v>
      </c>
      <c r="Q27" s="146">
        <v>0.1759351614670864</v>
      </c>
      <c r="R27" s="146">
        <v>0.17448613117172479</v>
      </c>
      <c r="S27" s="146">
        <v>0.1735351493099285</v>
      </c>
      <c r="T27" s="146">
        <v>0.17290288267507409</v>
      </c>
      <c r="U27" s="146">
        <v>0.17168879164707629</v>
      </c>
    </row>
    <row r="29" spans="1:23" x14ac:dyDescent="0.45">
      <c r="A29" s="1" t="s">
        <v>101</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143" t="s">
        <v>48</v>
      </c>
      <c r="C30" t="str">
        <f t="shared" ref="C30:C41" si="2">IF(SUMPRODUCT(--(E30:W30&lt;&gt;""))=0,0,"N.A.")</f>
        <v>N.A.</v>
      </c>
      <c r="D30" s="2" t="s">
        <v>6</v>
      </c>
      <c r="E30" s="147">
        <v>0.12725373961218836</v>
      </c>
      <c r="F30" s="147">
        <v>0.12754172015404364</v>
      </c>
      <c r="G30" s="147">
        <v>0.12859907578558225</v>
      </c>
      <c r="H30" s="147">
        <v>0.12977512231840421</v>
      </c>
      <c r="I30" s="147">
        <v>0.1309975129137172</v>
      </c>
      <c r="J30" s="147">
        <v>0.1319463255098115</v>
      </c>
      <c r="K30" s="147">
        <v>0.1324815962805114</v>
      </c>
      <c r="L30" s="147">
        <v>0.13182540592168099</v>
      </c>
      <c r="M30" s="147">
        <v>0.13140550595238099</v>
      </c>
      <c r="N30" s="147">
        <v>0.12944434356273832</v>
      </c>
      <c r="O30" s="147">
        <v>0.12861112107623318</v>
      </c>
      <c r="P30" s="147">
        <v>0.12679263157894738</v>
      </c>
      <c r="Q30" s="147">
        <v>0.12661699507389163</v>
      </c>
      <c r="R30" s="147">
        <v>0.12629827709978464</v>
      </c>
      <c r="S30" s="147"/>
      <c r="T30" s="147"/>
      <c r="U30" s="147"/>
    </row>
    <row r="31" spans="1:23" x14ac:dyDescent="0.45">
      <c r="A31" s="2" t="str">
        <f>'Population Definitions'!B3</f>
        <v>Gen 5-14</v>
      </c>
      <c r="B31" s="143" t="s">
        <v>48</v>
      </c>
      <c r="C31" t="str">
        <f t="shared" si="2"/>
        <v>N.A.</v>
      </c>
      <c r="D31" s="2" t="s">
        <v>6</v>
      </c>
      <c r="E31" s="147">
        <v>0.12065641175896083</v>
      </c>
      <c r="F31" s="147">
        <v>0.12068852459016392</v>
      </c>
      <c r="G31" s="147">
        <v>0.12074768786127167</v>
      </c>
      <c r="H31" s="147">
        <v>0.12082996842407424</v>
      </c>
      <c r="I31" s="147">
        <v>0.12094574528840663</v>
      </c>
      <c r="J31" s="147">
        <v>0.12096942070275403</v>
      </c>
      <c r="K31" s="147">
        <v>0.12093937671687031</v>
      </c>
      <c r="L31" s="147">
        <v>0.12090507349454717</v>
      </c>
      <c r="M31" s="147">
        <v>0.12087392877547133</v>
      </c>
      <c r="N31" s="147">
        <v>0.12084799463960945</v>
      </c>
      <c r="O31" s="147">
        <v>0.1208880338591766</v>
      </c>
      <c r="P31" s="147">
        <v>0.12080144787644786</v>
      </c>
      <c r="Q31" s="147">
        <v>0.12086946454413892</v>
      </c>
      <c r="R31" s="147">
        <v>0.12063795255930088</v>
      </c>
      <c r="S31" s="147"/>
      <c r="T31" s="147"/>
      <c r="U31" s="147"/>
    </row>
    <row r="32" spans="1:23" x14ac:dyDescent="0.45">
      <c r="A32" s="2" t="str">
        <f>'Population Definitions'!B4</f>
        <v>Gen 15-64</v>
      </c>
      <c r="B32" s="143" t="s">
        <v>48</v>
      </c>
      <c r="C32" t="str">
        <f t="shared" si="2"/>
        <v>N.A.</v>
      </c>
      <c r="D32" s="2" t="s">
        <v>6</v>
      </c>
      <c r="E32" s="147">
        <v>0.12915683846293935</v>
      </c>
      <c r="F32" s="147">
        <v>0.13005930141006369</v>
      </c>
      <c r="G32" s="147">
        <v>0.1311691973208963</v>
      </c>
      <c r="H32" s="147">
        <v>0.1322864004391382</v>
      </c>
      <c r="I32" s="147">
        <v>0.1326735043308937</v>
      </c>
      <c r="J32" s="147">
        <v>0.13277320435626619</v>
      </c>
      <c r="K32" s="147">
        <v>0.13270232408005159</v>
      </c>
      <c r="L32" s="147">
        <v>0.13226681479130301</v>
      </c>
      <c r="M32" s="147">
        <v>0.1318325987058051</v>
      </c>
      <c r="N32" s="147">
        <v>0.13122099464516529</v>
      </c>
      <c r="O32" s="147">
        <v>0.13033619828708048</v>
      </c>
      <c r="P32" s="147">
        <v>0.12930902912331951</v>
      </c>
      <c r="Q32" s="147">
        <v>0.12853499545894004</v>
      </c>
      <c r="R32" s="147">
        <v>0.12774277656267988</v>
      </c>
      <c r="S32" s="147"/>
      <c r="T32" s="147"/>
      <c r="U32" s="147"/>
    </row>
    <row r="33" spans="1:23" x14ac:dyDescent="0.45">
      <c r="A33" s="2" t="str">
        <f>'Population Definitions'!B5</f>
        <v>Gen 65+</v>
      </c>
      <c r="B33" s="143" t="s">
        <v>48</v>
      </c>
      <c r="C33" t="str">
        <f t="shared" si="2"/>
        <v>N.A.</v>
      </c>
      <c r="D33" s="2" t="s">
        <v>6</v>
      </c>
      <c r="E33" s="147">
        <v>0.18678803131991051</v>
      </c>
      <c r="F33" s="147">
        <v>0.18735394456289978</v>
      </c>
      <c r="G33" s="147">
        <v>0.18612563580874869</v>
      </c>
      <c r="H33" s="147">
        <v>0.18756511175898929</v>
      </c>
      <c r="I33" s="147">
        <v>0.18187616387337061</v>
      </c>
      <c r="J33" s="147">
        <v>0.18194133452754141</v>
      </c>
      <c r="K33" s="147">
        <v>0.18269389509888218</v>
      </c>
      <c r="L33" s="147">
        <v>0.18121659751037339</v>
      </c>
      <c r="M33" s="147">
        <v>0.17970512303348118</v>
      </c>
      <c r="N33" s="147">
        <v>0.1815330188679245</v>
      </c>
      <c r="O33" s="147">
        <v>0.1779773686229382</v>
      </c>
      <c r="P33" s="147">
        <v>0.1790019011406844</v>
      </c>
      <c r="Q33" s="147">
        <v>0.1776626506024096</v>
      </c>
      <c r="R33" s="147">
        <v>0.17519746646795831</v>
      </c>
      <c r="S33" s="147"/>
      <c r="T33" s="147"/>
      <c r="U33" s="147"/>
    </row>
    <row r="34" spans="1:23" x14ac:dyDescent="0.45">
      <c r="A34" s="2" t="str">
        <f>'Population Definitions'!B6</f>
        <v>PLHIV 15-64</v>
      </c>
      <c r="B34" s="143" t="s">
        <v>48</v>
      </c>
      <c r="C34" t="str">
        <f t="shared" si="2"/>
        <v>N.A.</v>
      </c>
      <c r="D34" s="2" t="s">
        <v>6</v>
      </c>
      <c r="E34" s="147">
        <v>0.33999999999999997</v>
      </c>
      <c r="F34" s="147"/>
      <c r="G34" s="147"/>
      <c r="H34" s="147"/>
      <c r="I34" s="147">
        <v>0.33999999999999997</v>
      </c>
      <c r="J34" s="147">
        <v>0.22</v>
      </c>
      <c r="K34" s="147"/>
      <c r="L34" s="147"/>
      <c r="M34" s="147"/>
      <c r="N34" s="147">
        <v>0.215</v>
      </c>
      <c r="O34" s="147"/>
      <c r="P34" s="147"/>
      <c r="Q34" s="147"/>
      <c r="R34" s="147"/>
      <c r="S34" s="147"/>
      <c r="T34" s="147"/>
      <c r="U34" s="147">
        <v>0.17169999999999999</v>
      </c>
    </row>
    <row r="35" spans="1:23" x14ac:dyDescent="0.45">
      <c r="A35" s="2" t="str">
        <f>'Population Definitions'!B7</f>
        <v>PLHIV 65+</v>
      </c>
      <c r="B35" s="143" t="s">
        <v>48</v>
      </c>
      <c r="C35" t="str">
        <f t="shared" si="2"/>
        <v>N.A.</v>
      </c>
      <c r="D35" s="2" t="s">
        <v>6</v>
      </c>
      <c r="E35" s="147">
        <v>0.25078803131991101</v>
      </c>
      <c r="F35" s="147">
        <v>0.251302596000888</v>
      </c>
      <c r="G35" s="147">
        <v>0.250024453435642</v>
      </c>
      <c r="H35" s="147">
        <v>0.251410138213842</v>
      </c>
      <c r="I35" s="147">
        <v>0.245580043951237</v>
      </c>
      <c r="J35" s="147">
        <v>0.24529630652387899</v>
      </c>
      <c r="K35" s="147">
        <v>0.24555678154720301</v>
      </c>
      <c r="L35" s="147">
        <v>0.24337864175214199</v>
      </c>
      <c r="M35" s="147">
        <v>0.24107593695795498</v>
      </c>
      <c r="N35" s="147">
        <v>0.24196882723285301</v>
      </c>
      <c r="O35" s="147">
        <v>0.23716909489440199</v>
      </c>
      <c r="P35" s="147">
        <v>0.23650175033566501</v>
      </c>
      <c r="Q35" s="147">
        <v>0.23359781206949598</v>
      </c>
      <c r="R35" s="147">
        <v>0.22968359763968299</v>
      </c>
      <c r="S35" s="147"/>
      <c r="T35" s="147"/>
      <c r="U35" s="147">
        <v>0.22339999999999999</v>
      </c>
    </row>
    <row r="36" spans="1:23" x14ac:dyDescent="0.45">
      <c r="A36" s="2" t="str">
        <f>'Population Definitions'!B8</f>
        <v>Prisoners</v>
      </c>
      <c r="B36" s="143" t="s">
        <v>48</v>
      </c>
      <c r="C36" t="str">
        <f t="shared" si="2"/>
        <v>N.A.</v>
      </c>
      <c r="D36" s="2" t="s">
        <v>6</v>
      </c>
      <c r="E36" s="147">
        <v>0.12915683846293935</v>
      </c>
      <c r="F36" s="147">
        <v>0.13005930141006369</v>
      </c>
      <c r="G36" s="147">
        <v>0.1311691973208963</v>
      </c>
      <c r="H36" s="147">
        <v>0.1322864004391382</v>
      </c>
      <c r="I36" s="147">
        <v>0.1326735043308937</v>
      </c>
      <c r="J36" s="147">
        <v>0.13277320435626619</v>
      </c>
      <c r="K36" s="147">
        <v>0.13270232408005159</v>
      </c>
      <c r="L36" s="147">
        <v>0.13226681479130301</v>
      </c>
      <c r="M36" s="147">
        <v>0.1318325987058051</v>
      </c>
      <c r="N36" s="147">
        <v>0.13122099464516529</v>
      </c>
      <c r="O36" s="147">
        <v>0.13033619828708048</v>
      </c>
      <c r="P36" s="147">
        <v>0.12930902912331951</v>
      </c>
      <c r="Q36" s="147">
        <v>0.12853499545894004</v>
      </c>
      <c r="R36" s="147">
        <v>0.12774277656267988</v>
      </c>
      <c r="S36" s="147"/>
      <c r="T36" s="147"/>
      <c r="U36" s="147"/>
    </row>
    <row r="37" spans="1:23" x14ac:dyDescent="0.45">
      <c r="A37" s="2" t="str">
        <f>'Population Definitions'!B9</f>
        <v>PLHIV Prisoners</v>
      </c>
      <c r="B37" s="143" t="s">
        <v>48</v>
      </c>
      <c r="C37" t="str">
        <f t="shared" si="2"/>
        <v>N.A.</v>
      </c>
      <c r="D37" s="2" t="s">
        <v>6</v>
      </c>
      <c r="E37" s="147">
        <v>0.184</v>
      </c>
      <c r="F37" s="147">
        <v>0.183948651437988</v>
      </c>
      <c r="G37" s="147">
        <v>0.1838988176268937</v>
      </c>
      <c r="H37" s="147">
        <v>0.18384502645485218</v>
      </c>
      <c r="I37" s="147">
        <v>0.1837038800778667</v>
      </c>
      <c r="J37" s="147">
        <v>0.18335497199633799</v>
      </c>
      <c r="K37" s="147">
        <v>0.1828628864483211</v>
      </c>
      <c r="L37" s="147">
        <v>0.18216204424176841</v>
      </c>
      <c r="M37" s="147">
        <v>0.18137081392447349</v>
      </c>
      <c r="N37" s="147">
        <v>0.1804358083649289</v>
      </c>
      <c r="O37" s="147">
        <v>0.17919172627146349</v>
      </c>
      <c r="P37" s="147">
        <v>0.17749984919498041</v>
      </c>
      <c r="Q37" s="147">
        <v>0.1759351614670864</v>
      </c>
      <c r="R37" s="147">
        <v>0.17448613117172479</v>
      </c>
      <c r="S37" s="147">
        <v>0.1735351493099285</v>
      </c>
      <c r="T37" s="147">
        <v>0.17290288267507409</v>
      </c>
      <c r="U37" s="147">
        <v>0.17168879164707629</v>
      </c>
    </row>
    <row r="38" spans="1:23" x14ac:dyDescent="0.45">
      <c r="A38" s="2" t="str">
        <f>'Population Definitions'!B10</f>
        <v>Health Care Workers</v>
      </c>
      <c r="B38" s="143" t="s">
        <v>48</v>
      </c>
      <c r="C38" t="str">
        <f t="shared" si="2"/>
        <v>N.A.</v>
      </c>
      <c r="D38" s="2" t="s">
        <v>6</v>
      </c>
      <c r="E38" s="147">
        <v>0.12915683846293935</v>
      </c>
      <c r="F38" s="147">
        <v>0.13005930141006369</v>
      </c>
      <c r="G38" s="147">
        <v>0.1311691973208963</v>
      </c>
      <c r="H38" s="147">
        <v>0.1322864004391382</v>
      </c>
      <c r="I38" s="147">
        <v>0.1326735043308937</v>
      </c>
      <c r="J38" s="147">
        <v>0.13277320435626619</v>
      </c>
      <c r="K38" s="147">
        <v>0.13270232408005159</v>
      </c>
      <c r="L38" s="147">
        <v>0.13226681479130301</v>
      </c>
      <c r="M38" s="147">
        <v>0.1318325987058051</v>
      </c>
      <c r="N38" s="147">
        <v>0.13122099464516529</v>
      </c>
      <c r="O38" s="147">
        <v>0.13033619828708048</v>
      </c>
      <c r="P38" s="147">
        <v>0.12930902912331951</v>
      </c>
      <c r="Q38" s="147">
        <v>0.12853499545894004</v>
      </c>
      <c r="R38" s="147">
        <v>0.12774277656267988</v>
      </c>
      <c r="S38" s="147"/>
      <c r="T38" s="147"/>
      <c r="U38" s="147"/>
    </row>
    <row r="39" spans="1:23" x14ac:dyDescent="0.45">
      <c r="A39" s="2" t="str">
        <f>'Population Definitions'!B11</f>
        <v>PLHIV Health Care Workers</v>
      </c>
      <c r="B39" s="143" t="s">
        <v>48</v>
      </c>
      <c r="C39" t="str">
        <f t="shared" si="2"/>
        <v>N.A.</v>
      </c>
      <c r="D39" s="2" t="s">
        <v>6</v>
      </c>
      <c r="E39" s="147">
        <v>0.184</v>
      </c>
      <c r="F39" s="147">
        <v>0.183948651437988</v>
      </c>
      <c r="G39" s="147">
        <v>0.1838988176268937</v>
      </c>
      <c r="H39" s="147">
        <v>0.18384502645485218</v>
      </c>
      <c r="I39" s="147">
        <v>0.1837038800778667</v>
      </c>
      <c r="J39" s="147">
        <v>0.18335497199633799</v>
      </c>
      <c r="K39" s="147">
        <v>0.1828628864483211</v>
      </c>
      <c r="L39" s="147">
        <v>0.18216204424176841</v>
      </c>
      <c r="M39" s="147">
        <v>0.18137081392447349</v>
      </c>
      <c r="N39" s="147">
        <v>0.1804358083649289</v>
      </c>
      <c r="O39" s="147">
        <v>0.17919172627146349</v>
      </c>
      <c r="P39" s="147">
        <v>0.17749984919498041</v>
      </c>
      <c r="Q39" s="147">
        <v>0.1759351614670864</v>
      </c>
      <c r="R39" s="147">
        <v>0.17448613117172479</v>
      </c>
      <c r="S39" s="147">
        <v>0.1735351493099285</v>
      </c>
      <c r="T39" s="147">
        <v>0.17290288267507409</v>
      </c>
      <c r="U39" s="147">
        <v>0.17168879164707629</v>
      </c>
    </row>
    <row r="40" spans="1:23" x14ac:dyDescent="0.45">
      <c r="A40" s="2" t="str">
        <f>'Population Definitions'!B12</f>
        <v>Miners</v>
      </c>
      <c r="B40" s="143" t="s">
        <v>48</v>
      </c>
      <c r="C40" t="str">
        <f t="shared" si="2"/>
        <v>N.A.</v>
      </c>
      <c r="D40" s="2" t="s">
        <v>6</v>
      </c>
      <c r="E40" s="147">
        <v>0.12915683846293935</v>
      </c>
      <c r="F40" s="147">
        <v>0.13005930141006369</v>
      </c>
      <c r="G40" s="147">
        <v>0.1311691973208963</v>
      </c>
      <c r="H40" s="147">
        <v>0.1322864004391382</v>
      </c>
      <c r="I40" s="147">
        <v>0.1326735043308937</v>
      </c>
      <c r="J40" s="147">
        <v>0.13277320435626619</v>
      </c>
      <c r="K40" s="147">
        <v>0.13270232408005159</v>
      </c>
      <c r="L40" s="147">
        <v>0.13226681479130301</v>
      </c>
      <c r="M40" s="147">
        <v>0.1318325987058051</v>
      </c>
      <c r="N40" s="147">
        <v>0.13122099464516529</v>
      </c>
      <c r="O40" s="147">
        <v>0.13033619828708048</v>
      </c>
      <c r="P40" s="147">
        <v>0.12930902912331951</v>
      </c>
      <c r="Q40" s="147">
        <v>0.12853499545894004</v>
      </c>
      <c r="R40" s="147">
        <v>0.12774277656267988</v>
      </c>
      <c r="S40" s="147"/>
      <c r="T40" s="147"/>
      <c r="U40" s="147"/>
    </row>
    <row r="41" spans="1:23" x14ac:dyDescent="0.45">
      <c r="A41" s="2" t="str">
        <f>'Population Definitions'!B13</f>
        <v>PLHIV Miners</v>
      </c>
      <c r="B41" s="143" t="s">
        <v>48</v>
      </c>
      <c r="C41" t="str">
        <f t="shared" si="2"/>
        <v>N.A.</v>
      </c>
      <c r="D41" s="2" t="s">
        <v>6</v>
      </c>
      <c r="E41" s="147">
        <v>0.184</v>
      </c>
      <c r="F41" s="147">
        <v>0.183948651437988</v>
      </c>
      <c r="G41" s="147">
        <v>0.1838988176268937</v>
      </c>
      <c r="H41" s="147">
        <v>0.18384502645485218</v>
      </c>
      <c r="I41" s="147">
        <v>0.1837038800778667</v>
      </c>
      <c r="J41" s="147">
        <v>0.18335497199633799</v>
      </c>
      <c r="K41" s="147">
        <v>0.1828628864483211</v>
      </c>
      <c r="L41" s="147">
        <v>0.18216204424176841</v>
      </c>
      <c r="M41" s="147">
        <v>0.18137081392447349</v>
      </c>
      <c r="N41" s="147">
        <v>0.1804358083649289</v>
      </c>
      <c r="O41" s="147">
        <v>0.17919172627146349</v>
      </c>
      <c r="P41" s="147">
        <v>0.17749984919498041</v>
      </c>
      <c r="Q41" s="147">
        <v>0.1759351614670864</v>
      </c>
      <c r="R41" s="147">
        <v>0.17448613117172479</v>
      </c>
      <c r="S41" s="147">
        <v>0.1735351493099285</v>
      </c>
      <c r="T41" s="147">
        <v>0.17290288267507409</v>
      </c>
      <c r="U41" s="147">
        <v>0.17168879164707629</v>
      </c>
    </row>
    <row r="43" spans="1:23" x14ac:dyDescent="0.45">
      <c r="A43" s="1" t="s">
        <v>102</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143" t="s">
        <v>48</v>
      </c>
      <c r="C44" t="str">
        <f t="shared" ref="C44:C51" si="3">IF(SUMPRODUCT(--(E44:W44&lt;&gt;""))=0,0,"N.A.")</f>
        <v>N.A.</v>
      </c>
      <c r="D44" s="2" t="s">
        <v>6</v>
      </c>
      <c r="H44" s="148"/>
      <c r="I44" s="148">
        <v>5.0893158072126729E-2</v>
      </c>
      <c r="J44" s="148">
        <v>4.2280414620840152E-2</v>
      </c>
      <c r="K44" s="148">
        <v>3.4728829686013318E-2</v>
      </c>
      <c r="L44" s="148">
        <v>4.0057915057915061E-2</v>
      </c>
      <c r="M44" s="148">
        <v>3.1868882312770318E-2</v>
      </c>
      <c r="N44" s="148">
        <v>2.4430350011745362E-2</v>
      </c>
      <c r="O44" s="148">
        <v>1.7618927762396173E-2</v>
      </c>
      <c r="P44" s="148">
        <v>1.4056224899598393E-2</v>
      </c>
      <c r="Q44" s="148">
        <v>1.3333333333333334E-2</v>
      </c>
      <c r="R44" s="148">
        <v>1.2536676447052548E-2</v>
      </c>
      <c r="S44" s="148">
        <v>1.2337662337662338E-2</v>
      </c>
      <c r="T44" s="148">
        <v>1.2662559890485968E-2</v>
      </c>
    </row>
    <row r="45" spans="1:23" x14ac:dyDescent="0.45">
      <c r="A45" s="2" t="str">
        <f>'Population Definitions'!B3</f>
        <v>Gen 5-14</v>
      </c>
      <c r="B45" s="143" t="s">
        <v>48</v>
      </c>
      <c r="C45" t="str">
        <f t="shared" si="3"/>
        <v>N.A.</v>
      </c>
      <c r="D45" s="2" t="s">
        <v>6</v>
      </c>
      <c r="H45" s="148"/>
      <c r="I45" s="148">
        <v>5.4991034070531977E-2</v>
      </c>
      <c r="J45" s="148">
        <v>4.6202867764206054E-2</v>
      </c>
      <c r="K45" s="148">
        <v>3.9403620873269436E-2</v>
      </c>
      <c r="L45" s="148">
        <v>3.5398230088495575E-2</v>
      </c>
      <c r="M45" s="148">
        <v>2.7470093043863535E-2</v>
      </c>
      <c r="N45" s="148">
        <v>2.6864289022695692E-2</v>
      </c>
      <c r="O45" s="148">
        <v>1.9890601690701143E-2</v>
      </c>
      <c r="P45" s="148">
        <v>2.0795660036166366E-2</v>
      </c>
      <c r="Q45" s="148">
        <v>1.4314928425357873E-2</v>
      </c>
      <c r="R45" s="148">
        <v>1.4906832298136646E-2</v>
      </c>
      <c r="S45" s="148">
        <v>2.313030069390902E-2</v>
      </c>
      <c r="T45" s="148">
        <v>2.526487367563162E-2</v>
      </c>
    </row>
    <row r="46" spans="1:23" x14ac:dyDescent="0.45">
      <c r="A46" s="2" t="str">
        <f>'Population Definitions'!B4</f>
        <v>Gen 15-64</v>
      </c>
      <c r="B46" s="143" t="s">
        <v>48</v>
      </c>
      <c r="C46" t="str">
        <f t="shared" si="3"/>
        <v>N.A.</v>
      </c>
      <c r="D46" s="2" t="s">
        <v>6</v>
      </c>
      <c r="H46" s="148">
        <v>0.11797978445679094</v>
      </c>
      <c r="I46" s="148">
        <v>0.12582017010935603</v>
      </c>
      <c r="J46" s="148">
        <v>0.13173282501738751</v>
      </c>
      <c r="K46" s="148">
        <v>0.11613705078080136</v>
      </c>
      <c r="L46" s="148">
        <v>0.10884116180150458</v>
      </c>
      <c r="M46" s="148">
        <v>8.7771787665731987E-2</v>
      </c>
      <c r="N46" s="148">
        <v>6.569905197021389E-2</v>
      </c>
      <c r="O46" s="148">
        <v>4.9268606820485179E-2</v>
      </c>
      <c r="P46" s="148">
        <v>4.6772377289933401E-2</v>
      </c>
      <c r="Q46" s="148">
        <v>4.1917283793324454E-2</v>
      </c>
      <c r="R46" s="148">
        <v>3.942762321770623E-2</v>
      </c>
      <c r="S46" s="148">
        <v>3.9936829834587927E-2</v>
      </c>
      <c r="T46" s="148">
        <v>3.7857082510877042E-2</v>
      </c>
    </row>
    <row r="47" spans="1:23" x14ac:dyDescent="0.45">
      <c r="A47" s="2" t="str">
        <f>'Population Definitions'!B5</f>
        <v>Gen 65+</v>
      </c>
      <c r="B47" s="143" t="s">
        <v>48</v>
      </c>
      <c r="C47" t="str">
        <f t="shared" si="3"/>
        <v>N.A.</v>
      </c>
      <c r="D47" s="2" t="s">
        <v>6</v>
      </c>
      <c r="H47" s="148">
        <v>0.23999999999999996</v>
      </c>
      <c r="I47" s="148">
        <v>0.23126338329764451</v>
      </c>
      <c r="J47" s="148">
        <v>0.22187499999999999</v>
      </c>
      <c r="K47" s="148">
        <v>0.23538461538461539</v>
      </c>
      <c r="L47" s="148">
        <v>0.2142813565526264</v>
      </c>
      <c r="M47" s="148">
        <v>0.20334259180629913</v>
      </c>
      <c r="N47" s="148">
        <v>0.20307210172779691</v>
      </c>
      <c r="O47" s="148"/>
      <c r="P47" s="148">
        <v>0.18729063789214634</v>
      </c>
      <c r="Q47" s="148">
        <v>0.1754822145586985</v>
      </c>
      <c r="R47" s="148">
        <v>0.18639214701404841</v>
      </c>
      <c r="S47" s="148"/>
      <c r="T47" s="148">
        <v>0.16776970259264987</v>
      </c>
    </row>
    <row r="48" spans="1:23" x14ac:dyDescent="0.45">
      <c r="A48" s="2" t="str">
        <f>'Population Definitions'!B6</f>
        <v>PLHIV 15-64</v>
      </c>
      <c r="B48" s="143" t="s">
        <v>48</v>
      </c>
      <c r="C48" t="str">
        <f t="shared" si="3"/>
        <v>N.A.</v>
      </c>
      <c r="D48" s="2" t="s">
        <v>6</v>
      </c>
      <c r="H48" s="148">
        <v>0.11797019625268639</v>
      </c>
      <c r="I48" s="148">
        <v>0.12581552965057555</v>
      </c>
      <c r="J48" s="148">
        <v>0.13172046570556253</v>
      </c>
      <c r="K48" s="148">
        <v>0.11625361982845815</v>
      </c>
      <c r="L48" s="148">
        <v>0.11263263117463254</v>
      </c>
      <c r="M48" s="148">
        <v>0.1073244204082599</v>
      </c>
      <c r="N48" s="148">
        <v>9.1866921120217784E-2</v>
      </c>
      <c r="O48" s="148">
        <v>8.150790147757532E-2</v>
      </c>
      <c r="P48" s="148">
        <v>8.2946386576295772E-2</v>
      </c>
      <c r="Q48" s="148">
        <v>8.2772908062547307E-2</v>
      </c>
      <c r="R48" s="148">
        <v>7.6743707431563085E-2</v>
      </c>
      <c r="S48" s="148">
        <v>7.1985984878794054E-2</v>
      </c>
      <c r="T48" s="148">
        <v>7.51569946659425E-2</v>
      </c>
    </row>
    <row r="49" spans="1:23" x14ac:dyDescent="0.45">
      <c r="A49" s="2" t="str">
        <f>'Population Definitions'!B7</f>
        <v>PLHIV 65+</v>
      </c>
      <c r="B49" s="143" t="s">
        <v>48</v>
      </c>
      <c r="C49" t="str">
        <f t="shared" si="3"/>
        <v>N.A.</v>
      </c>
      <c r="D49" s="2" t="s">
        <v>6</v>
      </c>
      <c r="H49" s="148">
        <v>0.24</v>
      </c>
      <c r="I49" s="148">
        <v>0.23126338329764454</v>
      </c>
      <c r="J49" s="148">
        <v>0.22187499999999999</v>
      </c>
      <c r="K49" s="148">
        <v>0.23538461538461541</v>
      </c>
      <c r="L49" s="148">
        <v>0.2306769387845006</v>
      </c>
      <c r="M49" s="148">
        <v>0.23536319409495049</v>
      </c>
      <c r="N49" s="148"/>
      <c r="O49" s="148"/>
      <c r="P49" s="148"/>
      <c r="Q49" s="148">
        <v>0.2242763472180534</v>
      </c>
      <c r="R49" s="148">
        <v>0.22657601167203545</v>
      </c>
      <c r="S49" s="148">
        <v>0.23530684778718342</v>
      </c>
      <c r="T49" s="148">
        <v>0.24341040620971505</v>
      </c>
    </row>
    <row r="50" spans="1:23" x14ac:dyDescent="0.45">
      <c r="A50" s="2" t="str">
        <f>'Population Definitions'!B8</f>
        <v>Prisoners</v>
      </c>
      <c r="B50" s="143" t="s">
        <v>48</v>
      </c>
      <c r="C50" t="str">
        <f t="shared" si="3"/>
        <v>N.A.</v>
      </c>
      <c r="D50" s="2" t="s">
        <v>6</v>
      </c>
      <c r="H50" s="148"/>
      <c r="I50" s="148">
        <v>9.8966026587887737E-2</v>
      </c>
      <c r="J50" s="148"/>
      <c r="K50" s="148">
        <v>8.3155650319829411E-2</v>
      </c>
      <c r="L50" s="148"/>
      <c r="M50" s="148">
        <v>7.9971157943036941E-2</v>
      </c>
      <c r="N50" s="148">
        <v>4.5432414338749935E-2</v>
      </c>
      <c r="O50" s="148">
        <v>2.7149541821017743E-2</v>
      </c>
      <c r="P50" s="148">
        <v>2.3607064280192665E-2</v>
      </c>
      <c r="Q50" s="148">
        <v>2.8947590513967426E-2</v>
      </c>
      <c r="R50" s="148">
        <v>1.6541353383458648E-2</v>
      </c>
      <c r="S50" s="148"/>
      <c r="T50" s="148">
        <v>1.3673633821508126E-2</v>
      </c>
    </row>
    <row r="51" spans="1:23" x14ac:dyDescent="0.45">
      <c r="A51" s="2" t="str">
        <f>'Population Definitions'!B9</f>
        <v>PLHIV Prisoners</v>
      </c>
      <c r="B51" s="143" t="s">
        <v>48</v>
      </c>
      <c r="C51" t="str">
        <f t="shared" si="3"/>
        <v>N.A.</v>
      </c>
      <c r="D51" s="2" t="s">
        <v>6</v>
      </c>
      <c r="H51" s="148"/>
      <c r="I51" s="148">
        <v>9.8966026587887723E-2</v>
      </c>
      <c r="J51" s="148"/>
      <c r="K51" s="148"/>
      <c r="L51" s="148">
        <v>0.11024327784891166</v>
      </c>
      <c r="M51" s="148">
        <v>0.10692436753144943</v>
      </c>
      <c r="N51" s="148">
        <v>9.4096251423837637E-2</v>
      </c>
      <c r="O51" s="148">
        <v>7.5132457012188278E-2</v>
      </c>
      <c r="P51" s="148">
        <v>7.5596792752643791E-2</v>
      </c>
      <c r="Q51" s="148"/>
      <c r="R51" s="148">
        <v>5.8534588620548507E-2</v>
      </c>
      <c r="S51" s="148">
        <v>5.3481810153574429E-2</v>
      </c>
      <c r="T51" s="148">
        <v>4.7948232323232323E-2</v>
      </c>
    </row>
    <row r="52" spans="1:23" x14ac:dyDescent="0.45">
      <c r="A52" s="2" t="str">
        <f>'Population Definitions'!B10</f>
        <v>Health Care Workers</v>
      </c>
      <c r="B52" s="143" t="s">
        <v>48</v>
      </c>
      <c r="C52" s="149">
        <v>0.03</v>
      </c>
      <c r="D52" s="2" t="s">
        <v>6</v>
      </c>
    </row>
    <row r="53" spans="1:23" x14ac:dyDescent="0.45">
      <c r="A53" s="2" t="str">
        <f>'Population Definitions'!B11</f>
        <v>PLHIV Health Care Workers</v>
      </c>
      <c r="B53" s="143" t="s">
        <v>48</v>
      </c>
      <c r="C53" s="149">
        <v>0.03</v>
      </c>
      <c r="D53" s="2" t="s">
        <v>6</v>
      </c>
    </row>
    <row r="54" spans="1:23" x14ac:dyDescent="0.45">
      <c r="A54" s="2" t="str">
        <f>'Population Definitions'!B12</f>
        <v>Miners</v>
      </c>
      <c r="B54" s="143" t="s">
        <v>48</v>
      </c>
      <c r="C54" s="149">
        <v>0.03</v>
      </c>
      <c r="D54" s="2" t="s">
        <v>6</v>
      </c>
    </row>
    <row r="55" spans="1:23" x14ac:dyDescent="0.45">
      <c r="A55" s="2" t="str">
        <f>'Population Definitions'!B13</f>
        <v>PLHIV Miners</v>
      </c>
      <c r="B55" s="143" t="s">
        <v>48</v>
      </c>
      <c r="C55" s="149">
        <v>0.03</v>
      </c>
      <c r="D55" s="2" t="s">
        <v>6</v>
      </c>
    </row>
    <row r="57" spans="1:23" x14ac:dyDescent="0.45">
      <c r="A57" s="1" t="s">
        <v>103</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143" t="s">
        <v>48</v>
      </c>
      <c r="C58" t="str">
        <f t="shared" ref="C58:C63" si="4">IF(SUMPRODUCT(--(E58:W58&lt;&gt;""))=0,0,"N.A.")</f>
        <v>N.A.</v>
      </c>
      <c r="D58" s="2" t="s">
        <v>6</v>
      </c>
      <c r="N58" s="151"/>
      <c r="O58" s="151">
        <v>0.14285714285714285</v>
      </c>
      <c r="P58" s="151"/>
      <c r="Q58" s="151"/>
      <c r="R58" s="151"/>
      <c r="S58" s="151"/>
    </row>
    <row r="59" spans="1:23" x14ac:dyDescent="0.45">
      <c r="A59" s="2" t="str">
        <f>'Population Definitions'!B3</f>
        <v>Gen 5-14</v>
      </c>
      <c r="B59" s="143" t="s">
        <v>48</v>
      </c>
      <c r="C59" t="str">
        <f t="shared" si="4"/>
        <v>N.A.</v>
      </c>
      <c r="D59" s="2" t="s">
        <v>6</v>
      </c>
      <c r="N59" s="151"/>
      <c r="O59" s="151">
        <v>0.25</v>
      </c>
      <c r="P59" s="151"/>
      <c r="Q59" s="151">
        <v>0.21428571428571427</v>
      </c>
      <c r="R59" s="151"/>
      <c r="S59" s="151">
        <v>0.2</v>
      </c>
    </row>
    <row r="60" spans="1:23" x14ac:dyDescent="0.45">
      <c r="A60" s="2" t="str">
        <f>'Population Definitions'!B4</f>
        <v>Gen 15-64</v>
      </c>
      <c r="B60" s="143" t="s">
        <v>48</v>
      </c>
      <c r="C60" t="str">
        <f t="shared" si="4"/>
        <v>N.A.</v>
      </c>
      <c r="D60" s="2" t="s">
        <v>6</v>
      </c>
      <c r="N60" s="151">
        <v>0.23305084745762711</v>
      </c>
      <c r="O60" s="151">
        <v>0.18584983498349836</v>
      </c>
      <c r="P60" s="151">
        <v>0.13733401804709855</v>
      </c>
      <c r="Q60" s="151">
        <v>0.10407413080104151</v>
      </c>
      <c r="R60" s="151">
        <v>0.10439663470553674</v>
      </c>
      <c r="S60" s="151">
        <v>9.8266447649331151E-2</v>
      </c>
    </row>
    <row r="61" spans="1:23" x14ac:dyDescent="0.45">
      <c r="A61" s="2" t="str">
        <f>'Population Definitions'!B5</f>
        <v>Gen 65+</v>
      </c>
      <c r="B61" s="143" t="s">
        <v>48</v>
      </c>
      <c r="C61" t="str">
        <f t="shared" si="4"/>
        <v>N.A.</v>
      </c>
      <c r="D61" s="2" t="s">
        <v>6</v>
      </c>
      <c r="N61" s="151"/>
      <c r="O61" s="151">
        <v>0.40389610389610386</v>
      </c>
      <c r="P61" s="151"/>
      <c r="Q61" s="151"/>
      <c r="R61" s="151"/>
      <c r="S61" s="151">
        <v>0.23333333333333331</v>
      </c>
    </row>
    <row r="62" spans="1:23" x14ac:dyDescent="0.45">
      <c r="A62" s="2" t="str">
        <f>'Population Definitions'!B6</f>
        <v>PLHIV 15-64</v>
      </c>
      <c r="B62" s="143" t="s">
        <v>48</v>
      </c>
      <c r="C62" t="str">
        <f t="shared" si="4"/>
        <v>N.A.</v>
      </c>
      <c r="D62" s="2" t="s">
        <v>6</v>
      </c>
      <c r="N62" s="151">
        <v>0.24202898550724639</v>
      </c>
      <c r="O62" s="151">
        <v>0.22193883064951903</v>
      </c>
      <c r="P62" s="151">
        <v>0.21117817052312896</v>
      </c>
      <c r="Q62" s="151">
        <v>0.1941584094294411</v>
      </c>
      <c r="R62" s="151">
        <v>0.24728171052083919</v>
      </c>
      <c r="S62" s="151">
        <v>0.19567066279869047</v>
      </c>
    </row>
    <row r="63" spans="1:23" x14ac:dyDescent="0.45">
      <c r="A63" s="2" t="str">
        <f>'Population Definitions'!B7</f>
        <v>PLHIV 65+</v>
      </c>
      <c r="B63" s="143" t="s">
        <v>48</v>
      </c>
      <c r="C63" t="str">
        <f t="shared" si="4"/>
        <v>N.A.</v>
      </c>
      <c r="D63" s="2" t="s">
        <v>6</v>
      </c>
      <c r="N63" s="151"/>
      <c r="O63" s="151">
        <v>0.74794069192751234</v>
      </c>
      <c r="P63" s="151">
        <v>0.5</v>
      </c>
      <c r="Q63" s="151"/>
      <c r="R63" s="151"/>
      <c r="S63" s="151">
        <v>0.33333333333333331</v>
      </c>
    </row>
    <row r="64" spans="1:23" x14ac:dyDescent="0.45">
      <c r="A64" s="2" t="str">
        <f>'Population Definitions'!B8</f>
        <v>Prisoners</v>
      </c>
      <c r="B64" s="143" t="s">
        <v>48</v>
      </c>
      <c r="C64" s="150">
        <v>0.17</v>
      </c>
      <c r="D64" s="2" t="s">
        <v>6</v>
      </c>
    </row>
    <row r="65" spans="1:23" x14ac:dyDescent="0.45">
      <c r="A65" s="2" t="str">
        <f>'Population Definitions'!B9</f>
        <v>PLHIV Prisoners</v>
      </c>
      <c r="B65" s="143" t="s">
        <v>48</v>
      </c>
      <c r="C65" s="150">
        <v>0.17</v>
      </c>
      <c r="D65" s="2" t="s">
        <v>6</v>
      </c>
    </row>
    <row r="66" spans="1:23" x14ac:dyDescent="0.45">
      <c r="A66" s="2" t="str">
        <f>'Population Definitions'!B10</f>
        <v>Health Care Workers</v>
      </c>
      <c r="B66" s="143" t="s">
        <v>48</v>
      </c>
      <c r="C66" s="150">
        <v>0.17</v>
      </c>
      <c r="D66" s="2" t="s">
        <v>6</v>
      </c>
    </row>
    <row r="67" spans="1:23" x14ac:dyDescent="0.45">
      <c r="A67" s="2" t="str">
        <f>'Population Definitions'!B11</f>
        <v>PLHIV Health Care Workers</v>
      </c>
      <c r="B67" s="143" t="s">
        <v>48</v>
      </c>
      <c r="C67" s="150">
        <v>0.17</v>
      </c>
      <c r="D67" s="2" t="s">
        <v>6</v>
      </c>
    </row>
    <row r="68" spans="1:23" x14ac:dyDescent="0.45">
      <c r="A68" s="2" t="str">
        <f>'Population Definitions'!B12</f>
        <v>Miners</v>
      </c>
      <c r="B68" s="143" t="s">
        <v>48</v>
      </c>
      <c r="C68" s="150">
        <v>0.17</v>
      </c>
      <c r="D68" s="2" t="s">
        <v>6</v>
      </c>
    </row>
    <row r="69" spans="1:23" x14ac:dyDescent="0.45">
      <c r="A69" s="2" t="str">
        <f>'Population Definitions'!B13</f>
        <v>PLHIV Miners</v>
      </c>
      <c r="B69" s="143" t="s">
        <v>48</v>
      </c>
      <c r="C69" s="150">
        <v>0.17</v>
      </c>
      <c r="D69" s="2" t="s">
        <v>6</v>
      </c>
    </row>
    <row r="71" spans="1:23" x14ac:dyDescent="0.45">
      <c r="A71" s="1" t="s">
        <v>104</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143" t="s">
        <v>48</v>
      </c>
      <c r="C72" s="152">
        <v>0.27</v>
      </c>
      <c r="D72" s="2" t="s">
        <v>6</v>
      </c>
    </row>
    <row r="73" spans="1:23" x14ac:dyDescent="0.45">
      <c r="A73" s="2" t="str">
        <f>'Population Definitions'!B3</f>
        <v>Gen 5-14</v>
      </c>
      <c r="B73" s="143" t="s">
        <v>48</v>
      </c>
      <c r="C73" s="152">
        <v>0.27</v>
      </c>
      <c r="D73" s="2" t="s">
        <v>6</v>
      </c>
    </row>
    <row r="74" spans="1:23" x14ac:dyDescent="0.45">
      <c r="A74" s="2" t="str">
        <f>'Population Definitions'!B4</f>
        <v>Gen 15-64</v>
      </c>
      <c r="B74" s="143" t="s">
        <v>48</v>
      </c>
      <c r="C74" s="152" t="s">
        <v>41</v>
      </c>
      <c r="D74" s="2" t="s">
        <v>6</v>
      </c>
      <c r="N74" s="153">
        <v>0.41176470588235292</v>
      </c>
      <c r="O74" s="153">
        <v>0.31975867269984914</v>
      </c>
      <c r="P74" s="153"/>
      <c r="Q74" s="153"/>
      <c r="R74" s="153"/>
      <c r="S74" s="153">
        <v>0.20909090909090908</v>
      </c>
    </row>
    <row r="75" spans="1:23" x14ac:dyDescent="0.45">
      <c r="A75" s="2" t="str">
        <f>'Population Definitions'!B5</f>
        <v>Gen 65+</v>
      </c>
      <c r="B75" s="143" t="s">
        <v>48</v>
      </c>
      <c r="C75" s="152">
        <v>0.27</v>
      </c>
      <c r="D75" s="2" t="s">
        <v>6</v>
      </c>
      <c r="N75" s="153"/>
      <c r="O75" s="153"/>
      <c r="P75" s="153"/>
      <c r="Q75" s="153"/>
      <c r="R75" s="153"/>
      <c r="S75" s="153"/>
    </row>
    <row r="76" spans="1:23" x14ac:dyDescent="0.45">
      <c r="A76" s="2" t="str">
        <f>'Population Definitions'!B6</f>
        <v>PLHIV 15-64</v>
      </c>
      <c r="B76" s="143" t="s">
        <v>48</v>
      </c>
      <c r="C76" s="152" t="s">
        <v>41</v>
      </c>
      <c r="D76" s="2" t="s">
        <v>6</v>
      </c>
      <c r="N76" s="153">
        <v>0.39233038348082594</v>
      </c>
      <c r="O76" s="153">
        <v>0.34262125902992774</v>
      </c>
      <c r="P76" s="153"/>
      <c r="Q76" s="153">
        <v>0.33333333333333331</v>
      </c>
      <c r="R76" s="153"/>
      <c r="S76" s="153">
        <v>0.25000000000000006</v>
      </c>
    </row>
    <row r="77" spans="1:23" x14ac:dyDescent="0.45">
      <c r="A77" s="2" t="str">
        <f>'Population Definitions'!B7</f>
        <v>PLHIV 65+</v>
      </c>
      <c r="B77" s="143" t="s">
        <v>48</v>
      </c>
      <c r="C77" s="152">
        <v>0.27</v>
      </c>
      <c r="D77" s="2" t="s">
        <v>6</v>
      </c>
    </row>
    <row r="78" spans="1:23" x14ac:dyDescent="0.45">
      <c r="A78" s="2" t="str">
        <f>'Population Definitions'!B8</f>
        <v>Prisoners</v>
      </c>
      <c r="B78" s="143" t="s">
        <v>48</v>
      </c>
      <c r="C78" s="152">
        <v>0.27</v>
      </c>
      <c r="D78" s="2" t="s">
        <v>6</v>
      </c>
    </row>
    <row r="79" spans="1:23" x14ac:dyDescent="0.45">
      <c r="A79" s="2" t="str">
        <f>'Population Definitions'!B9</f>
        <v>PLHIV Prisoners</v>
      </c>
      <c r="B79" s="143" t="s">
        <v>48</v>
      </c>
      <c r="C79" s="152">
        <v>0.27</v>
      </c>
      <c r="D79" s="2" t="s">
        <v>6</v>
      </c>
    </row>
    <row r="80" spans="1:23" x14ac:dyDescent="0.45">
      <c r="A80" s="2" t="str">
        <f>'Population Definitions'!B10</f>
        <v>Health Care Workers</v>
      </c>
      <c r="B80" s="143" t="s">
        <v>48</v>
      </c>
      <c r="C80" s="152">
        <v>0.27</v>
      </c>
      <c r="D80" s="2" t="s">
        <v>6</v>
      </c>
    </row>
    <row r="81" spans="1:23" x14ac:dyDescent="0.45">
      <c r="A81" s="2" t="str">
        <f>'Population Definitions'!B11</f>
        <v>PLHIV Health Care Workers</v>
      </c>
      <c r="B81" s="143" t="s">
        <v>48</v>
      </c>
      <c r="C81" s="152">
        <v>0.27</v>
      </c>
      <c r="D81" s="2" t="s">
        <v>6</v>
      </c>
    </row>
    <row r="82" spans="1:23" x14ac:dyDescent="0.45">
      <c r="A82" s="2" t="str">
        <f>'Population Definitions'!B12</f>
        <v>Miners</v>
      </c>
      <c r="B82" s="143" t="s">
        <v>48</v>
      </c>
      <c r="C82" s="152">
        <v>0.27</v>
      </c>
      <c r="D82" s="2" t="s">
        <v>6</v>
      </c>
    </row>
    <row r="83" spans="1:23" x14ac:dyDescent="0.45">
      <c r="A83" s="2" t="str">
        <f>'Population Definitions'!B13</f>
        <v>PLHIV Miners</v>
      </c>
      <c r="B83" s="143" t="s">
        <v>48</v>
      </c>
      <c r="C83" s="152">
        <v>0.27</v>
      </c>
      <c r="D83" s="2" t="s">
        <v>6</v>
      </c>
    </row>
    <row r="85" spans="1:23" x14ac:dyDescent="0.45">
      <c r="A85" s="1" t="s">
        <v>105</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143" t="s">
        <v>48</v>
      </c>
      <c r="C86" t="str">
        <f t="shared" ref="C86:C97" si="5">IF(SUMPRODUCT(--(E86:W86&lt;&gt;""))=0,0,"N.A.")</f>
        <v>N.A.</v>
      </c>
      <c r="D86" s="2" t="s">
        <v>6</v>
      </c>
      <c r="E86" s="154">
        <v>2.7253739612188368E-2</v>
      </c>
      <c r="F86" s="154">
        <v>2.7541720154043652E-2</v>
      </c>
      <c r="G86" s="154">
        <v>2.859907578558225E-2</v>
      </c>
      <c r="H86" s="154">
        <v>2.9775122318404221E-2</v>
      </c>
      <c r="I86" s="154">
        <v>3.09975129137172E-2</v>
      </c>
      <c r="J86" s="154">
        <v>3.1946325509811496E-2</v>
      </c>
      <c r="K86" s="154">
        <v>3.24815962805114E-2</v>
      </c>
      <c r="L86" s="154">
        <v>3.1825405921680996E-2</v>
      </c>
      <c r="M86" s="154">
        <v>3.1405505952381001E-2</v>
      </c>
      <c r="N86" s="154">
        <v>2.9444343562738333E-2</v>
      </c>
      <c r="O86" s="154">
        <v>2.8611121076233183E-2</v>
      </c>
      <c r="P86" s="154">
        <v>2.679263157894737E-2</v>
      </c>
      <c r="Q86" s="154">
        <v>2.661699507389163E-2</v>
      </c>
      <c r="R86" s="154">
        <v>2.6298277099784641E-2</v>
      </c>
      <c r="S86" s="154"/>
      <c r="T86" s="154"/>
      <c r="U86" s="154"/>
    </row>
    <row r="87" spans="1:23" x14ac:dyDescent="0.45">
      <c r="A87" s="2" t="str">
        <f>'Population Definitions'!B3</f>
        <v>Gen 5-14</v>
      </c>
      <c r="B87" s="143" t="s">
        <v>48</v>
      </c>
      <c r="C87" t="str">
        <f t="shared" si="5"/>
        <v>N.A.</v>
      </c>
      <c r="D87" s="2" t="s">
        <v>6</v>
      </c>
      <c r="E87" s="154">
        <v>2.0656411758960838E-2</v>
      </c>
      <c r="F87" s="154">
        <v>2.0688524590163935E-2</v>
      </c>
      <c r="G87" s="154">
        <v>2.0747687861271676E-2</v>
      </c>
      <c r="H87" s="154">
        <v>2.0829968424074252E-2</v>
      </c>
      <c r="I87" s="154">
        <v>2.0945745288406627E-2</v>
      </c>
      <c r="J87" s="154">
        <v>2.0969420702754038E-2</v>
      </c>
      <c r="K87" s="154">
        <v>2.0939376716870323E-2</v>
      </c>
      <c r="L87" s="154">
        <v>2.0905073494547181E-2</v>
      </c>
      <c r="M87" s="154">
        <v>2.087392877547134E-2</v>
      </c>
      <c r="N87" s="154">
        <v>2.0847994639609457E-2</v>
      </c>
      <c r="O87" s="154">
        <v>2.0888033859176605E-2</v>
      </c>
      <c r="P87" s="154">
        <v>2.0801447876447877E-2</v>
      </c>
      <c r="Q87" s="154">
        <v>2.0869464544138929E-2</v>
      </c>
      <c r="R87" s="154">
        <v>2.0637952559300874E-2</v>
      </c>
      <c r="S87" s="154"/>
      <c r="T87" s="154"/>
      <c r="U87" s="154"/>
    </row>
    <row r="88" spans="1:23" x14ac:dyDescent="0.45">
      <c r="A88" s="2" t="str">
        <f>'Population Definitions'!B4</f>
        <v>Gen 15-64</v>
      </c>
      <c r="B88" s="143" t="s">
        <v>48</v>
      </c>
      <c r="C88" t="str">
        <f t="shared" si="5"/>
        <v>N.A.</v>
      </c>
      <c r="D88" s="2" t="s">
        <v>6</v>
      </c>
      <c r="E88" s="154">
        <v>2.9156838462939358E-2</v>
      </c>
      <c r="F88" s="154">
        <v>3.0059301410063702E-2</v>
      </c>
      <c r="G88" s="154">
        <v>3.1169197320896298E-2</v>
      </c>
      <c r="H88" s="154">
        <v>3.2286400439138198E-2</v>
      </c>
      <c r="I88" s="154">
        <v>3.26735043308937E-2</v>
      </c>
      <c r="J88" s="154">
        <v>3.2773204356266197E-2</v>
      </c>
      <c r="K88" s="154">
        <v>3.2702324080051602E-2</v>
      </c>
      <c r="L88" s="154">
        <v>3.2266814791303E-2</v>
      </c>
      <c r="M88" s="154">
        <v>3.1832598705805099E-2</v>
      </c>
      <c r="N88" s="154">
        <v>3.1220994645165298E-2</v>
      </c>
      <c r="O88" s="154">
        <v>3.03361982870805E-2</v>
      </c>
      <c r="P88" s="154">
        <v>2.9309029123319522E-2</v>
      </c>
      <c r="Q88" s="154">
        <v>2.8534995458940032E-2</v>
      </c>
      <c r="R88" s="154">
        <v>2.7742776562679872E-2</v>
      </c>
      <c r="S88" s="154"/>
      <c r="T88" s="154"/>
      <c r="U88" s="154"/>
    </row>
    <row r="89" spans="1:23" x14ac:dyDescent="0.45">
      <c r="A89" s="2" t="str">
        <f>'Population Definitions'!B5</f>
        <v>Gen 65+</v>
      </c>
      <c r="B89" s="143" t="s">
        <v>48</v>
      </c>
      <c r="C89" t="str">
        <f t="shared" si="5"/>
        <v>N.A.</v>
      </c>
      <c r="D89" s="2" t="s">
        <v>6</v>
      </c>
      <c r="E89" s="154">
        <v>8.6788031319910502E-2</v>
      </c>
      <c r="F89" s="154">
        <v>8.7353944562899799E-2</v>
      </c>
      <c r="G89" s="154">
        <v>8.6125635808748699E-2</v>
      </c>
      <c r="H89" s="154">
        <v>8.7565111758989303E-2</v>
      </c>
      <c r="I89" s="154">
        <v>8.18761638733706E-2</v>
      </c>
      <c r="J89" s="154">
        <v>8.1941334527541404E-2</v>
      </c>
      <c r="K89" s="154">
        <v>8.2693895098882197E-2</v>
      </c>
      <c r="L89" s="154">
        <v>8.1216597510373398E-2</v>
      </c>
      <c r="M89" s="154">
        <v>7.9705123033481207E-2</v>
      </c>
      <c r="N89" s="154">
        <v>8.1533018867924495E-2</v>
      </c>
      <c r="O89" s="154">
        <v>7.7977368622938206E-2</v>
      </c>
      <c r="P89" s="154">
        <v>7.9001901140684394E-2</v>
      </c>
      <c r="Q89" s="154">
        <v>7.7662650602409594E-2</v>
      </c>
      <c r="R89" s="154">
        <v>7.5197466467958302E-2</v>
      </c>
      <c r="S89" s="154"/>
      <c r="T89" s="154"/>
      <c r="U89" s="154"/>
    </row>
    <row r="90" spans="1:23" x14ac:dyDescent="0.45">
      <c r="A90" s="2" t="str">
        <f>'Population Definitions'!B6</f>
        <v>PLHIV 15-64</v>
      </c>
      <c r="B90" s="143" t="s">
        <v>48</v>
      </c>
      <c r="C90" t="str">
        <f t="shared" si="5"/>
        <v>N.A.</v>
      </c>
      <c r="D90" s="2" t="s">
        <v>6</v>
      </c>
      <c r="E90" s="154">
        <v>0.24</v>
      </c>
      <c r="F90" s="154"/>
      <c r="G90" s="154"/>
      <c r="H90" s="154"/>
      <c r="I90" s="154">
        <v>0.24</v>
      </c>
      <c r="J90" s="154">
        <v>0.12000000000000001</v>
      </c>
      <c r="K90" s="154"/>
      <c r="L90" s="154"/>
      <c r="M90" s="154"/>
      <c r="N90" s="154">
        <v>0.115</v>
      </c>
      <c r="O90" s="154"/>
      <c r="P90" s="154"/>
      <c r="Q90" s="154"/>
      <c r="R90" s="154"/>
      <c r="S90" s="154"/>
      <c r="T90" s="154"/>
      <c r="U90" s="154">
        <v>7.17E-2</v>
      </c>
    </row>
    <row r="91" spans="1:23" x14ac:dyDescent="0.45">
      <c r="A91" s="2" t="str">
        <f>'Population Definitions'!B7</f>
        <v>PLHIV 65+</v>
      </c>
      <c r="B91" s="143" t="s">
        <v>48</v>
      </c>
      <c r="C91" t="str">
        <f t="shared" si="5"/>
        <v>N.A.</v>
      </c>
      <c r="D91" s="2" t="s">
        <v>6</v>
      </c>
      <c r="E91" s="154">
        <v>0.150788031319911</v>
      </c>
      <c r="F91" s="154">
        <v>0.151302596000888</v>
      </c>
      <c r="G91" s="154">
        <v>0.150024453435642</v>
      </c>
      <c r="H91" s="154">
        <v>0.151410138213842</v>
      </c>
      <c r="I91" s="154">
        <v>0.145580043951237</v>
      </c>
      <c r="J91" s="154">
        <v>0.14529630652387898</v>
      </c>
      <c r="K91" s="154">
        <v>0.145556781547203</v>
      </c>
      <c r="L91" s="154">
        <v>0.14337864175214199</v>
      </c>
      <c r="M91" s="154">
        <v>0.14107593695795501</v>
      </c>
      <c r="N91" s="154">
        <v>0.14196882723285301</v>
      </c>
      <c r="O91" s="154">
        <v>0.13716909489440199</v>
      </c>
      <c r="P91" s="154">
        <v>0.136501750335665</v>
      </c>
      <c r="Q91" s="154">
        <v>0.133597812069496</v>
      </c>
      <c r="R91" s="154">
        <v>0.12968359763968298</v>
      </c>
      <c r="S91" s="154"/>
      <c r="T91" s="154"/>
      <c r="U91" s="154">
        <v>0.12340000000000001</v>
      </c>
    </row>
    <row r="92" spans="1:23" x14ac:dyDescent="0.45">
      <c r="A92" s="2" t="str">
        <f>'Population Definitions'!B8</f>
        <v>Prisoners</v>
      </c>
      <c r="B92" s="143" t="s">
        <v>48</v>
      </c>
      <c r="C92" t="str">
        <f t="shared" si="5"/>
        <v>N.A.</v>
      </c>
      <c r="D92" s="2" t="s">
        <v>6</v>
      </c>
      <c r="E92" s="154">
        <v>2.9156838462939358E-2</v>
      </c>
      <c r="F92" s="154">
        <v>3.0059301410063702E-2</v>
      </c>
      <c r="G92" s="154">
        <v>3.1169197320896298E-2</v>
      </c>
      <c r="H92" s="154">
        <v>3.2286400439138198E-2</v>
      </c>
      <c r="I92" s="154">
        <v>3.26735043308937E-2</v>
      </c>
      <c r="J92" s="154">
        <v>3.2773204356266197E-2</v>
      </c>
      <c r="K92" s="154">
        <v>3.2702324080051602E-2</v>
      </c>
      <c r="L92" s="154">
        <v>3.2266814791303E-2</v>
      </c>
      <c r="M92" s="154">
        <v>3.1832598705805099E-2</v>
      </c>
      <c r="N92" s="154">
        <v>3.1220994645165298E-2</v>
      </c>
      <c r="O92" s="154">
        <v>3.03361982870805E-2</v>
      </c>
      <c r="P92" s="154">
        <v>2.9309029123319522E-2</v>
      </c>
      <c r="Q92" s="154">
        <v>2.8534995458940032E-2</v>
      </c>
      <c r="R92" s="154">
        <v>2.7742776562679872E-2</v>
      </c>
      <c r="S92" s="154"/>
      <c r="T92" s="154"/>
      <c r="U92" s="154"/>
    </row>
    <row r="93" spans="1:23" x14ac:dyDescent="0.45">
      <c r="A93" s="2" t="str">
        <f>'Population Definitions'!B9</f>
        <v>PLHIV Prisoners</v>
      </c>
      <c r="B93" s="143" t="s">
        <v>48</v>
      </c>
      <c r="C93" t="str">
        <f t="shared" si="5"/>
        <v>N.A.</v>
      </c>
      <c r="D93" s="2" t="s">
        <v>6</v>
      </c>
      <c r="E93" s="154">
        <v>8.4000000000000005E-2</v>
      </c>
      <c r="F93" s="154">
        <v>8.3948651437988006E-2</v>
      </c>
      <c r="G93" s="154">
        <v>8.3898817626893704E-2</v>
      </c>
      <c r="H93" s="154">
        <v>8.3845026454852201E-2</v>
      </c>
      <c r="I93" s="154">
        <v>8.3703880077866707E-2</v>
      </c>
      <c r="J93" s="154">
        <v>8.3354971996337998E-2</v>
      </c>
      <c r="K93" s="154">
        <v>8.2862886448321099E-2</v>
      </c>
      <c r="L93" s="154">
        <v>8.21620442417684E-2</v>
      </c>
      <c r="M93" s="154">
        <v>8.1370813924473498E-2</v>
      </c>
      <c r="N93" s="154">
        <v>8.0435808364928904E-2</v>
      </c>
      <c r="O93" s="154">
        <v>7.9191726271463495E-2</v>
      </c>
      <c r="P93" s="154">
        <v>7.7499849194980402E-2</v>
      </c>
      <c r="Q93" s="154">
        <v>7.5935161467086398E-2</v>
      </c>
      <c r="R93" s="154">
        <v>7.4486131171724798E-2</v>
      </c>
      <c r="S93" s="154">
        <v>7.3535149309928494E-2</v>
      </c>
      <c r="T93" s="154">
        <v>7.2902882675074096E-2</v>
      </c>
      <c r="U93" s="154">
        <v>7.1688791647076297E-2</v>
      </c>
    </row>
    <row r="94" spans="1:23" x14ac:dyDescent="0.45">
      <c r="A94" s="2" t="str">
        <f>'Population Definitions'!B10</f>
        <v>Health Care Workers</v>
      </c>
      <c r="B94" s="143" t="s">
        <v>48</v>
      </c>
      <c r="C94" t="str">
        <f t="shared" si="5"/>
        <v>N.A.</v>
      </c>
      <c r="D94" s="2" t="s">
        <v>6</v>
      </c>
      <c r="E94" s="154">
        <v>2.9156838462939358E-2</v>
      </c>
      <c r="F94" s="154">
        <v>3.0059301410063702E-2</v>
      </c>
      <c r="G94" s="154">
        <v>3.1169197320896298E-2</v>
      </c>
      <c r="H94" s="154">
        <v>3.2286400439138198E-2</v>
      </c>
      <c r="I94" s="154">
        <v>3.26735043308937E-2</v>
      </c>
      <c r="J94" s="154">
        <v>3.2773204356266197E-2</v>
      </c>
      <c r="K94" s="154">
        <v>3.2702324080051602E-2</v>
      </c>
      <c r="L94" s="154">
        <v>3.2266814791303E-2</v>
      </c>
      <c r="M94" s="154">
        <v>3.1832598705805099E-2</v>
      </c>
      <c r="N94" s="154">
        <v>3.1220994645165298E-2</v>
      </c>
      <c r="O94" s="154">
        <v>3.03361982870805E-2</v>
      </c>
      <c r="P94" s="154">
        <v>2.9309029123319522E-2</v>
      </c>
      <c r="Q94" s="154">
        <v>2.8534995458940032E-2</v>
      </c>
      <c r="R94" s="154">
        <v>2.7742776562679872E-2</v>
      </c>
      <c r="S94" s="154"/>
      <c r="T94" s="154"/>
      <c r="U94" s="154"/>
    </row>
    <row r="95" spans="1:23" x14ac:dyDescent="0.45">
      <c r="A95" s="2" t="str">
        <f>'Population Definitions'!B11</f>
        <v>PLHIV Health Care Workers</v>
      </c>
      <c r="B95" s="143" t="s">
        <v>48</v>
      </c>
      <c r="C95" t="str">
        <f t="shared" si="5"/>
        <v>N.A.</v>
      </c>
      <c r="D95" s="2" t="s">
        <v>6</v>
      </c>
      <c r="E95" s="154">
        <v>8.4000000000000005E-2</v>
      </c>
      <c r="F95" s="154">
        <v>8.3948651437988006E-2</v>
      </c>
      <c r="G95" s="154">
        <v>8.3898817626893704E-2</v>
      </c>
      <c r="H95" s="154">
        <v>8.3845026454852201E-2</v>
      </c>
      <c r="I95" s="154">
        <v>8.3703880077866707E-2</v>
      </c>
      <c r="J95" s="154">
        <v>8.3354971996337998E-2</v>
      </c>
      <c r="K95" s="154">
        <v>8.2862886448321099E-2</v>
      </c>
      <c r="L95" s="154">
        <v>8.21620442417684E-2</v>
      </c>
      <c r="M95" s="154">
        <v>8.1370813924473498E-2</v>
      </c>
      <c r="N95" s="154">
        <v>8.0435808364928904E-2</v>
      </c>
      <c r="O95" s="154">
        <v>7.9191726271463495E-2</v>
      </c>
      <c r="P95" s="154">
        <v>7.7499849194980402E-2</v>
      </c>
      <c r="Q95" s="154">
        <v>7.5935161467086398E-2</v>
      </c>
      <c r="R95" s="154">
        <v>7.4486131171724798E-2</v>
      </c>
      <c r="S95" s="154">
        <v>7.3535149309928494E-2</v>
      </c>
      <c r="T95" s="154">
        <v>7.2902882675074096E-2</v>
      </c>
      <c r="U95" s="154">
        <v>7.1688791647076297E-2</v>
      </c>
    </row>
    <row r="96" spans="1:23" x14ac:dyDescent="0.45">
      <c r="A96" s="2" t="str">
        <f>'Population Definitions'!B12</f>
        <v>Miners</v>
      </c>
      <c r="B96" s="143" t="s">
        <v>48</v>
      </c>
      <c r="C96" t="str">
        <f t="shared" si="5"/>
        <v>N.A.</v>
      </c>
      <c r="D96" s="2" t="s">
        <v>6</v>
      </c>
      <c r="E96" s="154">
        <v>2.9156838462939358E-2</v>
      </c>
      <c r="F96" s="154">
        <v>3.0059301410063702E-2</v>
      </c>
      <c r="G96" s="154">
        <v>3.1169197320896298E-2</v>
      </c>
      <c r="H96" s="154">
        <v>3.2286400439138198E-2</v>
      </c>
      <c r="I96" s="154">
        <v>3.26735043308937E-2</v>
      </c>
      <c r="J96" s="154">
        <v>3.2773204356266197E-2</v>
      </c>
      <c r="K96" s="154">
        <v>3.2702324080051602E-2</v>
      </c>
      <c r="L96" s="154">
        <v>3.2266814791303E-2</v>
      </c>
      <c r="M96" s="154">
        <v>3.1832598705805099E-2</v>
      </c>
      <c r="N96" s="154">
        <v>3.1220994645165298E-2</v>
      </c>
      <c r="O96" s="154">
        <v>3.03361982870805E-2</v>
      </c>
      <c r="P96" s="154">
        <v>2.9309029123319522E-2</v>
      </c>
      <c r="Q96" s="154">
        <v>2.8534995458940032E-2</v>
      </c>
      <c r="R96" s="154">
        <v>2.7742776562679872E-2</v>
      </c>
      <c r="S96" s="154"/>
      <c r="T96" s="154"/>
      <c r="U96" s="154"/>
    </row>
    <row r="97" spans="1:23" x14ac:dyDescent="0.45">
      <c r="A97" s="2" t="str">
        <f>'Population Definitions'!B13</f>
        <v>PLHIV Miners</v>
      </c>
      <c r="B97" s="143" t="s">
        <v>48</v>
      </c>
      <c r="C97" t="str">
        <f t="shared" si="5"/>
        <v>N.A.</v>
      </c>
      <c r="D97" s="2" t="s">
        <v>6</v>
      </c>
      <c r="E97" s="154">
        <v>8.4000000000000005E-2</v>
      </c>
      <c r="F97" s="154">
        <v>8.3948651437988006E-2</v>
      </c>
      <c r="G97" s="154">
        <v>8.3898817626893704E-2</v>
      </c>
      <c r="H97" s="154">
        <v>8.3845026454852201E-2</v>
      </c>
      <c r="I97" s="154">
        <v>8.3703880077866707E-2</v>
      </c>
      <c r="J97" s="154">
        <v>8.3354971996337998E-2</v>
      </c>
      <c r="K97" s="154">
        <v>8.2862886448321099E-2</v>
      </c>
      <c r="L97" s="154">
        <v>8.21620442417684E-2</v>
      </c>
      <c r="M97" s="154">
        <v>8.1370813924473498E-2</v>
      </c>
      <c r="N97" s="154">
        <v>8.0435808364928904E-2</v>
      </c>
      <c r="O97" s="154">
        <v>7.9191726271463495E-2</v>
      </c>
      <c r="P97" s="154">
        <v>7.7499849194980402E-2</v>
      </c>
      <c r="Q97" s="154">
        <v>7.5935161467086398E-2</v>
      </c>
      <c r="R97" s="154">
        <v>7.4486131171724798E-2</v>
      </c>
      <c r="S97" s="154">
        <v>7.3535149309928494E-2</v>
      </c>
      <c r="T97" s="154">
        <v>7.2902882675074096E-2</v>
      </c>
      <c r="U97" s="154">
        <v>7.1688791647076297E-2</v>
      </c>
    </row>
    <row r="99" spans="1:23" x14ac:dyDescent="0.45">
      <c r="A99" s="1" t="s">
        <v>106</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143" t="s">
        <v>48</v>
      </c>
      <c r="C100" t="str">
        <f t="shared" ref="C100:C111" si="6">IF(SUMPRODUCT(--(E100:W100&lt;&gt;""))=0,0,"N.A.")</f>
        <v>N.A.</v>
      </c>
      <c r="D100" s="2" t="s">
        <v>6</v>
      </c>
      <c r="E100" s="155">
        <v>2.7253739612188368E-2</v>
      </c>
      <c r="F100" s="155">
        <v>2.7541720154043652E-2</v>
      </c>
      <c r="G100" s="155">
        <v>2.859907578558225E-2</v>
      </c>
      <c r="H100" s="155">
        <v>2.9775122318404221E-2</v>
      </c>
      <c r="I100" s="155">
        <v>3.09975129137172E-2</v>
      </c>
      <c r="J100" s="155">
        <v>3.1946325509811496E-2</v>
      </c>
      <c r="K100" s="155">
        <v>3.24815962805114E-2</v>
      </c>
      <c r="L100" s="155">
        <v>3.1825405921680996E-2</v>
      </c>
      <c r="M100" s="155">
        <v>3.1405505952381001E-2</v>
      </c>
      <c r="N100" s="155">
        <v>2.9444343562738333E-2</v>
      </c>
      <c r="O100" s="155">
        <v>2.8611121076233183E-2</v>
      </c>
      <c r="P100" s="155">
        <v>2.679263157894737E-2</v>
      </c>
      <c r="Q100" s="155">
        <v>2.661699507389163E-2</v>
      </c>
      <c r="R100" s="155">
        <v>2.6298277099784641E-2</v>
      </c>
      <c r="S100" s="155"/>
      <c r="T100" s="155"/>
      <c r="U100" s="155"/>
    </row>
    <row r="101" spans="1:23" x14ac:dyDescent="0.45">
      <c r="A101" s="2" t="str">
        <f>'Population Definitions'!B3</f>
        <v>Gen 5-14</v>
      </c>
      <c r="B101" s="143" t="s">
        <v>48</v>
      </c>
      <c r="C101" t="str">
        <f t="shared" si="6"/>
        <v>N.A.</v>
      </c>
      <c r="D101" s="2" t="s">
        <v>6</v>
      </c>
      <c r="E101" s="155">
        <v>2.0656411758960838E-2</v>
      </c>
      <c r="F101" s="155">
        <v>2.0688524590163935E-2</v>
      </c>
      <c r="G101" s="155">
        <v>2.0747687861271676E-2</v>
      </c>
      <c r="H101" s="155">
        <v>2.0829968424074252E-2</v>
      </c>
      <c r="I101" s="155">
        <v>2.0945745288406627E-2</v>
      </c>
      <c r="J101" s="155">
        <v>2.0969420702754038E-2</v>
      </c>
      <c r="K101" s="155">
        <v>2.0939376716870323E-2</v>
      </c>
      <c r="L101" s="155">
        <v>2.0905073494547181E-2</v>
      </c>
      <c r="M101" s="155">
        <v>2.087392877547134E-2</v>
      </c>
      <c r="N101" s="155">
        <v>2.0847994639609457E-2</v>
      </c>
      <c r="O101" s="155">
        <v>2.0888033859176605E-2</v>
      </c>
      <c r="P101" s="155">
        <v>2.0801447876447877E-2</v>
      </c>
      <c r="Q101" s="155">
        <v>2.0869464544138929E-2</v>
      </c>
      <c r="R101" s="155">
        <v>2.0637952559300874E-2</v>
      </c>
      <c r="S101" s="155"/>
      <c r="T101" s="155"/>
      <c r="U101" s="155"/>
    </row>
    <row r="102" spans="1:23" x14ac:dyDescent="0.45">
      <c r="A102" s="2" t="str">
        <f>'Population Definitions'!B4</f>
        <v>Gen 15-64</v>
      </c>
      <c r="B102" s="143" t="s">
        <v>48</v>
      </c>
      <c r="C102" t="str">
        <f t="shared" si="6"/>
        <v>N.A.</v>
      </c>
      <c r="D102" s="2" t="s">
        <v>6</v>
      </c>
      <c r="E102" s="155">
        <v>2.9156838462939358E-2</v>
      </c>
      <c r="F102" s="155">
        <v>3.0059301410063702E-2</v>
      </c>
      <c r="G102" s="155">
        <v>3.1169197320896298E-2</v>
      </c>
      <c r="H102" s="155">
        <v>3.2286400439138198E-2</v>
      </c>
      <c r="I102" s="155">
        <v>3.26735043308937E-2</v>
      </c>
      <c r="J102" s="155">
        <v>3.2773204356266197E-2</v>
      </c>
      <c r="K102" s="155">
        <v>3.2702324080051602E-2</v>
      </c>
      <c r="L102" s="155">
        <v>3.2266814791303E-2</v>
      </c>
      <c r="M102" s="155">
        <v>3.1832598705805099E-2</v>
      </c>
      <c r="N102" s="155">
        <v>3.1220994645165298E-2</v>
      </c>
      <c r="O102" s="155">
        <v>3.03361982870805E-2</v>
      </c>
      <c r="P102" s="155">
        <v>2.9309029123319522E-2</v>
      </c>
      <c r="Q102" s="155">
        <v>2.8534995458940032E-2</v>
      </c>
      <c r="R102" s="155">
        <v>2.7742776562679872E-2</v>
      </c>
      <c r="S102" s="155"/>
      <c r="T102" s="155"/>
      <c r="U102" s="155"/>
    </row>
    <row r="103" spans="1:23" x14ac:dyDescent="0.45">
      <c r="A103" s="2" t="str">
        <f>'Population Definitions'!B5</f>
        <v>Gen 65+</v>
      </c>
      <c r="B103" s="143" t="s">
        <v>48</v>
      </c>
      <c r="C103" t="str">
        <f t="shared" si="6"/>
        <v>N.A.</v>
      </c>
      <c r="D103" s="2" t="s">
        <v>6</v>
      </c>
      <c r="E103" s="155">
        <v>8.6788031319910502E-2</v>
      </c>
      <c r="F103" s="155">
        <v>8.7353944562899799E-2</v>
      </c>
      <c r="G103" s="155">
        <v>8.6125635808748699E-2</v>
      </c>
      <c r="H103" s="155">
        <v>8.7565111758989303E-2</v>
      </c>
      <c r="I103" s="155">
        <v>8.18761638733706E-2</v>
      </c>
      <c r="J103" s="155">
        <v>8.1941334527541404E-2</v>
      </c>
      <c r="K103" s="155">
        <v>8.2693895098882197E-2</v>
      </c>
      <c r="L103" s="155">
        <v>8.1216597510373398E-2</v>
      </c>
      <c r="M103" s="155">
        <v>7.9705123033481207E-2</v>
      </c>
      <c r="N103" s="155">
        <v>8.1533018867924495E-2</v>
      </c>
      <c r="O103" s="155">
        <v>7.7977368622938206E-2</v>
      </c>
      <c r="P103" s="155">
        <v>7.9001901140684394E-2</v>
      </c>
      <c r="Q103" s="155">
        <v>7.7662650602409594E-2</v>
      </c>
      <c r="R103" s="155">
        <v>7.5197466467958302E-2</v>
      </c>
      <c r="S103" s="155"/>
      <c r="T103" s="155"/>
      <c r="U103" s="155"/>
    </row>
    <row r="104" spans="1:23" x14ac:dyDescent="0.45">
      <c r="A104" s="2" t="str">
        <f>'Population Definitions'!B6</f>
        <v>PLHIV 15-64</v>
      </c>
      <c r="B104" s="143" t="s">
        <v>48</v>
      </c>
      <c r="C104" t="str">
        <f t="shared" si="6"/>
        <v>N.A.</v>
      </c>
      <c r="D104" s="2" t="s">
        <v>6</v>
      </c>
      <c r="E104" s="155">
        <v>0.24</v>
      </c>
      <c r="F104" s="155"/>
      <c r="G104" s="155"/>
      <c r="H104" s="155"/>
      <c r="I104" s="155">
        <v>0.24</v>
      </c>
      <c r="J104" s="155">
        <v>0.12000000000000001</v>
      </c>
      <c r="K104" s="155"/>
      <c r="L104" s="155"/>
      <c r="M104" s="155"/>
      <c r="N104" s="155">
        <v>0.115</v>
      </c>
      <c r="O104" s="155"/>
      <c r="P104" s="155"/>
      <c r="Q104" s="155"/>
      <c r="R104" s="155"/>
      <c r="S104" s="155"/>
      <c r="T104" s="155"/>
      <c r="U104" s="155">
        <v>7.17E-2</v>
      </c>
    </row>
    <row r="105" spans="1:23" x14ac:dyDescent="0.45">
      <c r="A105" s="2" t="str">
        <f>'Population Definitions'!B7</f>
        <v>PLHIV 65+</v>
      </c>
      <c r="B105" s="143" t="s">
        <v>48</v>
      </c>
      <c r="C105" t="str">
        <f t="shared" si="6"/>
        <v>N.A.</v>
      </c>
      <c r="D105" s="2" t="s">
        <v>6</v>
      </c>
      <c r="E105" s="155">
        <v>0.150788031319911</v>
      </c>
      <c r="F105" s="155">
        <v>0.151302596000888</v>
      </c>
      <c r="G105" s="155">
        <v>0.150024453435642</v>
      </c>
      <c r="H105" s="155">
        <v>0.151410138213842</v>
      </c>
      <c r="I105" s="155">
        <v>0.145580043951237</v>
      </c>
      <c r="J105" s="155">
        <v>0.14529630652387898</v>
      </c>
      <c r="K105" s="155">
        <v>0.145556781547203</v>
      </c>
      <c r="L105" s="155">
        <v>0.14337864175214199</v>
      </c>
      <c r="M105" s="155">
        <v>0.14107593695795501</v>
      </c>
      <c r="N105" s="155">
        <v>0.14196882723285301</v>
      </c>
      <c r="O105" s="155">
        <v>0.13716909489440199</v>
      </c>
      <c r="P105" s="155">
        <v>0.136501750335665</v>
      </c>
      <c r="Q105" s="155">
        <v>0.133597812069496</v>
      </c>
      <c r="R105" s="155">
        <v>0.12968359763968298</v>
      </c>
      <c r="S105" s="155"/>
      <c r="T105" s="155"/>
      <c r="U105" s="155">
        <v>0.12340000000000001</v>
      </c>
    </row>
    <row r="106" spans="1:23" x14ac:dyDescent="0.45">
      <c r="A106" s="2" t="str">
        <f>'Population Definitions'!B8</f>
        <v>Prisoners</v>
      </c>
      <c r="B106" s="143" t="s">
        <v>48</v>
      </c>
      <c r="C106" t="str">
        <f t="shared" si="6"/>
        <v>N.A.</v>
      </c>
      <c r="D106" s="2" t="s">
        <v>6</v>
      </c>
      <c r="E106" s="155">
        <v>2.9156838462939358E-2</v>
      </c>
      <c r="F106" s="155">
        <v>3.0059301410063702E-2</v>
      </c>
      <c r="G106" s="155">
        <v>3.1169197320896298E-2</v>
      </c>
      <c r="H106" s="155">
        <v>3.2286400439138198E-2</v>
      </c>
      <c r="I106" s="155">
        <v>3.26735043308937E-2</v>
      </c>
      <c r="J106" s="155">
        <v>3.2773204356266197E-2</v>
      </c>
      <c r="K106" s="155">
        <v>3.2702324080051602E-2</v>
      </c>
      <c r="L106" s="155">
        <v>3.2266814791303E-2</v>
      </c>
      <c r="M106" s="155">
        <v>3.1832598705805099E-2</v>
      </c>
      <c r="N106" s="155">
        <v>3.1220994645165298E-2</v>
      </c>
      <c r="O106" s="155">
        <v>3.03361982870805E-2</v>
      </c>
      <c r="P106" s="155">
        <v>2.9309029123319522E-2</v>
      </c>
      <c r="Q106" s="155">
        <v>2.8534995458940032E-2</v>
      </c>
      <c r="R106" s="155">
        <v>2.7742776562679872E-2</v>
      </c>
      <c r="S106" s="155"/>
      <c r="T106" s="155"/>
      <c r="U106" s="155"/>
    </row>
    <row r="107" spans="1:23" x14ac:dyDescent="0.45">
      <c r="A107" s="2" t="str">
        <f>'Population Definitions'!B9</f>
        <v>PLHIV Prisoners</v>
      </c>
      <c r="B107" s="143" t="s">
        <v>48</v>
      </c>
      <c r="C107" t="str">
        <f t="shared" si="6"/>
        <v>N.A.</v>
      </c>
      <c r="D107" s="2" t="s">
        <v>6</v>
      </c>
      <c r="E107" s="155">
        <v>8.4000000000000005E-2</v>
      </c>
      <c r="F107" s="155">
        <v>8.3948651437988006E-2</v>
      </c>
      <c r="G107" s="155">
        <v>8.3898817626893704E-2</v>
      </c>
      <c r="H107" s="155">
        <v>8.3845026454852201E-2</v>
      </c>
      <c r="I107" s="155">
        <v>8.3703880077866707E-2</v>
      </c>
      <c r="J107" s="155">
        <v>8.3354971996337998E-2</v>
      </c>
      <c r="K107" s="155">
        <v>8.2862886448321099E-2</v>
      </c>
      <c r="L107" s="155">
        <v>8.21620442417684E-2</v>
      </c>
      <c r="M107" s="155">
        <v>8.1370813924473498E-2</v>
      </c>
      <c r="N107" s="155">
        <v>8.0435808364928904E-2</v>
      </c>
      <c r="O107" s="155">
        <v>7.9191726271463495E-2</v>
      </c>
      <c r="P107" s="155">
        <v>7.7499849194980402E-2</v>
      </c>
      <c r="Q107" s="155">
        <v>7.5935161467086398E-2</v>
      </c>
      <c r="R107" s="155">
        <v>7.4486131171724798E-2</v>
      </c>
      <c r="S107" s="155">
        <v>7.3535149309928494E-2</v>
      </c>
      <c r="T107" s="155">
        <v>7.2902882675074096E-2</v>
      </c>
      <c r="U107" s="155">
        <v>7.1688791647076297E-2</v>
      </c>
    </row>
    <row r="108" spans="1:23" x14ac:dyDescent="0.45">
      <c r="A108" s="2" t="str">
        <f>'Population Definitions'!B10</f>
        <v>Health Care Workers</v>
      </c>
      <c r="B108" s="143" t="s">
        <v>48</v>
      </c>
      <c r="C108" t="str">
        <f t="shared" si="6"/>
        <v>N.A.</v>
      </c>
      <c r="D108" s="2" t="s">
        <v>6</v>
      </c>
      <c r="E108" s="155">
        <v>2.9156838462939358E-2</v>
      </c>
      <c r="F108" s="155">
        <v>3.0059301410063702E-2</v>
      </c>
      <c r="G108" s="155">
        <v>3.1169197320896298E-2</v>
      </c>
      <c r="H108" s="155">
        <v>3.2286400439138198E-2</v>
      </c>
      <c r="I108" s="155">
        <v>3.26735043308937E-2</v>
      </c>
      <c r="J108" s="155">
        <v>3.2773204356266197E-2</v>
      </c>
      <c r="K108" s="155">
        <v>3.2702324080051602E-2</v>
      </c>
      <c r="L108" s="155">
        <v>3.2266814791303E-2</v>
      </c>
      <c r="M108" s="155">
        <v>3.1832598705805099E-2</v>
      </c>
      <c r="N108" s="155">
        <v>3.1220994645165298E-2</v>
      </c>
      <c r="O108" s="155">
        <v>3.03361982870805E-2</v>
      </c>
      <c r="P108" s="155">
        <v>2.9309029123319522E-2</v>
      </c>
      <c r="Q108" s="155">
        <v>2.8534995458940032E-2</v>
      </c>
      <c r="R108" s="155">
        <v>2.7742776562679872E-2</v>
      </c>
      <c r="S108" s="155"/>
      <c r="T108" s="155"/>
      <c r="U108" s="155"/>
    </row>
    <row r="109" spans="1:23" x14ac:dyDescent="0.45">
      <c r="A109" s="2" t="str">
        <f>'Population Definitions'!B11</f>
        <v>PLHIV Health Care Workers</v>
      </c>
      <c r="B109" s="143" t="s">
        <v>48</v>
      </c>
      <c r="C109" t="str">
        <f t="shared" si="6"/>
        <v>N.A.</v>
      </c>
      <c r="D109" s="2" t="s">
        <v>6</v>
      </c>
      <c r="E109" s="155">
        <v>8.4000000000000005E-2</v>
      </c>
      <c r="F109" s="155">
        <v>8.3948651437988006E-2</v>
      </c>
      <c r="G109" s="155">
        <v>8.3898817626893704E-2</v>
      </c>
      <c r="H109" s="155">
        <v>8.3845026454852201E-2</v>
      </c>
      <c r="I109" s="155">
        <v>8.3703880077866707E-2</v>
      </c>
      <c r="J109" s="155">
        <v>8.3354971996337998E-2</v>
      </c>
      <c r="K109" s="155">
        <v>8.2862886448321099E-2</v>
      </c>
      <c r="L109" s="155">
        <v>8.21620442417684E-2</v>
      </c>
      <c r="M109" s="155">
        <v>8.1370813924473498E-2</v>
      </c>
      <c r="N109" s="155">
        <v>8.0435808364928904E-2</v>
      </c>
      <c r="O109" s="155">
        <v>7.9191726271463495E-2</v>
      </c>
      <c r="P109" s="155">
        <v>7.7499849194980402E-2</v>
      </c>
      <c r="Q109" s="155">
        <v>7.5935161467086398E-2</v>
      </c>
      <c r="R109" s="155">
        <v>7.4486131171724798E-2</v>
      </c>
      <c r="S109" s="155">
        <v>7.3535149309928494E-2</v>
      </c>
      <c r="T109" s="155">
        <v>7.2902882675074096E-2</v>
      </c>
      <c r="U109" s="155">
        <v>7.1688791647076297E-2</v>
      </c>
    </row>
    <row r="110" spans="1:23" x14ac:dyDescent="0.45">
      <c r="A110" s="2" t="str">
        <f>'Population Definitions'!B12</f>
        <v>Miners</v>
      </c>
      <c r="B110" s="143" t="s">
        <v>48</v>
      </c>
      <c r="C110" t="str">
        <f t="shared" si="6"/>
        <v>N.A.</v>
      </c>
      <c r="D110" s="2" t="s">
        <v>6</v>
      </c>
      <c r="E110" s="155">
        <v>2.9156838462939358E-2</v>
      </c>
      <c r="F110" s="155">
        <v>3.0059301410063702E-2</v>
      </c>
      <c r="G110" s="155">
        <v>3.1169197320896298E-2</v>
      </c>
      <c r="H110" s="155">
        <v>3.2286400439138198E-2</v>
      </c>
      <c r="I110" s="155">
        <v>3.26735043308937E-2</v>
      </c>
      <c r="J110" s="155">
        <v>3.2773204356266197E-2</v>
      </c>
      <c r="K110" s="155">
        <v>3.2702324080051602E-2</v>
      </c>
      <c r="L110" s="155">
        <v>3.2266814791303E-2</v>
      </c>
      <c r="M110" s="155">
        <v>3.1832598705805099E-2</v>
      </c>
      <c r="N110" s="155">
        <v>3.1220994645165298E-2</v>
      </c>
      <c r="O110" s="155">
        <v>3.03361982870805E-2</v>
      </c>
      <c r="P110" s="155">
        <v>2.9309029123319522E-2</v>
      </c>
      <c r="Q110" s="155">
        <v>2.8534995458940032E-2</v>
      </c>
      <c r="R110" s="155">
        <v>2.7742776562679872E-2</v>
      </c>
      <c r="S110" s="155"/>
      <c r="T110" s="155"/>
      <c r="U110" s="155"/>
    </row>
    <row r="111" spans="1:23" x14ac:dyDescent="0.45">
      <c r="A111" s="2" t="str">
        <f>'Population Definitions'!B13</f>
        <v>PLHIV Miners</v>
      </c>
      <c r="B111" s="143" t="s">
        <v>48</v>
      </c>
      <c r="C111" t="str">
        <f t="shared" si="6"/>
        <v>N.A.</v>
      </c>
      <c r="D111" s="2" t="s">
        <v>6</v>
      </c>
      <c r="E111" s="155">
        <v>8.4000000000000005E-2</v>
      </c>
      <c r="F111" s="155">
        <v>8.3948651437988006E-2</v>
      </c>
      <c r="G111" s="155">
        <v>8.3898817626893704E-2</v>
      </c>
      <c r="H111" s="155">
        <v>8.3845026454852201E-2</v>
      </c>
      <c r="I111" s="155">
        <v>8.3703880077866707E-2</v>
      </c>
      <c r="J111" s="155">
        <v>8.3354971996337998E-2</v>
      </c>
      <c r="K111" s="155">
        <v>8.2862886448321099E-2</v>
      </c>
      <c r="L111" s="155">
        <v>8.21620442417684E-2</v>
      </c>
      <c r="M111" s="155">
        <v>8.1370813924473498E-2</v>
      </c>
      <c r="N111" s="155">
        <v>8.0435808364928904E-2</v>
      </c>
      <c r="O111" s="155">
        <v>7.9191726271463495E-2</v>
      </c>
      <c r="P111" s="155">
        <v>7.7499849194980402E-2</v>
      </c>
      <c r="Q111" s="155">
        <v>7.5935161467086398E-2</v>
      </c>
      <c r="R111" s="155">
        <v>7.4486131171724798E-2</v>
      </c>
      <c r="S111" s="155">
        <v>7.3535149309928494E-2</v>
      </c>
      <c r="T111" s="155">
        <v>7.2902882675074096E-2</v>
      </c>
      <c r="U111" s="155">
        <v>7.1688791647076297E-2</v>
      </c>
    </row>
    <row r="113" spans="1:23" x14ac:dyDescent="0.45">
      <c r="A113" s="1" t="s">
        <v>107</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143" t="s">
        <v>48</v>
      </c>
      <c r="C114" t="str">
        <f t="shared" ref="C114:C125" si="7">IF(SUMPRODUCT(--(E114:W114&lt;&gt;""))=0,0,"N.A.")</f>
        <v>N.A.</v>
      </c>
      <c r="D114" s="2" t="s">
        <v>6</v>
      </c>
      <c r="E114" s="156">
        <v>2.7253739612188368E-2</v>
      </c>
      <c r="F114" s="156">
        <v>2.7541720154043652E-2</v>
      </c>
      <c r="G114" s="156">
        <v>2.859907578558225E-2</v>
      </c>
      <c r="H114" s="156">
        <v>2.9775122318404221E-2</v>
      </c>
      <c r="I114" s="156">
        <v>3.09975129137172E-2</v>
      </c>
      <c r="J114" s="156">
        <v>3.1946325509811496E-2</v>
      </c>
      <c r="K114" s="156">
        <v>3.24815962805114E-2</v>
      </c>
      <c r="L114" s="156">
        <v>3.1825405921680996E-2</v>
      </c>
      <c r="M114" s="156">
        <v>3.1405505952381001E-2</v>
      </c>
      <c r="N114" s="156">
        <v>2.9444343562738333E-2</v>
      </c>
      <c r="O114" s="156">
        <v>2.8611121076233183E-2</v>
      </c>
      <c r="P114" s="156">
        <v>2.679263157894737E-2</v>
      </c>
      <c r="Q114" s="156">
        <v>2.661699507389163E-2</v>
      </c>
      <c r="R114" s="156">
        <v>2.6298277099784641E-2</v>
      </c>
      <c r="S114" s="156"/>
      <c r="T114" s="156"/>
      <c r="U114" s="156"/>
    </row>
    <row r="115" spans="1:23" x14ac:dyDescent="0.45">
      <c r="A115" s="2" t="str">
        <f>'Population Definitions'!B3</f>
        <v>Gen 5-14</v>
      </c>
      <c r="B115" s="143" t="s">
        <v>48</v>
      </c>
      <c r="C115" t="str">
        <f t="shared" si="7"/>
        <v>N.A.</v>
      </c>
      <c r="D115" s="2" t="s">
        <v>6</v>
      </c>
      <c r="E115" s="156">
        <v>2.0656411758960838E-2</v>
      </c>
      <c r="F115" s="156">
        <v>2.0688524590163935E-2</v>
      </c>
      <c r="G115" s="156">
        <v>2.0747687861271676E-2</v>
      </c>
      <c r="H115" s="156">
        <v>2.0829968424074252E-2</v>
      </c>
      <c r="I115" s="156">
        <v>2.0945745288406627E-2</v>
      </c>
      <c r="J115" s="156">
        <v>2.0969420702754038E-2</v>
      </c>
      <c r="K115" s="156">
        <v>2.0939376716870323E-2</v>
      </c>
      <c r="L115" s="156">
        <v>2.0905073494547181E-2</v>
      </c>
      <c r="M115" s="156">
        <v>2.087392877547134E-2</v>
      </c>
      <c r="N115" s="156">
        <v>2.0847994639609457E-2</v>
      </c>
      <c r="O115" s="156">
        <v>2.0888033859176605E-2</v>
      </c>
      <c r="P115" s="156">
        <v>2.0801447876447877E-2</v>
      </c>
      <c r="Q115" s="156">
        <v>2.0869464544138929E-2</v>
      </c>
      <c r="R115" s="156">
        <v>2.0637952559300874E-2</v>
      </c>
      <c r="S115" s="156"/>
      <c r="T115" s="156"/>
      <c r="U115" s="156"/>
    </row>
    <row r="116" spans="1:23" x14ac:dyDescent="0.45">
      <c r="A116" s="2" t="str">
        <f>'Population Definitions'!B4</f>
        <v>Gen 15-64</v>
      </c>
      <c r="B116" s="143" t="s">
        <v>48</v>
      </c>
      <c r="C116" t="str">
        <f t="shared" si="7"/>
        <v>N.A.</v>
      </c>
      <c r="D116" s="2" t="s">
        <v>6</v>
      </c>
      <c r="E116" s="156">
        <v>2.9156838462939358E-2</v>
      </c>
      <c r="F116" s="156">
        <v>3.0059301410063702E-2</v>
      </c>
      <c r="G116" s="156">
        <v>3.1169197320896298E-2</v>
      </c>
      <c r="H116" s="156">
        <v>3.2286400439138198E-2</v>
      </c>
      <c r="I116" s="156">
        <v>3.26735043308937E-2</v>
      </c>
      <c r="J116" s="156">
        <v>3.2773204356266197E-2</v>
      </c>
      <c r="K116" s="156">
        <v>3.2702324080051602E-2</v>
      </c>
      <c r="L116" s="156">
        <v>3.2266814791303E-2</v>
      </c>
      <c r="M116" s="156">
        <v>3.1832598705805099E-2</v>
      </c>
      <c r="N116" s="156">
        <v>3.1220994645165298E-2</v>
      </c>
      <c r="O116" s="156">
        <v>3.03361982870805E-2</v>
      </c>
      <c r="P116" s="156">
        <v>2.9309029123319522E-2</v>
      </c>
      <c r="Q116" s="156">
        <v>2.8534995458940032E-2</v>
      </c>
      <c r="R116" s="156">
        <v>2.7742776562679872E-2</v>
      </c>
      <c r="S116" s="156"/>
      <c r="T116" s="156"/>
      <c r="U116" s="156"/>
    </row>
    <row r="117" spans="1:23" x14ac:dyDescent="0.45">
      <c r="A117" s="2" t="str">
        <f>'Population Definitions'!B5</f>
        <v>Gen 65+</v>
      </c>
      <c r="B117" s="143" t="s">
        <v>48</v>
      </c>
      <c r="C117" t="str">
        <f t="shared" si="7"/>
        <v>N.A.</v>
      </c>
      <c r="D117" s="2" t="s">
        <v>6</v>
      </c>
      <c r="E117" s="156">
        <v>8.6788031319910502E-2</v>
      </c>
      <c r="F117" s="156">
        <v>8.7353944562899799E-2</v>
      </c>
      <c r="G117" s="156">
        <v>8.6125635808748699E-2</v>
      </c>
      <c r="H117" s="156">
        <v>8.7565111758989303E-2</v>
      </c>
      <c r="I117" s="156">
        <v>8.18761638733706E-2</v>
      </c>
      <c r="J117" s="156">
        <v>8.1941334527541404E-2</v>
      </c>
      <c r="K117" s="156">
        <v>8.2693895098882197E-2</v>
      </c>
      <c r="L117" s="156">
        <v>8.1216597510373398E-2</v>
      </c>
      <c r="M117" s="156">
        <v>7.9705123033481207E-2</v>
      </c>
      <c r="N117" s="156">
        <v>8.1533018867924495E-2</v>
      </c>
      <c r="O117" s="156">
        <v>7.7977368622938206E-2</v>
      </c>
      <c r="P117" s="156">
        <v>7.9001901140684394E-2</v>
      </c>
      <c r="Q117" s="156">
        <v>7.7662650602409594E-2</v>
      </c>
      <c r="R117" s="156">
        <v>7.5197466467958302E-2</v>
      </c>
      <c r="S117" s="156"/>
      <c r="T117" s="156"/>
      <c r="U117" s="156"/>
    </row>
    <row r="118" spans="1:23" x14ac:dyDescent="0.45">
      <c r="A118" s="2" t="str">
        <f>'Population Definitions'!B6</f>
        <v>PLHIV 15-64</v>
      </c>
      <c r="B118" s="143" t="s">
        <v>48</v>
      </c>
      <c r="C118" t="str">
        <f t="shared" si="7"/>
        <v>N.A.</v>
      </c>
      <c r="D118" s="2" t="s">
        <v>6</v>
      </c>
      <c r="E118" s="156">
        <v>0.24</v>
      </c>
      <c r="F118" s="156"/>
      <c r="G118" s="156"/>
      <c r="H118" s="156"/>
      <c r="I118" s="156">
        <v>0.24</v>
      </c>
      <c r="J118" s="156">
        <v>0.12000000000000001</v>
      </c>
      <c r="K118" s="156"/>
      <c r="L118" s="156"/>
      <c r="M118" s="156"/>
      <c r="N118" s="156">
        <v>0.115</v>
      </c>
      <c r="O118" s="156"/>
      <c r="P118" s="156"/>
      <c r="Q118" s="156"/>
      <c r="R118" s="156"/>
      <c r="S118" s="156"/>
      <c r="T118" s="156"/>
      <c r="U118" s="156">
        <v>7.17E-2</v>
      </c>
    </row>
    <row r="119" spans="1:23" x14ac:dyDescent="0.45">
      <c r="A119" s="2" t="str">
        <f>'Population Definitions'!B7</f>
        <v>PLHIV 65+</v>
      </c>
      <c r="B119" s="143" t="s">
        <v>48</v>
      </c>
      <c r="C119" t="str">
        <f t="shared" si="7"/>
        <v>N.A.</v>
      </c>
      <c r="D119" s="2" t="s">
        <v>6</v>
      </c>
      <c r="E119" s="156">
        <v>0.150788031319911</v>
      </c>
      <c r="F119" s="156">
        <v>0.151302596000888</v>
      </c>
      <c r="G119" s="156">
        <v>0.150024453435642</v>
      </c>
      <c r="H119" s="156">
        <v>0.151410138213842</v>
      </c>
      <c r="I119" s="156">
        <v>0.145580043951237</v>
      </c>
      <c r="J119" s="156">
        <v>0.14529630652387898</v>
      </c>
      <c r="K119" s="156">
        <v>0.145556781547203</v>
      </c>
      <c r="L119" s="156">
        <v>0.14337864175214199</v>
      </c>
      <c r="M119" s="156">
        <v>0.14107593695795501</v>
      </c>
      <c r="N119" s="156">
        <v>0.14196882723285301</v>
      </c>
      <c r="O119" s="156">
        <v>0.13716909489440199</v>
      </c>
      <c r="P119" s="156">
        <v>0.136501750335665</v>
      </c>
      <c r="Q119" s="156">
        <v>0.133597812069496</v>
      </c>
      <c r="R119" s="156">
        <v>0.12968359763968298</v>
      </c>
      <c r="S119" s="156"/>
      <c r="T119" s="156"/>
      <c r="U119" s="156">
        <v>0.12340000000000001</v>
      </c>
    </row>
    <row r="120" spans="1:23" x14ac:dyDescent="0.45">
      <c r="A120" s="2" t="str">
        <f>'Population Definitions'!B8</f>
        <v>Prisoners</v>
      </c>
      <c r="B120" s="143" t="s">
        <v>48</v>
      </c>
      <c r="C120" t="str">
        <f t="shared" si="7"/>
        <v>N.A.</v>
      </c>
      <c r="D120" s="2" t="s">
        <v>6</v>
      </c>
      <c r="E120" s="156">
        <v>2.9156838462939358E-2</v>
      </c>
      <c r="F120" s="156">
        <v>3.0059301410063702E-2</v>
      </c>
      <c r="G120" s="156">
        <v>3.1169197320896298E-2</v>
      </c>
      <c r="H120" s="156">
        <v>3.2286400439138198E-2</v>
      </c>
      <c r="I120" s="156">
        <v>3.26735043308937E-2</v>
      </c>
      <c r="J120" s="156">
        <v>3.2773204356266197E-2</v>
      </c>
      <c r="K120" s="156">
        <v>3.2702324080051602E-2</v>
      </c>
      <c r="L120" s="156">
        <v>3.2266814791303E-2</v>
      </c>
      <c r="M120" s="156">
        <v>3.1832598705805099E-2</v>
      </c>
      <c r="N120" s="156">
        <v>3.1220994645165298E-2</v>
      </c>
      <c r="O120" s="156">
        <v>3.03361982870805E-2</v>
      </c>
      <c r="P120" s="156">
        <v>2.9309029123319522E-2</v>
      </c>
      <c r="Q120" s="156">
        <v>2.8534995458940032E-2</v>
      </c>
      <c r="R120" s="156">
        <v>2.7742776562679872E-2</v>
      </c>
      <c r="S120" s="156"/>
      <c r="T120" s="156"/>
      <c r="U120" s="156"/>
    </row>
    <row r="121" spans="1:23" x14ac:dyDescent="0.45">
      <c r="A121" s="2" t="str">
        <f>'Population Definitions'!B9</f>
        <v>PLHIV Prisoners</v>
      </c>
      <c r="B121" s="143" t="s">
        <v>48</v>
      </c>
      <c r="C121" t="str">
        <f t="shared" si="7"/>
        <v>N.A.</v>
      </c>
      <c r="D121" s="2" t="s">
        <v>6</v>
      </c>
      <c r="E121" s="156">
        <v>8.4000000000000005E-2</v>
      </c>
      <c r="F121" s="156">
        <v>8.3948651437988006E-2</v>
      </c>
      <c r="G121" s="156">
        <v>8.3898817626893704E-2</v>
      </c>
      <c r="H121" s="156">
        <v>8.3845026454852201E-2</v>
      </c>
      <c r="I121" s="156">
        <v>8.3703880077866707E-2</v>
      </c>
      <c r="J121" s="156">
        <v>8.3354971996337998E-2</v>
      </c>
      <c r="K121" s="156">
        <v>8.2862886448321099E-2</v>
      </c>
      <c r="L121" s="156">
        <v>8.21620442417684E-2</v>
      </c>
      <c r="M121" s="156">
        <v>8.1370813924473498E-2</v>
      </c>
      <c r="N121" s="156">
        <v>8.0435808364928904E-2</v>
      </c>
      <c r="O121" s="156">
        <v>7.9191726271463495E-2</v>
      </c>
      <c r="P121" s="156">
        <v>7.7499849194980402E-2</v>
      </c>
      <c r="Q121" s="156">
        <v>7.5935161467086398E-2</v>
      </c>
      <c r="R121" s="156">
        <v>7.4486131171724798E-2</v>
      </c>
      <c r="S121" s="156">
        <v>7.3535149309928494E-2</v>
      </c>
      <c r="T121" s="156">
        <v>7.2902882675074096E-2</v>
      </c>
      <c r="U121" s="156">
        <v>7.1688791647076297E-2</v>
      </c>
    </row>
    <row r="122" spans="1:23" x14ac:dyDescent="0.45">
      <c r="A122" s="2" t="str">
        <f>'Population Definitions'!B10</f>
        <v>Health Care Workers</v>
      </c>
      <c r="B122" s="143" t="s">
        <v>48</v>
      </c>
      <c r="C122" t="str">
        <f t="shared" si="7"/>
        <v>N.A.</v>
      </c>
      <c r="D122" s="2" t="s">
        <v>6</v>
      </c>
      <c r="E122" s="156">
        <v>2.9156838462939358E-2</v>
      </c>
      <c r="F122" s="156">
        <v>3.0059301410063702E-2</v>
      </c>
      <c r="G122" s="156">
        <v>3.1169197320896298E-2</v>
      </c>
      <c r="H122" s="156">
        <v>3.2286400439138198E-2</v>
      </c>
      <c r="I122" s="156">
        <v>3.26735043308937E-2</v>
      </c>
      <c r="J122" s="156">
        <v>3.2773204356266197E-2</v>
      </c>
      <c r="K122" s="156">
        <v>3.2702324080051602E-2</v>
      </c>
      <c r="L122" s="156">
        <v>3.2266814791303E-2</v>
      </c>
      <c r="M122" s="156">
        <v>3.1832598705805099E-2</v>
      </c>
      <c r="N122" s="156">
        <v>3.1220994645165298E-2</v>
      </c>
      <c r="O122" s="156">
        <v>3.03361982870805E-2</v>
      </c>
      <c r="P122" s="156">
        <v>2.9309029123319522E-2</v>
      </c>
      <c r="Q122" s="156">
        <v>2.8534995458940032E-2</v>
      </c>
      <c r="R122" s="156">
        <v>2.7742776562679872E-2</v>
      </c>
      <c r="S122" s="156"/>
      <c r="T122" s="156"/>
      <c r="U122" s="156"/>
    </row>
    <row r="123" spans="1:23" x14ac:dyDescent="0.45">
      <c r="A123" s="2" t="str">
        <f>'Population Definitions'!B11</f>
        <v>PLHIV Health Care Workers</v>
      </c>
      <c r="B123" s="143" t="s">
        <v>48</v>
      </c>
      <c r="C123" t="str">
        <f t="shared" si="7"/>
        <v>N.A.</v>
      </c>
      <c r="D123" s="2" t="s">
        <v>6</v>
      </c>
      <c r="E123" s="156">
        <v>8.4000000000000005E-2</v>
      </c>
      <c r="F123" s="156">
        <v>8.3948651437988006E-2</v>
      </c>
      <c r="G123" s="156">
        <v>8.3898817626893704E-2</v>
      </c>
      <c r="H123" s="156">
        <v>8.3845026454852201E-2</v>
      </c>
      <c r="I123" s="156">
        <v>8.3703880077866707E-2</v>
      </c>
      <c r="J123" s="156">
        <v>8.3354971996337998E-2</v>
      </c>
      <c r="K123" s="156">
        <v>8.2862886448321099E-2</v>
      </c>
      <c r="L123" s="156">
        <v>8.21620442417684E-2</v>
      </c>
      <c r="M123" s="156">
        <v>8.1370813924473498E-2</v>
      </c>
      <c r="N123" s="156">
        <v>8.0435808364928904E-2</v>
      </c>
      <c r="O123" s="156">
        <v>7.9191726271463495E-2</v>
      </c>
      <c r="P123" s="156">
        <v>7.7499849194980402E-2</v>
      </c>
      <c r="Q123" s="156">
        <v>7.5935161467086398E-2</v>
      </c>
      <c r="R123" s="156">
        <v>7.4486131171724798E-2</v>
      </c>
      <c r="S123" s="156">
        <v>7.3535149309928494E-2</v>
      </c>
      <c r="T123" s="156">
        <v>7.2902882675074096E-2</v>
      </c>
      <c r="U123" s="156">
        <v>7.1688791647076297E-2</v>
      </c>
    </row>
    <row r="124" spans="1:23" x14ac:dyDescent="0.45">
      <c r="A124" s="2" t="str">
        <f>'Population Definitions'!B12</f>
        <v>Miners</v>
      </c>
      <c r="B124" s="143" t="s">
        <v>48</v>
      </c>
      <c r="C124" t="str">
        <f t="shared" si="7"/>
        <v>N.A.</v>
      </c>
      <c r="D124" s="2" t="s">
        <v>6</v>
      </c>
      <c r="E124" s="156">
        <v>2.9156838462939358E-2</v>
      </c>
      <c r="F124" s="156">
        <v>3.0059301410063702E-2</v>
      </c>
      <c r="G124" s="156">
        <v>3.1169197320896298E-2</v>
      </c>
      <c r="H124" s="156">
        <v>3.2286400439138198E-2</v>
      </c>
      <c r="I124" s="156">
        <v>3.26735043308937E-2</v>
      </c>
      <c r="J124" s="156">
        <v>3.2773204356266197E-2</v>
      </c>
      <c r="K124" s="156">
        <v>3.2702324080051602E-2</v>
      </c>
      <c r="L124" s="156">
        <v>3.2266814791303E-2</v>
      </c>
      <c r="M124" s="156">
        <v>3.1832598705805099E-2</v>
      </c>
      <c r="N124" s="156">
        <v>3.1220994645165298E-2</v>
      </c>
      <c r="O124" s="156">
        <v>3.03361982870805E-2</v>
      </c>
      <c r="P124" s="156">
        <v>2.9309029123319522E-2</v>
      </c>
      <c r="Q124" s="156">
        <v>2.8534995458940032E-2</v>
      </c>
      <c r="R124" s="156">
        <v>2.7742776562679872E-2</v>
      </c>
      <c r="S124" s="156"/>
      <c r="T124" s="156"/>
      <c r="U124" s="156"/>
    </row>
    <row r="125" spans="1:23" x14ac:dyDescent="0.45">
      <c r="A125" s="2" t="str">
        <f>'Population Definitions'!B13</f>
        <v>PLHIV Miners</v>
      </c>
      <c r="B125" s="143" t="s">
        <v>48</v>
      </c>
      <c r="C125" t="str">
        <f t="shared" si="7"/>
        <v>N.A.</v>
      </c>
      <c r="D125" s="2" t="s">
        <v>6</v>
      </c>
      <c r="E125" s="156">
        <v>8.4000000000000005E-2</v>
      </c>
      <c r="F125" s="156">
        <v>8.3948651437988006E-2</v>
      </c>
      <c r="G125" s="156">
        <v>8.3898817626893704E-2</v>
      </c>
      <c r="H125" s="156">
        <v>8.3845026454852201E-2</v>
      </c>
      <c r="I125" s="156">
        <v>8.3703880077866707E-2</v>
      </c>
      <c r="J125" s="156">
        <v>8.3354971996337998E-2</v>
      </c>
      <c r="K125" s="156">
        <v>8.2862886448321099E-2</v>
      </c>
      <c r="L125" s="156">
        <v>8.21620442417684E-2</v>
      </c>
      <c r="M125" s="156">
        <v>8.1370813924473498E-2</v>
      </c>
      <c r="N125" s="156">
        <v>8.0435808364928904E-2</v>
      </c>
      <c r="O125" s="156">
        <v>7.9191726271463495E-2</v>
      </c>
      <c r="P125" s="156">
        <v>7.7499849194980402E-2</v>
      </c>
      <c r="Q125" s="156">
        <v>7.5935161467086398E-2</v>
      </c>
      <c r="R125" s="156">
        <v>7.4486131171724798E-2</v>
      </c>
      <c r="S125" s="156">
        <v>7.3535149309928494E-2</v>
      </c>
      <c r="T125" s="156">
        <v>7.2902882675074096E-2</v>
      </c>
      <c r="U125" s="156">
        <v>7.1688791647076297E-2</v>
      </c>
    </row>
    <row r="127" spans="1:23" x14ac:dyDescent="0.45">
      <c r="A127" s="1" t="s">
        <v>108</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143" t="s">
        <v>48</v>
      </c>
      <c r="C128" t="str">
        <f t="shared" ref="C128:C135" si="8">IF(SUMPRODUCT(--(E128:W128&lt;&gt;""))=0,0,"N.A.")</f>
        <v>N.A.</v>
      </c>
      <c r="D128" s="2" t="s">
        <v>6</v>
      </c>
      <c r="H128" s="158"/>
      <c r="I128" s="158">
        <v>5.0893158072126729E-2</v>
      </c>
      <c r="J128" s="158">
        <v>4.2280414620840152E-2</v>
      </c>
      <c r="K128" s="158">
        <v>3.4728829686013318E-2</v>
      </c>
      <c r="L128" s="158">
        <v>4.0057915057915061E-2</v>
      </c>
      <c r="M128" s="158">
        <v>3.1868882312770318E-2</v>
      </c>
      <c r="N128" s="158">
        <v>2.4430350011745362E-2</v>
      </c>
      <c r="O128" s="158">
        <v>1.7618927762396173E-2</v>
      </c>
      <c r="P128" s="158">
        <v>1.4056224899598393E-2</v>
      </c>
      <c r="Q128" s="158">
        <v>1.3333333333333334E-2</v>
      </c>
      <c r="R128" s="158">
        <v>1.2536676447052548E-2</v>
      </c>
      <c r="S128" s="158">
        <v>1.2337662337662338E-2</v>
      </c>
      <c r="T128" s="158">
        <v>1.2662559890485968E-2</v>
      </c>
    </row>
    <row r="129" spans="1:23" x14ac:dyDescent="0.45">
      <c r="A129" s="2" t="str">
        <f>'Population Definitions'!B3</f>
        <v>Gen 5-14</v>
      </c>
      <c r="B129" s="143" t="s">
        <v>48</v>
      </c>
      <c r="C129" t="str">
        <f t="shared" si="8"/>
        <v>N.A.</v>
      </c>
      <c r="D129" s="2" t="s">
        <v>6</v>
      </c>
      <c r="H129" s="158"/>
      <c r="I129" s="158">
        <v>5.4991034070531977E-2</v>
      </c>
      <c r="J129" s="158">
        <v>4.6202867764206054E-2</v>
      </c>
      <c r="K129" s="158">
        <v>3.9403620873269436E-2</v>
      </c>
      <c r="L129" s="158">
        <v>3.5398230088495575E-2</v>
      </c>
      <c r="M129" s="158">
        <v>2.7470093043863535E-2</v>
      </c>
      <c r="N129" s="158">
        <v>2.6864289022695692E-2</v>
      </c>
      <c r="O129" s="158">
        <v>1.9890601690701143E-2</v>
      </c>
      <c r="P129" s="158">
        <v>2.0795660036166366E-2</v>
      </c>
      <c r="Q129" s="158">
        <v>1.4314928425357873E-2</v>
      </c>
      <c r="R129" s="158">
        <v>1.4906832298136646E-2</v>
      </c>
      <c r="S129" s="158">
        <v>2.313030069390902E-2</v>
      </c>
      <c r="T129" s="158">
        <v>2.526487367563162E-2</v>
      </c>
    </row>
    <row r="130" spans="1:23" x14ac:dyDescent="0.45">
      <c r="A130" s="2" t="str">
        <f>'Population Definitions'!B4</f>
        <v>Gen 15-64</v>
      </c>
      <c r="B130" s="143" t="s">
        <v>48</v>
      </c>
      <c r="C130" t="str">
        <f t="shared" si="8"/>
        <v>N.A.</v>
      </c>
      <c r="D130" s="2" t="s">
        <v>6</v>
      </c>
      <c r="H130" s="158">
        <v>0.11797978445679094</v>
      </c>
      <c r="I130" s="158">
        <v>0.12582017010935603</v>
      </c>
      <c r="J130" s="158">
        <v>0.13173282501738751</v>
      </c>
      <c r="K130" s="158">
        <v>0.11613705078080136</v>
      </c>
      <c r="L130" s="158">
        <v>0.10884116180150458</v>
      </c>
      <c r="M130" s="158">
        <v>8.7771787665731987E-2</v>
      </c>
      <c r="N130" s="158">
        <v>6.569905197021389E-2</v>
      </c>
      <c r="O130" s="158">
        <v>4.9268606820485179E-2</v>
      </c>
      <c r="P130" s="158">
        <v>4.6772377289933401E-2</v>
      </c>
      <c r="Q130" s="158">
        <v>4.1917283793324454E-2</v>
      </c>
      <c r="R130" s="158">
        <v>3.942762321770623E-2</v>
      </c>
      <c r="S130" s="158">
        <v>3.9936829834587927E-2</v>
      </c>
      <c r="T130" s="158">
        <v>3.7857082510877042E-2</v>
      </c>
    </row>
    <row r="131" spans="1:23" x14ac:dyDescent="0.45">
      <c r="A131" s="2" t="str">
        <f>'Population Definitions'!B5</f>
        <v>Gen 65+</v>
      </c>
      <c r="B131" s="143" t="s">
        <v>48</v>
      </c>
      <c r="C131" t="str">
        <f t="shared" si="8"/>
        <v>N.A.</v>
      </c>
      <c r="D131" s="2" t="s">
        <v>6</v>
      </c>
      <c r="H131" s="158">
        <v>0.23999999999999996</v>
      </c>
      <c r="I131" s="158">
        <v>0.23126338329764451</v>
      </c>
      <c r="J131" s="158">
        <v>0.22187499999999999</v>
      </c>
      <c r="K131" s="158">
        <v>0.23538461538461539</v>
      </c>
      <c r="L131" s="158">
        <v>0.2142813565526264</v>
      </c>
      <c r="M131" s="158">
        <v>0.20334259180629913</v>
      </c>
      <c r="N131" s="158">
        <v>0.20307210172779691</v>
      </c>
      <c r="O131" s="158"/>
      <c r="P131" s="158">
        <v>0.18729063789214634</v>
      </c>
      <c r="Q131" s="158">
        <v>0.1754822145586985</v>
      </c>
      <c r="R131" s="158">
        <v>0.18639214701404841</v>
      </c>
      <c r="S131" s="158"/>
      <c r="T131" s="158">
        <v>0.16776970259264987</v>
      </c>
    </row>
    <row r="132" spans="1:23" x14ac:dyDescent="0.45">
      <c r="A132" s="2" t="str">
        <f>'Population Definitions'!B6</f>
        <v>PLHIV 15-64</v>
      </c>
      <c r="B132" s="143" t="s">
        <v>48</v>
      </c>
      <c r="C132" t="str">
        <f t="shared" si="8"/>
        <v>N.A.</v>
      </c>
      <c r="D132" s="2" t="s">
        <v>6</v>
      </c>
      <c r="H132" s="158">
        <v>0.11797019625268639</v>
      </c>
      <c r="I132" s="158">
        <v>0.12581552965057555</v>
      </c>
      <c r="J132" s="158">
        <v>0.13172046570556253</v>
      </c>
      <c r="K132" s="158">
        <v>0.11625361982845815</v>
      </c>
      <c r="L132" s="158">
        <v>0.11263263117463254</v>
      </c>
      <c r="M132" s="158">
        <v>0.1073244204082599</v>
      </c>
      <c r="N132" s="158">
        <v>9.1866921120217784E-2</v>
      </c>
      <c r="O132" s="158">
        <v>8.150790147757532E-2</v>
      </c>
      <c r="P132" s="158">
        <v>8.2946386576295772E-2</v>
      </c>
      <c r="Q132" s="158">
        <v>8.2772908062547307E-2</v>
      </c>
      <c r="R132" s="158">
        <v>7.6743707431563085E-2</v>
      </c>
      <c r="S132" s="158">
        <v>7.1985984878794054E-2</v>
      </c>
      <c r="T132" s="158">
        <v>7.51569946659425E-2</v>
      </c>
    </row>
    <row r="133" spans="1:23" x14ac:dyDescent="0.45">
      <c r="A133" s="2" t="str">
        <f>'Population Definitions'!B7</f>
        <v>PLHIV 65+</v>
      </c>
      <c r="B133" s="143" t="s">
        <v>48</v>
      </c>
      <c r="C133" t="str">
        <f t="shared" si="8"/>
        <v>N.A.</v>
      </c>
      <c r="D133" s="2" t="s">
        <v>6</v>
      </c>
      <c r="H133" s="158">
        <v>0.24</v>
      </c>
      <c r="I133" s="158">
        <v>0.23126338329764454</v>
      </c>
      <c r="J133" s="158">
        <v>0.22187499999999999</v>
      </c>
      <c r="K133" s="158">
        <v>0.23538461538461541</v>
      </c>
      <c r="L133" s="158">
        <v>0.2306769387845006</v>
      </c>
      <c r="M133" s="158">
        <v>0.23536319409495049</v>
      </c>
      <c r="N133" s="158"/>
      <c r="O133" s="158"/>
      <c r="P133" s="158"/>
      <c r="Q133" s="158">
        <v>0.2242763472180534</v>
      </c>
      <c r="R133" s="158">
        <v>0.22657601167203545</v>
      </c>
      <c r="S133" s="158">
        <v>0.23530684778718342</v>
      </c>
      <c r="T133" s="158">
        <v>0.24341040620971505</v>
      </c>
    </row>
    <row r="134" spans="1:23" x14ac:dyDescent="0.45">
      <c r="A134" s="2" t="str">
        <f>'Population Definitions'!B8</f>
        <v>Prisoners</v>
      </c>
      <c r="B134" s="143" t="s">
        <v>48</v>
      </c>
      <c r="C134" t="str">
        <f t="shared" si="8"/>
        <v>N.A.</v>
      </c>
      <c r="D134" s="2" t="s">
        <v>6</v>
      </c>
      <c r="H134" s="158"/>
      <c r="I134" s="158">
        <v>9.8966026587887737E-2</v>
      </c>
      <c r="J134" s="158"/>
      <c r="K134" s="158">
        <v>8.3155650319829411E-2</v>
      </c>
      <c r="L134" s="158"/>
      <c r="M134" s="158">
        <v>7.9971157943036941E-2</v>
      </c>
      <c r="N134" s="158">
        <v>4.5432414338749935E-2</v>
      </c>
      <c r="O134" s="158">
        <v>2.7149541821017743E-2</v>
      </c>
      <c r="P134" s="158">
        <v>2.3607064280192665E-2</v>
      </c>
      <c r="Q134" s="158">
        <v>2.8947590513967426E-2</v>
      </c>
      <c r="R134" s="158">
        <v>1.6541353383458648E-2</v>
      </c>
      <c r="S134" s="158"/>
      <c r="T134" s="158">
        <v>1.3673633821508126E-2</v>
      </c>
    </row>
    <row r="135" spans="1:23" x14ac:dyDescent="0.45">
      <c r="A135" s="2" t="str">
        <f>'Population Definitions'!B9</f>
        <v>PLHIV Prisoners</v>
      </c>
      <c r="B135" s="143" t="s">
        <v>48</v>
      </c>
      <c r="C135" t="str">
        <f t="shared" si="8"/>
        <v>N.A.</v>
      </c>
      <c r="D135" s="2" t="s">
        <v>6</v>
      </c>
      <c r="H135" s="158"/>
      <c r="I135" s="158">
        <v>9.8966026587887723E-2</v>
      </c>
      <c r="J135" s="158"/>
      <c r="K135" s="158"/>
      <c r="L135" s="158">
        <v>0.11024327784891166</v>
      </c>
      <c r="M135" s="158">
        <v>0.10692436753144943</v>
      </c>
      <c r="N135" s="158">
        <v>9.4096251423837637E-2</v>
      </c>
      <c r="O135" s="158">
        <v>7.5132457012188278E-2</v>
      </c>
      <c r="P135" s="158">
        <v>7.5596792752643791E-2</v>
      </c>
      <c r="Q135" s="158"/>
      <c r="R135" s="158">
        <v>5.8534588620548507E-2</v>
      </c>
      <c r="S135" s="158">
        <v>5.3481810153574429E-2</v>
      </c>
      <c r="T135" s="158">
        <v>4.7948232323232323E-2</v>
      </c>
    </row>
    <row r="136" spans="1:23" x14ac:dyDescent="0.45">
      <c r="A136" s="2" t="str">
        <f>'Population Definitions'!B10</f>
        <v>Health Care Workers</v>
      </c>
      <c r="B136" s="143" t="s">
        <v>48</v>
      </c>
      <c r="C136" s="157">
        <v>0.03</v>
      </c>
      <c r="D136" s="2" t="s">
        <v>6</v>
      </c>
    </row>
    <row r="137" spans="1:23" x14ac:dyDescent="0.45">
      <c r="A137" s="2" t="str">
        <f>'Population Definitions'!B11</f>
        <v>PLHIV Health Care Workers</v>
      </c>
      <c r="B137" s="143" t="s">
        <v>48</v>
      </c>
      <c r="C137" s="157">
        <v>0.03</v>
      </c>
      <c r="D137" s="2" t="s">
        <v>6</v>
      </c>
    </row>
    <row r="138" spans="1:23" x14ac:dyDescent="0.45">
      <c r="A138" s="2" t="str">
        <f>'Population Definitions'!B12</f>
        <v>Miners</v>
      </c>
      <c r="B138" s="143" t="s">
        <v>48</v>
      </c>
      <c r="C138" s="157">
        <v>0.03</v>
      </c>
      <c r="D138" s="2" t="s">
        <v>6</v>
      </c>
    </row>
    <row r="139" spans="1:23" x14ac:dyDescent="0.45">
      <c r="A139" s="2" t="str">
        <f>'Population Definitions'!B13</f>
        <v>PLHIV Miners</v>
      </c>
      <c r="B139" s="143" t="s">
        <v>48</v>
      </c>
      <c r="C139" s="157">
        <v>0.03</v>
      </c>
      <c r="D139" s="2" t="s">
        <v>6</v>
      </c>
    </row>
    <row r="141" spans="1:23" x14ac:dyDescent="0.45">
      <c r="A141" s="1" t="s">
        <v>109</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s="143" t="s">
        <v>48</v>
      </c>
      <c r="C142" t="str">
        <f t="shared" ref="C142:C147" si="9">IF(SUMPRODUCT(--(E142:W142&lt;&gt;""))=0,0,"N.A.")</f>
        <v>N.A.</v>
      </c>
      <c r="D142" s="2" t="s">
        <v>6</v>
      </c>
      <c r="N142" s="160"/>
      <c r="O142" s="160">
        <v>0.14285714285714285</v>
      </c>
      <c r="P142" s="160"/>
      <c r="Q142" s="160"/>
      <c r="R142" s="160"/>
      <c r="S142" s="160"/>
    </row>
    <row r="143" spans="1:23" x14ac:dyDescent="0.45">
      <c r="A143" s="2" t="str">
        <f>'Population Definitions'!B3</f>
        <v>Gen 5-14</v>
      </c>
      <c r="B143" s="143" t="s">
        <v>48</v>
      </c>
      <c r="C143" t="str">
        <f t="shared" si="9"/>
        <v>N.A.</v>
      </c>
      <c r="D143" s="2" t="s">
        <v>6</v>
      </c>
      <c r="N143" s="160"/>
      <c r="O143" s="160">
        <v>0.25</v>
      </c>
      <c r="P143" s="160"/>
      <c r="Q143" s="160">
        <v>0.21428571428571427</v>
      </c>
      <c r="R143" s="160"/>
      <c r="S143" s="160">
        <v>0.2</v>
      </c>
    </row>
    <row r="144" spans="1:23" x14ac:dyDescent="0.45">
      <c r="A144" s="2" t="str">
        <f>'Population Definitions'!B4</f>
        <v>Gen 15-64</v>
      </c>
      <c r="B144" s="143" t="s">
        <v>48</v>
      </c>
      <c r="C144" t="str">
        <f t="shared" si="9"/>
        <v>N.A.</v>
      </c>
      <c r="D144" s="2" t="s">
        <v>6</v>
      </c>
      <c r="N144" s="160">
        <v>0.23305084745762711</v>
      </c>
      <c r="O144" s="160">
        <v>0.18584983498349836</v>
      </c>
      <c r="P144" s="160">
        <v>0.13733401804709855</v>
      </c>
      <c r="Q144" s="160">
        <v>0.10407413080104151</v>
      </c>
      <c r="R144" s="160">
        <v>0.10439663470553674</v>
      </c>
      <c r="S144" s="160">
        <v>9.8266447649331151E-2</v>
      </c>
    </row>
    <row r="145" spans="1:23" x14ac:dyDescent="0.45">
      <c r="A145" s="2" t="str">
        <f>'Population Definitions'!B5</f>
        <v>Gen 65+</v>
      </c>
      <c r="B145" s="143" t="s">
        <v>48</v>
      </c>
      <c r="C145" t="str">
        <f t="shared" si="9"/>
        <v>N.A.</v>
      </c>
      <c r="D145" s="2" t="s">
        <v>6</v>
      </c>
      <c r="N145" s="160"/>
      <c r="O145" s="160">
        <v>0.40389610389610386</v>
      </c>
      <c r="P145" s="160"/>
      <c r="Q145" s="160"/>
      <c r="R145" s="160"/>
      <c r="S145" s="160">
        <v>0.23333333333333331</v>
      </c>
    </row>
    <row r="146" spans="1:23" x14ac:dyDescent="0.45">
      <c r="A146" s="2" t="str">
        <f>'Population Definitions'!B6</f>
        <v>PLHIV 15-64</v>
      </c>
      <c r="B146" s="143" t="s">
        <v>48</v>
      </c>
      <c r="C146" t="str">
        <f t="shared" si="9"/>
        <v>N.A.</v>
      </c>
      <c r="D146" s="2" t="s">
        <v>6</v>
      </c>
      <c r="N146" s="160">
        <v>0.24202898550724639</v>
      </c>
      <c r="O146" s="160">
        <v>0.22193883064951903</v>
      </c>
      <c r="P146" s="160">
        <v>0.21117817052312896</v>
      </c>
      <c r="Q146" s="160">
        <v>0.1941584094294411</v>
      </c>
      <c r="R146" s="160">
        <v>0.24728171052083919</v>
      </c>
      <c r="S146" s="160">
        <v>0.19567066279869047</v>
      </c>
    </row>
    <row r="147" spans="1:23" x14ac:dyDescent="0.45">
      <c r="A147" s="2" t="str">
        <f>'Population Definitions'!B7</f>
        <v>PLHIV 65+</v>
      </c>
      <c r="B147" s="143" t="s">
        <v>48</v>
      </c>
      <c r="C147" t="str">
        <f t="shared" si="9"/>
        <v>N.A.</v>
      </c>
      <c r="D147" s="2" t="s">
        <v>6</v>
      </c>
      <c r="N147" s="160"/>
      <c r="O147" s="160">
        <v>0.74794069192751234</v>
      </c>
      <c r="P147" s="160">
        <v>0.5</v>
      </c>
      <c r="Q147" s="160"/>
      <c r="R147" s="160"/>
      <c r="S147" s="160">
        <v>0.33333333333333331</v>
      </c>
    </row>
    <row r="148" spans="1:23" x14ac:dyDescent="0.45">
      <c r="A148" s="2" t="str">
        <f>'Population Definitions'!B8</f>
        <v>Prisoners</v>
      </c>
      <c r="B148" s="143" t="s">
        <v>48</v>
      </c>
      <c r="C148" s="159">
        <v>0.17</v>
      </c>
      <c r="D148" s="2" t="s">
        <v>6</v>
      </c>
    </row>
    <row r="149" spans="1:23" x14ac:dyDescent="0.45">
      <c r="A149" s="2" t="str">
        <f>'Population Definitions'!B9</f>
        <v>PLHIV Prisoners</v>
      </c>
      <c r="B149" s="143" t="s">
        <v>48</v>
      </c>
      <c r="C149" s="159">
        <v>0.17</v>
      </c>
      <c r="D149" s="2" t="s">
        <v>6</v>
      </c>
    </row>
    <row r="150" spans="1:23" x14ac:dyDescent="0.45">
      <c r="A150" s="2" t="str">
        <f>'Population Definitions'!B10</f>
        <v>Health Care Workers</v>
      </c>
      <c r="B150" s="143" t="s">
        <v>48</v>
      </c>
      <c r="C150" s="159">
        <v>0.17</v>
      </c>
      <c r="D150" s="2" t="s">
        <v>6</v>
      </c>
    </row>
    <row r="151" spans="1:23" x14ac:dyDescent="0.45">
      <c r="A151" s="2" t="str">
        <f>'Population Definitions'!B11</f>
        <v>PLHIV Health Care Workers</v>
      </c>
      <c r="B151" s="143" t="s">
        <v>48</v>
      </c>
      <c r="C151" s="159">
        <v>0.17</v>
      </c>
      <c r="D151" s="2" t="s">
        <v>6</v>
      </c>
    </row>
    <row r="152" spans="1:23" x14ac:dyDescent="0.45">
      <c r="A152" s="2" t="str">
        <f>'Population Definitions'!B12</f>
        <v>Miners</v>
      </c>
      <c r="B152" s="143" t="s">
        <v>48</v>
      </c>
      <c r="C152" s="159">
        <v>0.17</v>
      </c>
      <c r="D152" s="2" t="s">
        <v>6</v>
      </c>
    </row>
    <row r="153" spans="1:23" x14ac:dyDescent="0.45">
      <c r="A153" s="2" t="str">
        <f>'Population Definitions'!B13</f>
        <v>PLHIV Miners</v>
      </c>
      <c r="B153" s="143" t="s">
        <v>48</v>
      </c>
      <c r="C153" s="159">
        <v>0.17</v>
      </c>
      <c r="D153" s="2" t="s">
        <v>6</v>
      </c>
    </row>
    <row r="155" spans="1:23" x14ac:dyDescent="0.45">
      <c r="A155" s="1" t="s">
        <v>110</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s="143" t="s">
        <v>48</v>
      </c>
      <c r="C156" s="162">
        <v>0.27</v>
      </c>
      <c r="D156" s="2" t="s">
        <v>6</v>
      </c>
    </row>
    <row r="157" spans="1:23" x14ac:dyDescent="0.45">
      <c r="A157" s="2" t="str">
        <f>'Population Definitions'!B3</f>
        <v>Gen 5-14</v>
      </c>
      <c r="B157" s="143" t="s">
        <v>48</v>
      </c>
      <c r="C157" s="162">
        <v>0.27</v>
      </c>
      <c r="D157" s="2" t="s">
        <v>6</v>
      </c>
    </row>
    <row r="158" spans="1:23" x14ac:dyDescent="0.45">
      <c r="A158" s="2" t="str">
        <f>'Population Definitions'!B4</f>
        <v>Gen 15-64</v>
      </c>
      <c r="B158" s="143" t="s">
        <v>48</v>
      </c>
      <c r="C158" s="162" t="s">
        <v>41</v>
      </c>
      <c r="D158" s="2" t="s">
        <v>6</v>
      </c>
      <c r="N158" s="161">
        <v>0.41176470588235292</v>
      </c>
      <c r="O158" s="161">
        <v>0.31975867269984914</v>
      </c>
      <c r="P158" s="161"/>
      <c r="Q158" s="161"/>
      <c r="R158" s="161"/>
      <c r="S158" s="161">
        <v>0.20909090909090908</v>
      </c>
    </row>
    <row r="159" spans="1:23" x14ac:dyDescent="0.45">
      <c r="A159" s="2" t="str">
        <f>'Population Definitions'!B5</f>
        <v>Gen 65+</v>
      </c>
      <c r="B159" s="143" t="s">
        <v>48</v>
      </c>
      <c r="C159" s="162">
        <v>0.27</v>
      </c>
      <c r="D159" s="2" t="s">
        <v>6</v>
      </c>
      <c r="N159" s="161"/>
      <c r="O159" s="161"/>
      <c r="P159" s="161"/>
      <c r="Q159" s="161"/>
      <c r="R159" s="161"/>
      <c r="S159" s="161"/>
    </row>
    <row r="160" spans="1:23" x14ac:dyDescent="0.45">
      <c r="A160" s="2" t="str">
        <f>'Population Definitions'!B6</f>
        <v>PLHIV 15-64</v>
      </c>
      <c r="B160" s="143" t="s">
        <v>48</v>
      </c>
      <c r="C160" s="162" t="s">
        <v>41</v>
      </c>
      <c r="D160" s="2" t="s">
        <v>6</v>
      </c>
      <c r="N160" s="161">
        <v>0.39233038348082594</v>
      </c>
      <c r="O160" s="161">
        <v>0.34262125902992774</v>
      </c>
      <c r="P160" s="161"/>
      <c r="Q160" s="161">
        <v>0.33333333333333331</v>
      </c>
      <c r="R160" s="161"/>
      <c r="S160" s="161">
        <v>0.25000000000000006</v>
      </c>
    </row>
    <row r="161" spans="1:4" x14ac:dyDescent="0.45">
      <c r="A161" s="2" t="str">
        <f>'Population Definitions'!B7</f>
        <v>PLHIV 65+</v>
      </c>
      <c r="B161" s="143" t="s">
        <v>48</v>
      </c>
      <c r="C161" s="162">
        <v>0.27</v>
      </c>
      <c r="D161" s="2" t="s">
        <v>6</v>
      </c>
    </row>
    <row r="162" spans="1:4" x14ac:dyDescent="0.45">
      <c r="A162" s="2" t="str">
        <f>'Population Definitions'!B8</f>
        <v>Prisoners</v>
      </c>
      <c r="B162" s="143" t="s">
        <v>48</v>
      </c>
      <c r="C162" s="162">
        <v>0.27</v>
      </c>
      <c r="D162" s="2" t="s">
        <v>6</v>
      </c>
    </row>
    <row r="163" spans="1:4" x14ac:dyDescent="0.45">
      <c r="A163" s="2" t="str">
        <f>'Population Definitions'!B9</f>
        <v>PLHIV Prisoners</v>
      </c>
      <c r="B163" s="143" t="s">
        <v>48</v>
      </c>
      <c r="C163" s="162">
        <v>0.27</v>
      </c>
      <c r="D163" s="2" t="s">
        <v>6</v>
      </c>
    </row>
    <row r="164" spans="1:4" x14ac:dyDescent="0.45">
      <c r="A164" s="2" t="str">
        <f>'Population Definitions'!B10</f>
        <v>Health Care Workers</v>
      </c>
      <c r="B164" s="143" t="s">
        <v>48</v>
      </c>
      <c r="C164" s="162">
        <v>0.27</v>
      </c>
      <c r="D164" s="2" t="s">
        <v>6</v>
      </c>
    </row>
    <row r="165" spans="1:4" x14ac:dyDescent="0.45">
      <c r="A165" s="2" t="str">
        <f>'Population Definitions'!B11</f>
        <v>PLHIV Health Care Workers</v>
      </c>
      <c r="B165" s="143" t="s">
        <v>48</v>
      </c>
      <c r="C165" s="162">
        <v>0.27</v>
      </c>
      <c r="D165" s="2" t="s">
        <v>6</v>
      </c>
    </row>
    <row r="166" spans="1:4" x14ac:dyDescent="0.45">
      <c r="A166" s="2" t="str">
        <f>'Population Definitions'!B12</f>
        <v>Miners</v>
      </c>
      <c r="B166" s="143" t="s">
        <v>48</v>
      </c>
      <c r="C166" s="162">
        <v>0.27</v>
      </c>
      <c r="D166" s="2" t="s">
        <v>6</v>
      </c>
    </row>
    <row r="167" spans="1:4" x14ac:dyDescent="0.45">
      <c r="A167" s="2" t="str">
        <f>'Population Definitions'!B13</f>
        <v>PLHIV Miners</v>
      </c>
      <c r="B167" s="143" t="s">
        <v>48</v>
      </c>
      <c r="C167" s="162">
        <v>0.27</v>
      </c>
      <c r="D167" s="2" t="s">
        <v>6</v>
      </c>
    </row>
  </sheetData>
  <dataValidations count="1">
    <dataValidation type="list" allowBlank="1" showInputMessage="1" showErrorMessage="1" sqref="B2:B13 B16:B27 B30:B41 B44:B55 B58:B69 B72:B83 B86:B97 B100:B111 B114:B125 B128:B139 B142:B153 B156:B167" xr:uid="{C6C65BEC-8DE2-4F2D-A3C5-924158E51724}">
      <formula1>"Number,Probability"</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
  <sheetViews>
    <sheetView workbookViewId="0"/>
  </sheetViews>
  <sheetFormatPr defaultRowHeight="14.25" x14ac:dyDescent="0.45"/>
  <sheetData>
    <row r="1" spans="1:2" x14ac:dyDescent="0.45">
      <c r="A1" t="s">
        <v>111</v>
      </c>
      <c r="B1">
        <v>2000</v>
      </c>
    </row>
    <row r="2" spans="1:2" x14ac:dyDescent="0.45">
      <c r="A2" t="s">
        <v>112</v>
      </c>
      <c r="B2">
        <v>2018</v>
      </c>
    </row>
    <row r="3" spans="1:2" x14ac:dyDescent="0.45">
      <c r="A3" t="s">
        <v>113</v>
      </c>
      <c r="B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59E2B-8AEE-414D-930F-8BD277BF9EDB}">
  <dimension ref="A1:M46"/>
  <sheetViews>
    <sheetView topLeftCell="A16" workbookViewId="0">
      <selection activeCell="O41" sqref="O41"/>
    </sheetView>
  </sheetViews>
  <sheetFormatPr defaultRowHeight="14.25" x14ac:dyDescent="0.45"/>
  <cols>
    <col min="1" max="1" width="18.19921875" style="143" bestFit="1" customWidth="1"/>
    <col min="2" max="2" width="17.59765625" style="143" bestFit="1" customWidth="1"/>
    <col min="3" max="11" width="5.86328125" style="143" bestFit="1" customWidth="1"/>
    <col min="12" max="13" width="6.86328125" style="143" bestFit="1" customWidth="1"/>
    <col min="14" max="16384" width="9.06640625" style="143"/>
  </cols>
  <sheetData>
    <row r="1" spans="1:13" x14ac:dyDescent="0.45">
      <c r="A1" s="1" t="s">
        <v>0</v>
      </c>
      <c r="B1" s="1" t="s">
        <v>1</v>
      </c>
    </row>
    <row r="2" spans="1:13" x14ac:dyDescent="0.45">
      <c r="A2" s="48" t="s">
        <v>146</v>
      </c>
      <c r="B2" s="48" t="s">
        <v>140</v>
      </c>
    </row>
    <row r="3" spans="1:13" x14ac:dyDescent="0.45">
      <c r="A3" s="48" t="s">
        <v>147</v>
      </c>
      <c r="B3" s="48" t="s">
        <v>144</v>
      </c>
    </row>
    <row r="4" spans="1:13" x14ac:dyDescent="0.45">
      <c r="A4" s="48" t="s">
        <v>148</v>
      </c>
      <c r="B4" s="48" t="s">
        <v>145</v>
      </c>
    </row>
    <row r="6" spans="1:13" x14ac:dyDescent="0.45">
      <c r="A6" s="1" t="str">
        <f>$B$2</f>
        <v>Aging</v>
      </c>
      <c r="B6" s="163" t="str">
        <f>'Population Definitions'!$A$2</f>
        <v>0-4</v>
      </c>
      <c r="C6" s="163" t="str">
        <f>'Population Definitions'!$A$3</f>
        <v>5-14</v>
      </c>
      <c r="D6" s="163" t="str">
        <f>'Population Definitions'!$A$4</f>
        <v>15-64</v>
      </c>
      <c r="E6" s="163" t="str">
        <f>'Population Definitions'!$A$5</f>
        <v>65+</v>
      </c>
      <c r="F6" s="163" t="str">
        <f>'Population Definitions'!$A$6</f>
        <v>15-64 (HIV+)</v>
      </c>
      <c r="G6" s="163" t="str">
        <f>'Population Definitions'!$A$7</f>
        <v>65+ (HIV+)</v>
      </c>
      <c r="H6" s="163" t="str">
        <f>'Population Definitions'!$A$8</f>
        <v>Pris</v>
      </c>
      <c r="I6" s="163" t="str">
        <f>'Population Definitions'!$A$9</f>
        <v>Pris (HIV+)</v>
      </c>
      <c r="J6" s="163" t="str">
        <f>'Population Definitions'!$A$10</f>
        <v>HCW</v>
      </c>
      <c r="K6" s="163" t="str">
        <f>'Population Definitions'!$A$11</f>
        <v>HCW (HIV+)</v>
      </c>
      <c r="L6" s="163" t="str">
        <f>'Population Definitions'!$A$12</f>
        <v>Mine</v>
      </c>
      <c r="M6" s="163" t="str">
        <f>'Population Definitions'!$A$13</f>
        <v>Mine (HIV+)</v>
      </c>
    </row>
    <row r="7" spans="1:13" x14ac:dyDescent="0.45">
      <c r="A7" s="163" t="str">
        <f>'Population Definitions'!$A$2</f>
        <v>0-4</v>
      </c>
      <c r="B7" s="48" t="s">
        <v>41</v>
      </c>
      <c r="C7" s="48" t="s">
        <v>141</v>
      </c>
      <c r="D7" s="48" t="s">
        <v>139</v>
      </c>
      <c r="E7" s="48" t="s">
        <v>139</v>
      </c>
      <c r="F7" s="48" t="s">
        <v>139</v>
      </c>
      <c r="G7" s="48" t="s">
        <v>139</v>
      </c>
      <c r="H7" s="48" t="s">
        <v>139</v>
      </c>
      <c r="I7" s="48" t="s">
        <v>139</v>
      </c>
      <c r="J7" s="48" t="s">
        <v>139</v>
      </c>
      <c r="K7" s="48" t="s">
        <v>139</v>
      </c>
      <c r="L7" s="48" t="s">
        <v>139</v>
      </c>
      <c r="M7" s="48" t="s">
        <v>139</v>
      </c>
    </row>
    <row r="8" spans="1:13" x14ac:dyDescent="0.45">
      <c r="A8" s="163" t="str">
        <f>'Population Definitions'!$A$3</f>
        <v>5-14</v>
      </c>
      <c r="B8" s="48" t="s">
        <v>139</v>
      </c>
      <c r="C8" s="48" t="s">
        <v>41</v>
      </c>
      <c r="D8" s="48" t="s">
        <v>141</v>
      </c>
      <c r="E8" s="48" t="s">
        <v>139</v>
      </c>
      <c r="F8" s="48" t="s">
        <v>139</v>
      </c>
      <c r="G8" s="48" t="s">
        <v>139</v>
      </c>
      <c r="H8" s="48" t="s">
        <v>139</v>
      </c>
      <c r="I8" s="48" t="s">
        <v>139</v>
      </c>
      <c r="J8" s="48" t="s">
        <v>139</v>
      </c>
      <c r="K8" s="48" t="s">
        <v>139</v>
      </c>
      <c r="L8" s="48" t="s">
        <v>139</v>
      </c>
      <c r="M8" s="48" t="s">
        <v>139</v>
      </c>
    </row>
    <row r="9" spans="1:13" x14ac:dyDescent="0.45">
      <c r="A9" s="163" t="str">
        <f>'Population Definitions'!$A$4</f>
        <v>15-64</v>
      </c>
      <c r="B9" s="48" t="s">
        <v>139</v>
      </c>
      <c r="C9" s="48" t="s">
        <v>139</v>
      </c>
      <c r="D9" s="48" t="s">
        <v>41</v>
      </c>
      <c r="E9" s="48" t="s">
        <v>141</v>
      </c>
      <c r="F9" s="48" t="s">
        <v>139</v>
      </c>
      <c r="G9" s="48" t="s">
        <v>139</v>
      </c>
      <c r="H9" s="48" t="s">
        <v>139</v>
      </c>
      <c r="I9" s="48" t="s">
        <v>139</v>
      </c>
      <c r="J9" s="48" t="s">
        <v>139</v>
      </c>
      <c r="K9" s="48" t="s">
        <v>139</v>
      </c>
      <c r="L9" s="48" t="s">
        <v>139</v>
      </c>
      <c r="M9" s="48" t="s">
        <v>139</v>
      </c>
    </row>
    <row r="10" spans="1:13" x14ac:dyDescent="0.45">
      <c r="A10" s="163" t="str">
        <f>'Population Definitions'!$A$5</f>
        <v>65+</v>
      </c>
      <c r="B10" s="48" t="s">
        <v>139</v>
      </c>
      <c r="C10" s="48" t="s">
        <v>139</v>
      </c>
      <c r="D10" s="48" t="s">
        <v>139</v>
      </c>
      <c r="E10" s="48" t="s">
        <v>41</v>
      </c>
      <c r="F10" s="48" t="s">
        <v>139</v>
      </c>
      <c r="G10" s="48" t="s">
        <v>139</v>
      </c>
      <c r="H10" s="48" t="s">
        <v>139</v>
      </c>
      <c r="I10" s="48" t="s">
        <v>139</v>
      </c>
      <c r="J10" s="48" t="s">
        <v>139</v>
      </c>
      <c r="K10" s="48" t="s">
        <v>139</v>
      </c>
      <c r="L10" s="48" t="s">
        <v>139</v>
      </c>
      <c r="M10" s="48" t="s">
        <v>139</v>
      </c>
    </row>
    <row r="11" spans="1:13" x14ac:dyDescent="0.45">
      <c r="A11" s="163" t="str">
        <f>'Population Definitions'!$A$6</f>
        <v>15-64 (HIV+)</v>
      </c>
      <c r="B11" s="48" t="s">
        <v>139</v>
      </c>
      <c r="C11" s="48" t="s">
        <v>139</v>
      </c>
      <c r="D11" s="48" t="s">
        <v>139</v>
      </c>
      <c r="E11" s="48" t="s">
        <v>139</v>
      </c>
      <c r="F11" s="48" t="s">
        <v>41</v>
      </c>
      <c r="G11" s="48" t="s">
        <v>141</v>
      </c>
      <c r="H11" s="48" t="s">
        <v>139</v>
      </c>
      <c r="I11" s="48" t="s">
        <v>139</v>
      </c>
      <c r="J11" s="48" t="s">
        <v>139</v>
      </c>
      <c r="K11" s="48" t="s">
        <v>139</v>
      </c>
      <c r="L11" s="48" t="s">
        <v>139</v>
      </c>
      <c r="M11" s="48" t="s">
        <v>139</v>
      </c>
    </row>
    <row r="12" spans="1:13" x14ac:dyDescent="0.45">
      <c r="A12" s="163" t="str">
        <f>'Population Definitions'!$A$7</f>
        <v>65+ (HIV+)</v>
      </c>
      <c r="B12" s="48" t="s">
        <v>139</v>
      </c>
      <c r="C12" s="48" t="s">
        <v>139</v>
      </c>
      <c r="D12" s="48" t="s">
        <v>139</v>
      </c>
      <c r="E12" s="48" t="s">
        <v>139</v>
      </c>
      <c r="F12" s="48" t="s">
        <v>139</v>
      </c>
      <c r="G12" s="48" t="s">
        <v>41</v>
      </c>
      <c r="H12" s="48" t="s">
        <v>139</v>
      </c>
      <c r="I12" s="48" t="s">
        <v>139</v>
      </c>
      <c r="J12" s="48" t="s">
        <v>139</v>
      </c>
      <c r="K12" s="48" t="s">
        <v>139</v>
      </c>
      <c r="L12" s="48" t="s">
        <v>139</v>
      </c>
      <c r="M12" s="48" t="s">
        <v>139</v>
      </c>
    </row>
    <row r="13" spans="1:13" x14ac:dyDescent="0.45">
      <c r="A13" s="163" t="str">
        <f>'Population Definitions'!$A$8</f>
        <v>Pris</v>
      </c>
      <c r="B13" s="48" t="s">
        <v>139</v>
      </c>
      <c r="C13" s="48" t="s">
        <v>139</v>
      </c>
      <c r="D13" s="48" t="s">
        <v>139</v>
      </c>
      <c r="E13" s="48" t="s">
        <v>139</v>
      </c>
      <c r="F13" s="48" t="s">
        <v>139</v>
      </c>
      <c r="G13" s="48" t="s">
        <v>139</v>
      </c>
      <c r="H13" s="48" t="s">
        <v>41</v>
      </c>
      <c r="I13" s="48" t="s">
        <v>139</v>
      </c>
      <c r="J13" s="48" t="s">
        <v>139</v>
      </c>
      <c r="K13" s="48" t="s">
        <v>139</v>
      </c>
      <c r="L13" s="48" t="s">
        <v>139</v>
      </c>
      <c r="M13" s="48" t="s">
        <v>139</v>
      </c>
    </row>
    <row r="14" spans="1:13" x14ac:dyDescent="0.45">
      <c r="A14" s="163" t="str">
        <f>'Population Definitions'!$A$9</f>
        <v>Pris (HIV+)</v>
      </c>
      <c r="B14" s="48" t="s">
        <v>139</v>
      </c>
      <c r="C14" s="48" t="s">
        <v>139</v>
      </c>
      <c r="D14" s="48" t="s">
        <v>139</v>
      </c>
      <c r="E14" s="48" t="s">
        <v>139</v>
      </c>
      <c r="F14" s="48" t="s">
        <v>139</v>
      </c>
      <c r="G14" s="48" t="s">
        <v>139</v>
      </c>
      <c r="H14" s="48" t="s">
        <v>139</v>
      </c>
      <c r="I14" s="48" t="s">
        <v>41</v>
      </c>
      <c r="J14" s="48" t="s">
        <v>139</v>
      </c>
      <c r="K14" s="48" t="s">
        <v>139</v>
      </c>
      <c r="L14" s="48" t="s">
        <v>139</v>
      </c>
      <c r="M14" s="48" t="s">
        <v>139</v>
      </c>
    </row>
    <row r="15" spans="1:13" x14ac:dyDescent="0.45">
      <c r="A15" s="163" t="str">
        <f>'Population Definitions'!$A$10</f>
        <v>HCW</v>
      </c>
      <c r="B15" s="48" t="s">
        <v>139</v>
      </c>
      <c r="C15" s="48" t="s">
        <v>139</v>
      </c>
      <c r="D15" s="48" t="s">
        <v>139</v>
      </c>
      <c r="E15" s="48" t="s">
        <v>139</v>
      </c>
      <c r="F15" s="48" t="s">
        <v>139</v>
      </c>
      <c r="G15" s="48" t="s">
        <v>139</v>
      </c>
      <c r="H15" s="48" t="s">
        <v>139</v>
      </c>
      <c r="I15" s="48" t="s">
        <v>139</v>
      </c>
      <c r="J15" s="48" t="s">
        <v>41</v>
      </c>
      <c r="K15" s="48" t="s">
        <v>139</v>
      </c>
      <c r="L15" s="48" t="s">
        <v>139</v>
      </c>
      <c r="M15" s="48" t="s">
        <v>139</v>
      </c>
    </row>
    <row r="16" spans="1:13" x14ac:dyDescent="0.45">
      <c r="A16" s="163" t="str">
        <f>'Population Definitions'!$A$11</f>
        <v>HCW (HIV+)</v>
      </c>
      <c r="B16" s="48" t="s">
        <v>139</v>
      </c>
      <c r="C16" s="48" t="s">
        <v>139</v>
      </c>
      <c r="D16" s="48" t="s">
        <v>139</v>
      </c>
      <c r="E16" s="48" t="s">
        <v>139</v>
      </c>
      <c r="F16" s="48" t="s">
        <v>139</v>
      </c>
      <c r="G16" s="48" t="s">
        <v>139</v>
      </c>
      <c r="H16" s="48" t="s">
        <v>139</v>
      </c>
      <c r="I16" s="48" t="s">
        <v>139</v>
      </c>
      <c r="J16" s="48" t="s">
        <v>139</v>
      </c>
      <c r="K16" s="48" t="s">
        <v>41</v>
      </c>
      <c r="L16" s="48" t="s">
        <v>139</v>
      </c>
      <c r="M16" s="48" t="s">
        <v>139</v>
      </c>
    </row>
    <row r="17" spans="1:13" x14ac:dyDescent="0.45">
      <c r="A17" s="163" t="str">
        <f>'Population Definitions'!$A$12</f>
        <v>Mine</v>
      </c>
      <c r="B17" s="48" t="s">
        <v>139</v>
      </c>
      <c r="C17" s="48" t="s">
        <v>139</v>
      </c>
      <c r="D17" s="48" t="s">
        <v>139</v>
      </c>
      <c r="E17" s="48" t="s">
        <v>139</v>
      </c>
      <c r="F17" s="48" t="s">
        <v>139</v>
      </c>
      <c r="G17" s="48" t="s">
        <v>139</v>
      </c>
      <c r="H17" s="48" t="s">
        <v>139</v>
      </c>
      <c r="I17" s="48" t="s">
        <v>139</v>
      </c>
      <c r="J17" s="48" t="s">
        <v>139</v>
      </c>
      <c r="K17" s="48" t="s">
        <v>139</v>
      </c>
      <c r="L17" s="48" t="s">
        <v>41</v>
      </c>
      <c r="M17" s="48" t="s">
        <v>139</v>
      </c>
    </row>
    <row r="18" spans="1:13" x14ac:dyDescent="0.45">
      <c r="A18" s="163" t="str">
        <f>'Population Definitions'!$A$13</f>
        <v>Mine (HIV+)</v>
      </c>
      <c r="B18" s="48" t="s">
        <v>139</v>
      </c>
      <c r="C18" s="48" t="s">
        <v>139</v>
      </c>
      <c r="D18" s="48" t="s">
        <v>139</v>
      </c>
      <c r="E18" s="48" t="s">
        <v>139</v>
      </c>
      <c r="F18" s="48" t="s">
        <v>139</v>
      </c>
      <c r="G18" s="48" t="s">
        <v>139</v>
      </c>
      <c r="H18" s="48" t="s">
        <v>139</v>
      </c>
      <c r="I18" s="48" t="s">
        <v>139</v>
      </c>
      <c r="J18" s="48" t="s">
        <v>139</v>
      </c>
      <c r="K18" s="48" t="s">
        <v>139</v>
      </c>
      <c r="L18" s="48" t="s">
        <v>139</v>
      </c>
      <c r="M18" s="48" t="s">
        <v>41</v>
      </c>
    </row>
    <row r="20" spans="1:13" x14ac:dyDescent="0.45">
      <c r="A20" s="1" t="str">
        <f>$B$3</f>
        <v>HIV Infections</v>
      </c>
      <c r="B20" s="163" t="str">
        <f>'Population Definitions'!$A$2</f>
        <v>0-4</v>
      </c>
      <c r="C20" s="163" t="str">
        <f>'Population Definitions'!$A$3</f>
        <v>5-14</v>
      </c>
      <c r="D20" s="163" t="str">
        <f>'Population Definitions'!$A$4</f>
        <v>15-64</v>
      </c>
      <c r="E20" s="163" t="str">
        <f>'Population Definitions'!$A$5</f>
        <v>65+</v>
      </c>
      <c r="F20" s="163" t="str">
        <f>'Population Definitions'!$A$6</f>
        <v>15-64 (HIV+)</v>
      </c>
      <c r="G20" s="163" t="str">
        <f>'Population Definitions'!$A$7</f>
        <v>65+ (HIV+)</v>
      </c>
      <c r="H20" s="163" t="str">
        <f>'Population Definitions'!$A$8</f>
        <v>Pris</v>
      </c>
      <c r="I20" s="163" t="str">
        <f>'Population Definitions'!$A$9</f>
        <v>Pris (HIV+)</v>
      </c>
      <c r="J20" s="163" t="str">
        <f>'Population Definitions'!$A$10</f>
        <v>HCW</v>
      </c>
      <c r="K20" s="163" t="str">
        <f>'Population Definitions'!$A$11</f>
        <v>HCW (HIV+)</v>
      </c>
      <c r="L20" s="163" t="str">
        <f>'Population Definitions'!$A$12</f>
        <v>Mine</v>
      </c>
      <c r="M20" s="163" t="str">
        <f>'Population Definitions'!$A$13</f>
        <v>Mine (HIV+)</v>
      </c>
    </row>
    <row r="21" spans="1:13" x14ac:dyDescent="0.45">
      <c r="A21" s="163" t="str">
        <f>'Population Definitions'!$A$2</f>
        <v>0-4</v>
      </c>
      <c r="B21" s="48" t="s">
        <v>41</v>
      </c>
      <c r="C21" s="48" t="s">
        <v>139</v>
      </c>
      <c r="D21" s="48" t="s">
        <v>139</v>
      </c>
      <c r="E21" s="48" t="s">
        <v>139</v>
      </c>
      <c r="F21" s="48" t="s">
        <v>139</v>
      </c>
      <c r="G21" s="48" t="s">
        <v>139</v>
      </c>
      <c r="H21" s="48" t="s">
        <v>139</v>
      </c>
      <c r="I21" s="48" t="s">
        <v>139</v>
      </c>
      <c r="J21" s="48" t="s">
        <v>139</v>
      </c>
      <c r="K21" s="48" t="s">
        <v>139</v>
      </c>
      <c r="L21" s="48" t="s">
        <v>139</v>
      </c>
      <c r="M21" s="48" t="s">
        <v>139</v>
      </c>
    </row>
    <row r="22" spans="1:13" x14ac:dyDescent="0.45">
      <c r="A22" s="163" t="str">
        <f>'Population Definitions'!$A$3</f>
        <v>5-14</v>
      </c>
      <c r="B22" s="48" t="s">
        <v>139</v>
      </c>
      <c r="C22" s="48" t="s">
        <v>41</v>
      </c>
      <c r="D22" s="48" t="s">
        <v>139</v>
      </c>
      <c r="E22" s="48" t="s">
        <v>139</v>
      </c>
      <c r="F22" s="48" t="s">
        <v>139</v>
      </c>
      <c r="G22" s="48" t="s">
        <v>139</v>
      </c>
      <c r="H22" s="48" t="s">
        <v>139</v>
      </c>
      <c r="I22" s="48" t="s">
        <v>139</v>
      </c>
      <c r="J22" s="48" t="s">
        <v>139</v>
      </c>
      <c r="K22" s="48" t="s">
        <v>139</v>
      </c>
      <c r="L22" s="48" t="s">
        <v>139</v>
      </c>
      <c r="M22" s="48" t="s">
        <v>139</v>
      </c>
    </row>
    <row r="23" spans="1:13" x14ac:dyDescent="0.45">
      <c r="A23" s="163" t="str">
        <f>'Population Definitions'!$A$4</f>
        <v>15-64</v>
      </c>
      <c r="B23" s="48" t="s">
        <v>139</v>
      </c>
      <c r="C23" s="48" t="s">
        <v>139</v>
      </c>
      <c r="D23" s="48" t="s">
        <v>41</v>
      </c>
      <c r="E23" s="48" t="s">
        <v>139</v>
      </c>
      <c r="F23" s="48" t="s">
        <v>141</v>
      </c>
      <c r="G23" s="48" t="s">
        <v>139</v>
      </c>
      <c r="H23" s="48" t="s">
        <v>139</v>
      </c>
      <c r="I23" s="48" t="s">
        <v>139</v>
      </c>
      <c r="J23" s="48" t="s">
        <v>139</v>
      </c>
      <c r="K23" s="48" t="s">
        <v>139</v>
      </c>
      <c r="L23" s="48" t="s">
        <v>139</v>
      </c>
      <c r="M23" s="48" t="s">
        <v>139</v>
      </c>
    </row>
    <row r="24" spans="1:13" x14ac:dyDescent="0.45">
      <c r="A24" s="163" t="str">
        <f>'Population Definitions'!$A$5</f>
        <v>65+</v>
      </c>
      <c r="B24" s="48" t="s">
        <v>139</v>
      </c>
      <c r="C24" s="48" t="s">
        <v>139</v>
      </c>
      <c r="D24" s="48" t="s">
        <v>139</v>
      </c>
      <c r="E24" s="48" t="s">
        <v>41</v>
      </c>
      <c r="F24" s="48" t="s">
        <v>139</v>
      </c>
      <c r="G24" s="48" t="s">
        <v>141</v>
      </c>
      <c r="H24" s="48" t="s">
        <v>139</v>
      </c>
      <c r="I24" s="48" t="s">
        <v>139</v>
      </c>
      <c r="J24" s="48" t="s">
        <v>139</v>
      </c>
      <c r="K24" s="48" t="s">
        <v>139</v>
      </c>
      <c r="L24" s="48" t="s">
        <v>139</v>
      </c>
      <c r="M24" s="48" t="s">
        <v>139</v>
      </c>
    </row>
    <row r="25" spans="1:13" x14ac:dyDescent="0.45">
      <c r="A25" s="163" t="str">
        <f>'Population Definitions'!$A$6</f>
        <v>15-64 (HIV+)</v>
      </c>
      <c r="B25" s="48" t="s">
        <v>139</v>
      </c>
      <c r="C25" s="48" t="s">
        <v>139</v>
      </c>
      <c r="D25" s="48" t="s">
        <v>139</v>
      </c>
      <c r="E25" s="48" t="s">
        <v>139</v>
      </c>
      <c r="F25" s="48" t="s">
        <v>41</v>
      </c>
      <c r="G25" s="48" t="s">
        <v>139</v>
      </c>
      <c r="H25" s="48" t="s">
        <v>139</v>
      </c>
      <c r="I25" s="48" t="s">
        <v>139</v>
      </c>
      <c r="J25" s="48" t="s">
        <v>139</v>
      </c>
      <c r="K25" s="48" t="s">
        <v>139</v>
      </c>
      <c r="L25" s="48" t="s">
        <v>139</v>
      </c>
      <c r="M25" s="48" t="s">
        <v>139</v>
      </c>
    </row>
    <row r="26" spans="1:13" x14ac:dyDescent="0.45">
      <c r="A26" s="163" t="str">
        <f>'Population Definitions'!$A$7</f>
        <v>65+ (HIV+)</v>
      </c>
      <c r="B26" s="48" t="s">
        <v>139</v>
      </c>
      <c r="C26" s="48" t="s">
        <v>139</v>
      </c>
      <c r="D26" s="48" t="s">
        <v>139</v>
      </c>
      <c r="E26" s="48" t="s">
        <v>139</v>
      </c>
      <c r="F26" s="48" t="s">
        <v>139</v>
      </c>
      <c r="G26" s="48" t="s">
        <v>41</v>
      </c>
      <c r="H26" s="48" t="s">
        <v>139</v>
      </c>
      <c r="I26" s="48" t="s">
        <v>139</v>
      </c>
      <c r="J26" s="48" t="s">
        <v>139</v>
      </c>
      <c r="K26" s="48" t="s">
        <v>139</v>
      </c>
      <c r="L26" s="48" t="s">
        <v>139</v>
      </c>
      <c r="M26" s="48" t="s">
        <v>139</v>
      </c>
    </row>
    <row r="27" spans="1:13" x14ac:dyDescent="0.45">
      <c r="A27" s="163" t="str">
        <f>'Population Definitions'!$A$8</f>
        <v>Pris</v>
      </c>
      <c r="B27" s="48" t="s">
        <v>139</v>
      </c>
      <c r="C27" s="48" t="s">
        <v>139</v>
      </c>
      <c r="D27" s="48" t="s">
        <v>139</v>
      </c>
      <c r="E27" s="48" t="s">
        <v>139</v>
      </c>
      <c r="F27" s="48" t="s">
        <v>139</v>
      </c>
      <c r="G27" s="48" t="s">
        <v>139</v>
      </c>
      <c r="H27" s="48" t="s">
        <v>41</v>
      </c>
      <c r="I27" s="48" t="s">
        <v>141</v>
      </c>
      <c r="J27" s="48" t="s">
        <v>139</v>
      </c>
      <c r="K27" s="48" t="s">
        <v>139</v>
      </c>
      <c r="L27" s="48" t="s">
        <v>139</v>
      </c>
      <c r="M27" s="48" t="s">
        <v>139</v>
      </c>
    </row>
    <row r="28" spans="1:13" x14ac:dyDescent="0.45">
      <c r="A28" s="163" t="str">
        <f>'Population Definitions'!$A$9</f>
        <v>Pris (HIV+)</v>
      </c>
      <c r="B28" s="48" t="s">
        <v>139</v>
      </c>
      <c r="C28" s="48" t="s">
        <v>139</v>
      </c>
      <c r="D28" s="48" t="s">
        <v>139</v>
      </c>
      <c r="E28" s="48" t="s">
        <v>139</v>
      </c>
      <c r="F28" s="48" t="s">
        <v>139</v>
      </c>
      <c r="G28" s="48" t="s">
        <v>139</v>
      </c>
      <c r="H28" s="48" t="s">
        <v>139</v>
      </c>
      <c r="I28" s="48" t="s">
        <v>41</v>
      </c>
      <c r="J28" s="48" t="s">
        <v>139</v>
      </c>
      <c r="K28" s="48" t="s">
        <v>139</v>
      </c>
      <c r="L28" s="48" t="s">
        <v>139</v>
      </c>
      <c r="M28" s="48" t="s">
        <v>139</v>
      </c>
    </row>
    <row r="29" spans="1:13" x14ac:dyDescent="0.45">
      <c r="A29" s="163" t="str">
        <f>'Population Definitions'!$A$10</f>
        <v>HCW</v>
      </c>
      <c r="B29" s="48" t="s">
        <v>139</v>
      </c>
      <c r="C29" s="48" t="s">
        <v>139</v>
      </c>
      <c r="D29" s="48" t="s">
        <v>139</v>
      </c>
      <c r="E29" s="48" t="s">
        <v>139</v>
      </c>
      <c r="F29" s="48" t="s">
        <v>139</v>
      </c>
      <c r="G29" s="48" t="s">
        <v>139</v>
      </c>
      <c r="H29" s="48" t="s">
        <v>139</v>
      </c>
      <c r="I29" s="48" t="s">
        <v>139</v>
      </c>
      <c r="J29" s="48" t="s">
        <v>41</v>
      </c>
      <c r="K29" s="48" t="s">
        <v>141</v>
      </c>
      <c r="L29" s="48" t="s">
        <v>139</v>
      </c>
      <c r="M29" s="48" t="s">
        <v>139</v>
      </c>
    </row>
    <row r="30" spans="1:13" x14ac:dyDescent="0.45">
      <c r="A30" s="163" t="str">
        <f>'Population Definitions'!$A$11</f>
        <v>HCW (HIV+)</v>
      </c>
      <c r="B30" s="48" t="s">
        <v>139</v>
      </c>
      <c r="C30" s="48" t="s">
        <v>139</v>
      </c>
      <c r="D30" s="48" t="s">
        <v>139</v>
      </c>
      <c r="E30" s="48" t="s">
        <v>139</v>
      </c>
      <c r="F30" s="48" t="s">
        <v>139</v>
      </c>
      <c r="G30" s="48" t="s">
        <v>139</v>
      </c>
      <c r="H30" s="48" t="s">
        <v>139</v>
      </c>
      <c r="I30" s="48" t="s">
        <v>139</v>
      </c>
      <c r="J30" s="48" t="s">
        <v>139</v>
      </c>
      <c r="K30" s="48" t="s">
        <v>41</v>
      </c>
      <c r="L30" s="48" t="s">
        <v>139</v>
      </c>
      <c r="M30" s="48" t="s">
        <v>139</v>
      </c>
    </row>
    <row r="31" spans="1:13" x14ac:dyDescent="0.45">
      <c r="A31" s="163" t="str">
        <f>'Population Definitions'!$A$12</f>
        <v>Mine</v>
      </c>
      <c r="B31" s="48" t="s">
        <v>139</v>
      </c>
      <c r="C31" s="48" t="s">
        <v>139</v>
      </c>
      <c r="D31" s="48" t="s">
        <v>139</v>
      </c>
      <c r="E31" s="48" t="s">
        <v>139</v>
      </c>
      <c r="F31" s="48" t="s">
        <v>139</v>
      </c>
      <c r="G31" s="48" t="s">
        <v>139</v>
      </c>
      <c r="H31" s="48" t="s">
        <v>139</v>
      </c>
      <c r="I31" s="48" t="s">
        <v>139</v>
      </c>
      <c r="J31" s="48" t="s">
        <v>139</v>
      </c>
      <c r="K31" s="48" t="s">
        <v>139</v>
      </c>
      <c r="L31" s="48" t="s">
        <v>41</v>
      </c>
      <c r="M31" s="48" t="s">
        <v>141</v>
      </c>
    </row>
    <row r="32" spans="1:13" x14ac:dyDescent="0.45">
      <c r="A32" s="163" t="str">
        <f>'Population Definitions'!$A$13</f>
        <v>Mine (HIV+)</v>
      </c>
      <c r="B32" s="48" t="s">
        <v>139</v>
      </c>
      <c r="C32" s="48" t="s">
        <v>139</v>
      </c>
      <c r="D32" s="48" t="s">
        <v>139</v>
      </c>
      <c r="E32" s="48" t="s">
        <v>139</v>
      </c>
      <c r="F32" s="48" t="s">
        <v>139</v>
      </c>
      <c r="G32" s="48" t="s">
        <v>139</v>
      </c>
      <c r="H32" s="48" t="s">
        <v>139</v>
      </c>
      <c r="I32" s="48" t="s">
        <v>139</v>
      </c>
      <c r="J32" s="48" t="s">
        <v>139</v>
      </c>
      <c r="K32" s="48" t="s">
        <v>139</v>
      </c>
      <c r="L32" s="48" t="s">
        <v>139</v>
      </c>
      <c r="M32" s="48" t="s">
        <v>41</v>
      </c>
    </row>
    <row r="34" spans="1:13" x14ac:dyDescent="0.45">
      <c r="A34" s="1" t="str">
        <f>$B$4</f>
        <v>Risk-related transfers</v>
      </c>
      <c r="B34" s="163" t="str">
        <f>'Population Definitions'!$A$2</f>
        <v>0-4</v>
      </c>
      <c r="C34" s="163" t="str">
        <f>'Population Definitions'!$A$3</f>
        <v>5-14</v>
      </c>
      <c r="D34" s="163" t="str">
        <f>'Population Definitions'!$A$4</f>
        <v>15-64</v>
      </c>
      <c r="E34" s="163" t="str">
        <f>'Population Definitions'!$A$5</f>
        <v>65+</v>
      </c>
      <c r="F34" s="163" t="str">
        <f>'Population Definitions'!$A$6</f>
        <v>15-64 (HIV+)</v>
      </c>
      <c r="G34" s="163" t="str">
        <f>'Population Definitions'!$A$7</f>
        <v>65+ (HIV+)</v>
      </c>
      <c r="H34" s="163" t="str">
        <f>'Population Definitions'!$A$8</f>
        <v>Pris</v>
      </c>
      <c r="I34" s="163" t="str">
        <f>'Population Definitions'!$A$9</f>
        <v>Pris (HIV+)</v>
      </c>
      <c r="J34" s="163" t="str">
        <f>'Population Definitions'!$A$10</f>
        <v>HCW</v>
      </c>
      <c r="K34" s="163" t="str">
        <f>'Population Definitions'!$A$11</f>
        <v>HCW (HIV+)</v>
      </c>
      <c r="L34" s="163" t="str">
        <f>'Population Definitions'!$A$12</f>
        <v>Mine</v>
      </c>
      <c r="M34" s="163" t="str">
        <f>'Population Definitions'!$A$13</f>
        <v>Mine (HIV+)</v>
      </c>
    </row>
    <row r="35" spans="1:13" x14ac:dyDescent="0.45">
      <c r="A35" s="163" t="str">
        <f>'Population Definitions'!$A$2</f>
        <v>0-4</v>
      </c>
      <c r="B35" s="48" t="s">
        <v>41</v>
      </c>
      <c r="C35" s="48" t="s">
        <v>139</v>
      </c>
      <c r="D35" s="48" t="s">
        <v>139</v>
      </c>
      <c r="E35" s="48" t="s">
        <v>139</v>
      </c>
      <c r="F35" s="48" t="s">
        <v>139</v>
      </c>
      <c r="G35" s="48" t="s">
        <v>139</v>
      </c>
      <c r="H35" s="48" t="s">
        <v>139</v>
      </c>
      <c r="I35" s="48" t="s">
        <v>139</v>
      </c>
      <c r="J35" s="48" t="s">
        <v>139</v>
      </c>
      <c r="K35" s="48" t="s">
        <v>139</v>
      </c>
      <c r="L35" s="48" t="s">
        <v>139</v>
      </c>
      <c r="M35" s="48" t="s">
        <v>139</v>
      </c>
    </row>
    <row r="36" spans="1:13" x14ac:dyDescent="0.45">
      <c r="A36" s="163" t="str">
        <f>'Population Definitions'!$A$3</f>
        <v>5-14</v>
      </c>
      <c r="B36" s="48" t="s">
        <v>139</v>
      </c>
      <c r="C36" s="48" t="s">
        <v>41</v>
      </c>
      <c r="D36" s="48" t="s">
        <v>139</v>
      </c>
      <c r="E36" s="48" t="s">
        <v>139</v>
      </c>
      <c r="F36" s="48" t="s">
        <v>139</v>
      </c>
      <c r="G36" s="48" t="s">
        <v>139</v>
      </c>
      <c r="H36" s="48" t="s">
        <v>139</v>
      </c>
      <c r="I36" s="48" t="s">
        <v>139</v>
      </c>
      <c r="J36" s="48" t="s">
        <v>139</v>
      </c>
      <c r="K36" s="48" t="s">
        <v>139</v>
      </c>
      <c r="L36" s="48" t="s">
        <v>139</v>
      </c>
      <c r="M36" s="48" t="s">
        <v>139</v>
      </c>
    </row>
    <row r="37" spans="1:13" x14ac:dyDescent="0.45">
      <c r="A37" s="163" t="str">
        <f>'Population Definitions'!$A$4</f>
        <v>15-64</v>
      </c>
      <c r="B37" s="48" t="s">
        <v>139</v>
      </c>
      <c r="C37" s="48" t="s">
        <v>139</v>
      </c>
      <c r="D37" s="48" t="s">
        <v>41</v>
      </c>
      <c r="E37" s="48" t="s">
        <v>139</v>
      </c>
      <c r="F37" s="48" t="s">
        <v>139</v>
      </c>
      <c r="G37" s="48" t="s">
        <v>139</v>
      </c>
      <c r="H37" s="48" t="s">
        <v>141</v>
      </c>
      <c r="I37" s="48" t="s">
        <v>139</v>
      </c>
      <c r="J37" s="48" t="s">
        <v>141</v>
      </c>
      <c r="K37" s="48" t="s">
        <v>139</v>
      </c>
      <c r="L37" s="48" t="s">
        <v>141</v>
      </c>
      <c r="M37" s="48" t="s">
        <v>139</v>
      </c>
    </row>
    <row r="38" spans="1:13" x14ac:dyDescent="0.45">
      <c r="A38" s="163" t="str">
        <f>'Population Definitions'!$A$5</f>
        <v>65+</v>
      </c>
      <c r="B38" s="48" t="s">
        <v>139</v>
      </c>
      <c r="C38" s="48" t="s">
        <v>139</v>
      </c>
      <c r="D38" s="48" t="s">
        <v>139</v>
      </c>
      <c r="E38" s="48" t="s">
        <v>41</v>
      </c>
      <c r="F38" s="48" t="s">
        <v>139</v>
      </c>
      <c r="G38" s="48" t="s">
        <v>139</v>
      </c>
      <c r="H38" s="48" t="s">
        <v>139</v>
      </c>
      <c r="I38" s="48" t="s">
        <v>139</v>
      </c>
      <c r="J38" s="48" t="s">
        <v>139</v>
      </c>
      <c r="K38" s="48" t="s">
        <v>139</v>
      </c>
      <c r="L38" s="48" t="s">
        <v>139</v>
      </c>
      <c r="M38" s="48" t="s">
        <v>139</v>
      </c>
    </row>
    <row r="39" spans="1:13" x14ac:dyDescent="0.45">
      <c r="A39" s="163" t="str">
        <f>'Population Definitions'!$A$6</f>
        <v>15-64 (HIV+)</v>
      </c>
      <c r="B39" s="48" t="s">
        <v>139</v>
      </c>
      <c r="C39" s="48" t="s">
        <v>139</v>
      </c>
      <c r="D39" s="48" t="s">
        <v>139</v>
      </c>
      <c r="E39" s="48" t="s">
        <v>139</v>
      </c>
      <c r="F39" s="48" t="s">
        <v>41</v>
      </c>
      <c r="G39" s="48" t="s">
        <v>139</v>
      </c>
      <c r="H39" s="48" t="s">
        <v>139</v>
      </c>
      <c r="I39" s="48" t="s">
        <v>141</v>
      </c>
      <c r="J39" s="48" t="s">
        <v>139</v>
      </c>
      <c r="K39" s="48" t="s">
        <v>141</v>
      </c>
      <c r="L39" s="48" t="s">
        <v>139</v>
      </c>
      <c r="M39" s="48" t="s">
        <v>141</v>
      </c>
    </row>
    <row r="40" spans="1:13" x14ac:dyDescent="0.45">
      <c r="A40" s="163" t="str">
        <f>'Population Definitions'!$A$7</f>
        <v>65+ (HIV+)</v>
      </c>
      <c r="B40" s="48" t="s">
        <v>139</v>
      </c>
      <c r="C40" s="48" t="s">
        <v>139</v>
      </c>
      <c r="D40" s="48" t="s">
        <v>139</v>
      </c>
      <c r="E40" s="48" t="s">
        <v>139</v>
      </c>
      <c r="F40" s="48" t="s">
        <v>139</v>
      </c>
      <c r="G40" s="48" t="s">
        <v>41</v>
      </c>
      <c r="H40" s="48" t="s">
        <v>139</v>
      </c>
      <c r="I40" s="48" t="s">
        <v>139</v>
      </c>
      <c r="J40" s="48" t="s">
        <v>139</v>
      </c>
      <c r="K40" s="48" t="s">
        <v>139</v>
      </c>
      <c r="L40" s="48" t="s">
        <v>139</v>
      </c>
      <c r="M40" s="48" t="s">
        <v>139</v>
      </c>
    </row>
    <row r="41" spans="1:13" x14ac:dyDescent="0.45">
      <c r="A41" s="163" t="str">
        <f>'Population Definitions'!$A$8</f>
        <v>Pris</v>
      </c>
      <c r="B41" s="48" t="s">
        <v>139</v>
      </c>
      <c r="C41" s="48" t="s">
        <v>139</v>
      </c>
      <c r="D41" s="48" t="s">
        <v>141</v>
      </c>
      <c r="E41" s="48" t="s">
        <v>139</v>
      </c>
      <c r="F41" s="48" t="s">
        <v>139</v>
      </c>
      <c r="G41" s="48" t="s">
        <v>139</v>
      </c>
      <c r="H41" s="48" t="s">
        <v>41</v>
      </c>
      <c r="I41" s="48" t="s">
        <v>139</v>
      </c>
      <c r="J41" s="48" t="s">
        <v>139</v>
      </c>
      <c r="K41" s="48" t="s">
        <v>139</v>
      </c>
      <c r="L41" s="48" t="s">
        <v>139</v>
      </c>
      <c r="M41" s="48" t="s">
        <v>139</v>
      </c>
    </row>
    <row r="42" spans="1:13" x14ac:dyDescent="0.45">
      <c r="A42" s="163" t="str">
        <f>'Population Definitions'!$A$9</f>
        <v>Pris (HIV+)</v>
      </c>
      <c r="B42" s="48" t="s">
        <v>139</v>
      </c>
      <c r="C42" s="48" t="s">
        <v>139</v>
      </c>
      <c r="D42" s="48" t="s">
        <v>139</v>
      </c>
      <c r="E42" s="48" t="s">
        <v>139</v>
      </c>
      <c r="F42" s="48" t="s">
        <v>141</v>
      </c>
      <c r="G42" s="48" t="s">
        <v>139</v>
      </c>
      <c r="H42" s="48" t="s">
        <v>139</v>
      </c>
      <c r="I42" s="48" t="s">
        <v>41</v>
      </c>
      <c r="J42" s="48" t="s">
        <v>139</v>
      </c>
      <c r="K42" s="48" t="s">
        <v>139</v>
      </c>
      <c r="L42" s="48" t="s">
        <v>139</v>
      </c>
      <c r="M42" s="48" t="s">
        <v>139</v>
      </c>
    </row>
    <row r="43" spans="1:13" x14ac:dyDescent="0.45">
      <c r="A43" s="163" t="str">
        <f>'Population Definitions'!$A$10</f>
        <v>HCW</v>
      </c>
      <c r="B43" s="48" t="s">
        <v>139</v>
      </c>
      <c r="C43" s="48" t="s">
        <v>139</v>
      </c>
      <c r="D43" s="48" t="s">
        <v>139</v>
      </c>
      <c r="E43" s="48" t="s">
        <v>139</v>
      </c>
      <c r="F43" s="48" t="s">
        <v>139</v>
      </c>
      <c r="G43" s="48" t="s">
        <v>139</v>
      </c>
      <c r="H43" s="48" t="s">
        <v>139</v>
      </c>
      <c r="I43" s="48" t="s">
        <v>139</v>
      </c>
      <c r="J43" s="48" t="s">
        <v>41</v>
      </c>
      <c r="K43" s="48" t="s">
        <v>139</v>
      </c>
      <c r="L43" s="48" t="s">
        <v>139</v>
      </c>
      <c r="M43" s="48" t="s">
        <v>139</v>
      </c>
    </row>
    <row r="44" spans="1:13" x14ac:dyDescent="0.45">
      <c r="A44" s="163" t="str">
        <f>'Population Definitions'!$A$11</f>
        <v>HCW (HIV+)</v>
      </c>
      <c r="B44" s="48" t="s">
        <v>139</v>
      </c>
      <c r="C44" s="48" t="s">
        <v>139</v>
      </c>
      <c r="D44" s="48" t="s">
        <v>139</v>
      </c>
      <c r="E44" s="48" t="s">
        <v>139</v>
      </c>
      <c r="F44" s="48" t="s">
        <v>141</v>
      </c>
      <c r="G44" s="48" t="s">
        <v>139</v>
      </c>
      <c r="H44" s="48" t="s">
        <v>139</v>
      </c>
      <c r="I44" s="48" t="s">
        <v>139</v>
      </c>
      <c r="J44" s="48" t="s">
        <v>139</v>
      </c>
      <c r="K44" s="48" t="s">
        <v>41</v>
      </c>
      <c r="L44" s="48" t="s">
        <v>139</v>
      </c>
      <c r="M44" s="48" t="s">
        <v>139</v>
      </c>
    </row>
    <row r="45" spans="1:13" x14ac:dyDescent="0.45">
      <c r="A45" s="163" t="str">
        <f>'Population Definitions'!$A$12</f>
        <v>Mine</v>
      </c>
      <c r="B45" s="48" t="s">
        <v>139</v>
      </c>
      <c r="C45" s="48" t="s">
        <v>139</v>
      </c>
      <c r="D45" s="48" t="s">
        <v>141</v>
      </c>
      <c r="E45" s="48" t="s">
        <v>139</v>
      </c>
      <c r="F45" s="48" t="s">
        <v>139</v>
      </c>
      <c r="G45" s="48" t="s">
        <v>139</v>
      </c>
      <c r="H45" s="48" t="s">
        <v>139</v>
      </c>
      <c r="I45" s="48" t="s">
        <v>139</v>
      </c>
      <c r="J45" s="48" t="s">
        <v>139</v>
      </c>
      <c r="K45" s="48" t="s">
        <v>139</v>
      </c>
      <c r="L45" s="48" t="s">
        <v>41</v>
      </c>
      <c r="M45" s="48" t="s">
        <v>139</v>
      </c>
    </row>
    <row r="46" spans="1:13" x14ac:dyDescent="0.45">
      <c r="A46" s="163" t="str">
        <f>'Population Definitions'!$A$13</f>
        <v>Mine (HIV+)</v>
      </c>
      <c r="B46" s="48" t="s">
        <v>139</v>
      </c>
      <c r="C46" s="48" t="s">
        <v>139</v>
      </c>
      <c r="D46" s="48" t="s">
        <v>139</v>
      </c>
      <c r="E46" s="48" t="s">
        <v>139</v>
      </c>
      <c r="F46" s="48" t="s">
        <v>141</v>
      </c>
      <c r="G46" s="48" t="s">
        <v>139</v>
      </c>
      <c r="H46" s="48" t="s">
        <v>139</v>
      </c>
      <c r="I46" s="48" t="s">
        <v>139</v>
      </c>
      <c r="J46" s="48" t="s">
        <v>139</v>
      </c>
      <c r="K46" s="48" t="s">
        <v>139</v>
      </c>
      <c r="L46" s="48" t="s">
        <v>139</v>
      </c>
      <c r="M46" s="48" t="s">
        <v>41</v>
      </c>
    </row>
  </sheetData>
  <dataValidations count="2">
    <dataValidation type="list" allowBlank="1" showInputMessage="1" showErrorMessage="1" sqref="L45 K44 J43 I42 H41 G40 F39 E38 D37 C36 B35 M32 L31 K30 J29 I28 H27 G26 F25 E24 D23 C22 B21 M18 L17 K16 J15 I14 H13 G12 F11 E10 D9 B7 C8 M46" xr:uid="{154B9EEC-322F-4017-8D4E-7ED033CDFC98}">
      <formula1>"N.A."</formula1>
    </dataValidation>
    <dataValidation type="custom" allowBlank="1" showInputMessage="1" showErrorMessage="1" error="Neither 'y', 'n' or a number was entered." promptTitle="Enter 'y', a number or 'n'." sqref="B46:L46 M35:M45 B45:K45 L35:L44 B44:J44 K35:K43 B43:I43 J35:J42 B42:H42 I35:I41 B41:G41 H35:H40 B40:F40 G35:G39 B39:E39 F35:F38 B38:D38 E35:E37 B37:C37 D35:D36 B36 C35 B32:L32 M21:M31 B31:K31 L21:L30 B30:J30 K21:K29 B29:I29 J21:J28 B28:H28 I21:I27 B27:G27 H21:H26 B26:F26 G21:G25 B25:E25 F21:F24 B24:D24 E21:E23 B23:C23 D21:D22 B22 C21 B18:L18 M7:M17 B17:K17 L7:L16 B16:J16 K7:K15 B15:I15 J7:J14 B14:H14 I7:I13 B13:G13 H7:H12 B12:F12 G7:G11 B11:E11 F7:F10 B10:D10 E7:E9 B9:C9 D7:D8 B8 C7" xr:uid="{79789CBF-06B7-4C47-A7D9-BF0E45000018}">
      <formula1>OR(ISNUMBER(B7),B7="y",B7="n")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B2E17-3DEC-48B1-978E-BF16E0F2D02B}">
  <dimension ref="A1:Y401"/>
  <sheetViews>
    <sheetView tabSelected="1" workbookViewId="0">
      <selection activeCell="G4" sqref="G4"/>
    </sheetView>
  </sheetViews>
  <sheetFormatPr defaultRowHeight="14.25" x14ac:dyDescent="0.45"/>
  <cols>
    <col min="1" max="1" width="22.19921875" style="143" bestFit="1" customWidth="1"/>
    <col min="2" max="2" width="3.46484375" style="143" bestFit="1" customWidth="1"/>
    <col min="3" max="3" width="22.19921875" style="143" bestFit="1" customWidth="1"/>
    <col min="4" max="4" width="12.265625" style="143" bestFit="1" customWidth="1"/>
    <col min="5" max="5" width="8" style="143" bestFit="1" customWidth="1"/>
    <col min="6" max="6" width="3.06640625" style="143" bestFit="1" customWidth="1"/>
    <col min="7" max="22" width="11.73046875" style="143" bestFit="1" customWidth="1"/>
    <col min="23" max="23" width="7.73046875" style="143" bestFit="1" customWidth="1"/>
    <col min="24" max="25" width="4.73046875" style="143" bestFit="1" customWidth="1"/>
    <col min="26" max="16384" width="9.06640625" style="143"/>
  </cols>
  <sheetData>
    <row r="1" spans="1:25" x14ac:dyDescent="0.45">
      <c r="A1" s="1" t="str">
        <f>'Transfer Definitions'!$B$2</f>
        <v>Aging</v>
      </c>
      <c r="D1" s="1" t="s">
        <v>3</v>
      </c>
      <c r="E1" s="1" t="s">
        <v>4</v>
      </c>
      <c r="G1" s="1">
        <v>2000</v>
      </c>
      <c r="H1" s="1">
        <v>2001</v>
      </c>
      <c r="I1" s="1">
        <v>2002</v>
      </c>
      <c r="J1" s="1">
        <v>2003</v>
      </c>
      <c r="K1" s="1">
        <v>2004</v>
      </c>
      <c r="L1" s="1">
        <v>2005</v>
      </c>
      <c r="M1" s="1">
        <v>2006</v>
      </c>
      <c r="N1" s="1">
        <v>2007</v>
      </c>
      <c r="O1" s="1">
        <v>2008</v>
      </c>
      <c r="P1" s="1">
        <v>2009</v>
      </c>
      <c r="Q1" s="1">
        <v>2010</v>
      </c>
      <c r="R1" s="1">
        <v>2011</v>
      </c>
      <c r="S1" s="1">
        <v>2012</v>
      </c>
      <c r="T1" s="1">
        <v>2013</v>
      </c>
      <c r="U1" s="1">
        <v>2014</v>
      </c>
      <c r="V1" s="1">
        <v>2015</v>
      </c>
      <c r="W1" s="1">
        <v>2016</v>
      </c>
      <c r="X1" s="1">
        <v>2017</v>
      </c>
      <c r="Y1" s="1">
        <v>2018</v>
      </c>
    </row>
    <row r="2" spans="1:25" x14ac:dyDescent="0.45">
      <c r="A2" s="48" t="str">
        <f>IF(NOT(OR('Transfer Definitions'!C7="y",ISNUMBER('Transfer Definitions'!C7))),"...",'Population Definitions'!$B$2)</f>
        <v>Gen 0-4</v>
      </c>
      <c r="B2" s="1" t="str">
        <f t="shared" ref="B2:B65" si="0">IF(C2="","","---&gt;")</f>
        <v>---&gt;</v>
      </c>
      <c r="C2" s="48" t="str">
        <f>IF(NOT(OR('Transfer Definitions'!C7="y",ISNUMBER('Transfer Definitions'!C7))),"",'Population Definitions'!$B$3)</f>
        <v>Gen 5-14</v>
      </c>
      <c r="D2" s="143" t="s">
        <v>48</v>
      </c>
      <c r="E2" s="143" t="str">
        <f>IF(OR('Transfer Definitions'!C7="y",ISNUMBER('Transfer Definitions'!C7)),IF(SUMPRODUCT(--(G2:Y2&lt;&gt;""))=0,IF(ISNUMBER('Transfer Definitions'!C7),'Transfer Definitions'!C7,0),"N.A."),"")</f>
        <v>N.A.</v>
      </c>
      <c r="F2" s="48" t="str">
        <f>IF(OR('Transfer Definitions'!C7="y",ISNUMBER('Transfer Definitions'!C7)),"OR","")</f>
        <v>OR</v>
      </c>
      <c r="G2" s="164">
        <v>0.2333430108931529</v>
      </c>
      <c r="H2" s="164">
        <v>0.22641778698292148</v>
      </c>
      <c r="I2" s="164">
        <v>0.21941321015825357</v>
      </c>
      <c r="J2" s="164">
        <v>0.21287767731509999</v>
      </c>
      <c r="K2" s="164">
        <v>0.20680051316758355</v>
      </c>
      <c r="L2" s="164">
        <v>0.16500000000000001</v>
      </c>
      <c r="M2" s="164"/>
      <c r="N2" s="164"/>
      <c r="O2" s="164"/>
      <c r="P2" s="164"/>
      <c r="Q2" s="164"/>
      <c r="R2" s="164"/>
      <c r="S2" s="164"/>
      <c r="T2" s="164"/>
      <c r="U2" s="164"/>
      <c r="V2" s="164"/>
    </row>
    <row r="3" spans="1:25" x14ac:dyDescent="0.45">
      <c r="A3" s="48" t="str">
        <f>IF(NOT(OR('Transfer Definitions'!D7="y",ISNUMBER('Transfer Definitions'!D7))),"...",'Population Definitions'!$B$2)</f>
        <v>...</v>
      </c>
      <c r="B3" s="1" t="str">
        <f t="shared" si="0"/>
        <v/>
      </c>
      <c r="C3" s="48" t="str">
        <f>IF(NOT(OR('Transfer Definitions'!D7="y",ISNUMBER('Transfer Definitions'!D7))),"",'Population Definitions'!$B$4)</f>
        <v/>
      </c>
      <c r="D3" s="143" t="str">
        <f>IF(OR('Transfer Definitions'!D7="y",ISNUMBER('Transfer Definitions'!D7)),"Number","")</f>
        <v/>
      </c>
      <c r="E3" s="143" t="str">
        <f>IF(OR('Transfer Definitions'!D7="y",ISNUMBER('Transfer Definitions'!D7)),IF(SUMPRODUCT(--(G3:Y3&lt;&gt;""))=0,IF(ISNUMBER('Transfer Definitions'!D7),'Transfer Definitions'!D7,0),"N.A."),"")</f>
        <v/>
      </c>
      <c r="F3" s="48" t="str">
        <f>IF(OR('Transfer Definitions'!D7="y",ISNUMBER('Transfer Definitions'!D7)),"OR","")</f>
        <v/>
      </c>
    </row>
    <row r="4" spans="1:25" x14ac:dyDescent="0.45">
      <c r="A4" s="48" t="str">
        <f>IF(NOT(OR('Transfer Definitions'!E7="y",ISNUMBER('Transfer Definitions'!E7))),"...",'Population Definitions'!$B$2)</f>
        <v>...</v>
      </c>
      <c r="B4" s="1" t="str">
        <f t="shared" si="0"/>
        <v/>
      </c>
      <c r="C4" s="48" t="str">
        <f>IF(NOT(OR('Transfer Definitions'!E7="y",ISNUMBER('Transfer Definitions'!E7))),"",'Population Definitions'!$B$5)</f>
        <v/>
      </c>
      <c r="D4" s="143" t="str">
        <f>IF(OR('Transfer Definitions'!E7="y",ISNUMBER('Transfer Definitions'!E7)),"Number","")</f>
        <v/>
      </c>
      <c r="E4" s="143" t="str">
        <f>IF(OR('Transfer Definitions'!E7="y",ISNUMBER('Transfer Definitions'!E7)),IF(SUMPRODUCT(--(G4:Y4&lt;&gt;""))=0,IF(ISNUMBER('Transfer Definitions'!E7),'Transfer Definitions'!E7,0),"N.A."),"")</f>
        <v/>
      </c>
      <c r="F4" s="48" t="str">
        <f>IF(OR('Transfer Definitions'!E7="y",ISNUMBER('Transfer Definitions'!E7)),"OR","")</f>
        <v/>
      </c>
    </row>
    <row r="5" spans="1:25" x14ac:dyDescent="0.45">
      <c r="A5" s="48" t="str">
        <f>IF(NOT(OR('Transfer Definitions'!F7="y",ISNUMBER('Transfer Definitions'!F7))),"...",'Population Definitions'!$B$2)</f>
        <v>...</v>
      </c>
      <c r="B5" s="1" t="str">
        <f t="shared" si="0"/>
        <v/>
      </c>
      <c r="C5" s="48" t="str">
        <f>IF(NOT(OR('Transfer Definitions'!F7="y",ISNUMBER('Transfer Definitions'!F7))),"",'Population Definitions'!$B$6)</f>
        <v/>
      </c>
      <c r="D5" s="143" t="str">
        <f>IF(OR('Transfer Definitions'!F7="y",ISNUMBER('Transfer Definitions'!F7)),"Number","")</f>
        <v/>
      </c>
      <c r="E5" s="143" t="str">
        <f>IF(OR('Transfer Definitions'!F7="y",ISNUMBER('Transfer Definitions'!F7)),IF(SUMPRODUCT(--(G5:Y5&lt;&gt;""))=0,IF(ISNUMBER('Transfer Definitions'!F7),'Transfer Definitions'!F7,0),"N.A."),"")</f>
        <v/>
      </c>
      <c r="F5" s="48" t="str">
        <f>IF(OR('Transfer Definitions'!F7="y",ISNUMBER('Transfer Definitions'!F7)),"OR","")</f>
        <v/>
      </c>
    </row>
    <row r="6" spans="1:25" x14ac:dyDescent="0.45">
      <c r="A6" s="48" t="str">
        <f>IF(NOT(OR('Transfer Definitions'!G7="y",ISNUMBER('Transfer Definitions'!G7))),"...",'Population Definitions'!$B$2)</f>
        <v>...</v>
      </c>
      <c r="B6" s="1" t="str">
        <f t="shared" si="0"/>
        <v/>
      </c>
      <c r="C6" s="48" t="str">
        <f>IF(NOT(OR('Transfer Definitions'!G7="y",ISNUMBER('Transfer Definitions'!G7))),"",'Population Definitions'!$B$7)</f>
        <v/>
      </c>
      <c r="D6" s="143" t="str">
        <f>IF(OR('Transfer Definitions'!G7="y",ISNUMBER('Transfer Definitions'!G7)),"Number","")</f>
        <v/>
      </c>
      <c r="E6" s="143" t="str">
        <f>IF(OR('Transfer Definitions'!G7="y",ISNUMBER('Transfer Definitions'!G7)),IF(SUMPRODUCT(--(G6:Y6&lt;&gt;""))=0,IF(ISNUMBER('Transfer Definitions'!G7),'Transfer Definitions'!G7,0),"N.A."),"")</f>
        <v/>
      </c>
      <c r="F6" s="48" t="str">
        <f>IF(OR('Transfer Definitions'!G7="y",ISNUMBER('Transfer Definitions'!G7)),"OR","")</f>
        <v/>
      </c>
    </row>
    <row r="7" spans="1:25" x14ac:dyDescent="0.45">
      <c r="A7" s="48" t="str">
        <f>IF(NOT(OR('Transfer Definitions'!H7="y",ISNUMBER('Transfer Definitions'!H7))),"...",'Population Definitions'!$B$2)</f>
        <v>...</v>
      </c>
      <c r="B7" s="1" t="str">
        <f t="shared" si="0"/>
        <v/>
      </c>
      <c r="C7" s="48" t="str">
        <f>IF(NOT(OR('Transfer Definitions'!H7="y",ISNUMBER('Transfer Definitions'!H7))),"",'Population Definitions'!$B$8)</f>
        <v/>
      </c>
      <c r="D7" s="143" t="str">
        <f>IF(OR('Transfer Definitions'!H7="y",ISNUMBER('Transfer Definitions'!H7)),"Number","")</f>
        <v/>
      </c>
      <c r="E7" s="143" t="str">
        <f>IF(OR('Transfer Definitions'!H7="y",ISNUMBER('Transfer Definitions'!H7)),IF(SUMPRODUCT(--(G7:Y7&lt;&gt;""))=0,IF(ISNUMBER('Transfer Definitions'!H7),'Transfer Definitions'!H7,0),"N.A."),"")</f>
        <v/>
      </c>
      <c r="F7" s="48" t="str">
        <f>IF(OR('Transfer Definitions'!H7="y",ISNUMBER('Transfer Definitions'!H7)),"OR","")</f>
        <v/>
      </c>
    </row>
    <row r="8" spans="1:25" x14ac:dyDescent="0.45">
      <c r="A8" s="48" t="str">
        <f>IF(NOT(OR('Transfer Definitions'!I7="y",ISNUMBER('Transfer Definitions'!I7))),"...",'Population Definitions'!$B$2)</f>
        <v>...</v>
      </c>
      <c r="B8" s="1" t="str">
        <f t="shared" si="0"/>
        <v/>
      </c>
      <c r="C8" s="48" t="str">
        <f>IF(NOT(OR('Transfer Definitions'!I7="y",ISNUMBER('Transfer Definitions'!I7))),"",'Population Definitions'!$B$9)</f>
        <v/>
      </c>
      <c r="D8" s="143" t="str">
        <f>IF(OR('Transfer Definitions'!I7="y",ISNUMBER('Transfer Definitions'!I7)),"Number","")</f>
        <v/>
      </c>
      <c r="E8" s="143" t="str">
        <f>IF(OR('Transfer Definitions'!I7="y",ISNUMBER('Transfer Definitions'!I7)),IF(SUMPRODUCT(--(G8:Y8&lt;&gt;""))=0,IF(ISNUMBER('Transfer Definitions'!I7),'Transfer Definitions'!I7,0),"N.A."),"")</f>
        <v/>
      </c>
      <c r="F8" s="48" t="str">
        <f>IF(OR('Transfer Definitions'!I7="y",ISNUMBER('Transfer Definitions'!I7)),"OR","")</f>
        <v/>
      </c>
    </row>
    <row r="9" spans="1:25" x14ac:dyDescent="0.45">
      <c r="A9" s="48" t="str">
        <f>IF(NOT(OR('Transfer Definitions'!J7="y",ISNUMBER('Transfer Definitions'!J7))),"...",'Population Definitions'!$B$2)</f>
        <v>...</v>
      </c>
      <c r="B9" s="1" t="str">
        <f t="shared" si="0"/>
        <v/>
      </c>
      <c r="C9" s="48" t="str">
        <f>IF(NOT(OR('Transfer Definitions'!J7="y",ISNUMBER('Transfer Definitions'!J7))),"",'Population Definitions'!$B$10)</f>
        <v/>
      </c>
      <c r="D9" s="143" t="str">
        <f>IF(OR('Transfer Definitions'!J7="y",ISNUMBER('Transfer Definitions'!J7)),"Number","")</f>
        <v/>
      </c>
      <c r="E9" s="143" t="str">
        <f>IF(OR('Transfer Definitions'!J7="y",ISNUMBER('Transfer Definitions'!J7)),IF(SUMPRODUCT(--(G9:Y9&lt;&gt;""))=0,IF(ISNUMBER('Transfer Definitions'!J7),'Transfer Definitions'!J7,0),"N.A."),"")</f>
        <v/>
      </c>
      <c r="F9" s="48" t="str">
        <f>IF(OR('Transfer Definitions'!J7="y",ISNUMBER('Transfer Definitions'!J7)),"OR","")</f>
        <v/>
      </c>
    </row>
    <row r="10" spans="1:25" x14ac:dyDescent="0.45">
      <c r="A10" s="48" t="str">
        <f>IF(NOT(OR('Transfer Definitions'!K7="y",ISNUMBER('Transfer Definitions'!K7))),"...",'Population Definitions'!$B$2)</f>
        <v>...</v>
      </c>
      <c r="B10" s="1" t="str">
        <f t="shared" si="0"/>
        <v/>
      </c>
      <c r="C10" s="48" t="str">
        <f>IF(NOT(OR('Transfer Definitions'!K7="y",ISNUMBER('Transfer Definitions'!K7))),"",'Population Definitions'!$B$11)</f>
        <v/>
      </c>
      <c r="D10" s="143" t="str">
        <f>IF(OR('Transfer Definitions'!K7="y",ISNUMBER('Transfer Definitions'!K7)),"Number","")</f>
        <v/>
      </c>
      <c r="E10" s="143" t="str">
        <f>IF(OR('Transfer Definitions'!K7="y",ISNUMBER('Transfer Definitions'!K7)),IF(SUMPRODUCT(--(G10:Y10&lt;&gt;""))=0,IF(ISNUMBER('Transfer Definitions'!K7),'Transfer Definitions'!K7,0),"N.A."),"")</f>
        <v/>
      </c>
      <c r="F10" s="48" t="str">
        <f>IF(OR('Transfer Definitions'!K7="y",ISNUMBER('Transfer Definitions'!K7)),"OR","")</f>
        <v/>
      </c>
    </row>
    <row r="11" spans="1:25" x14ac:dyDescent="0.45">
      <c r="A11" s="48" t="str">
        <f>IF(NOT(OR('Transfer Definitions'!L7="y",ISNUMBER('Transfer Definitions'!L7))),"...",'Population Definitions'!$B$2)</f>
        <v>...</v>
      </c>
      <c r="B11" s="1" t="str">
        <f t="shared" si="0"/>
        <v/>
      </c>
      <c r="C11" s="48" t="str">
        <f>IF(NOT(OR('Transfer Definitions'!L7="y",ISNUMBER('Transfer Definitions'!L7))),"",'Population Definitions'!$B$12)</f>
        <v/>
      </c>
      <c r="D11" s="143" t="str">
        <f>IF(OR('Transfer Definitions'!L7="y",ISNUMBER('Transfer Definitions'!L7)),"Number","")</f>
        <v/>
      </c>
      <c r="E11" s="143" t="str">
        <f>IF(OR('Transfer Definitions'!L7="y",ISNUMBER('Transfer Definitions'!L7)),IF(SUMPRODUCT(--(G11:Y11&lt;&gt;""))=0,IF(ISNUMBER('Transfer Definitions'!L7),'Transfer Definitions'!L7,0),"N.A."),"")</f>
        <v/>
      </c>
      <c r="F11" s="48" t="str">
        <f>IF(OR('Transfer Definitions'!L7="y",ISNUMBER('Transfer Definitions'!L7)),"OR","")</f>
        <v/>
      </c>
    </row>
    <row r="12" spans="1:25" x14ac:dyDescent="0.45">
      <c r="A12" s="48" t="str">
        <f>IF(NOT(OR('Transfer Definitions'!M7="y",ISNUMBER('Transfer Definitions'!M7))),"...",'Population Definitions'!$B$2)</f>
        <v>...</v>
      </c>
      <c r="B12" s="1" t="str">
        <f t="shared" si="0"/>
        <v/>
      </c>
      <c r="C12" s="48" t="str">
        <f>IF(NOT(OR('Transfer Definitions'!M7="y",ISNUMBER('Transfer Definitions'!M7))),"",'Population Definitions'!$B$13)</f>
        <v/>
      </c>
      <c r="D12" s="143" t="str">
        <f>IF(OR('Transfer Definitions'!M7="y",ISNUMBER('Transfer Definitions'!M7)),"Number","")</f>
        <v/>
      </c>
      <c r="E12" s="143" t="str">
        <f>IF(OR('Transfer Definitions'!M7="y",ISNUMBER('Transfer Definitions'!M7)),IF(SUMPRODUCT(--(G12:Y12&lt;&gt;""))=0,IF(ISNUMBER('Transfer Definitions'!M7),'Transfer Definitions'!M7,0),"N.A."),"")</f>
        <v/>
      </c>
      <c r="F12" s="48" t="str">
        <f>IF(OR('Transfer Definitions'!M7="y",ISNUMBER('Transfer Definitions'!M7)),"OR","")</f>
        <v/>
      </c>
    </row>
    <row r="13" spans="1:25" x14ac:dyDescent="0.45">
      <c r="A13" s="48" t="str">
        <f>IF(NOT(OR('Transfer Definitions'!B8="y",ISNUMBER('Transfer Definitions'!B8))),"...",'Population Definitions'!$B$3)</f>
        <v>...</v>
      </c>
      <c r="B13" s="1" t="str">
        <f t="shared" si="0"/>
        <v/>
      </c>
      <c r="C13" s="48" t="str">
        <f>IF(NOT(OR('Transfer Definitions'!B8="y",ISNUMBER('Transfer Definitions'!B8))),"",'Population Definitions'!$B$2)</f>
        <v/>
      </c>
      <c r="D13" s="143" t="str">
        <f>IF(OR('Transfer Definitions'!B8="y",ISNUMBER('Transfer Definitions'!B8)),"Number","")</f>
        <v/>
      </c>
      <c r="E13" s="143" t="str">
        <f>IF(OR('Transfer Definitions'!B8="y",ISNUMBER('Transfer Definitions'!B8)),IF(SUMPRODUCT(--(G13:Y13&lt;&gt;""))=0,IF(ISNUMBER('Transfer Definitions'!B8),'Transfer Definitions'!B8,0),"N.A."),"")</f>
        <v/>
      </c>
      <c r="F13" s="48" t="str">
        <f>IF(OR('Transfer Definitions'!B8="y",ISNUMBER('Transfer Definitions'!B8)),"OR","")</f>
        <v/>
      </c>
    </row>
    <row r="14" spans="1:25" x14ac:dyDescent="0.45">
      <c r="A14" s="48" t="str">
        <f>IF(NOT(OR('Transfer Definitions'!D8="y",ISNUMBER('Transfer Definitions'!D8))),"...",'Population Definitions'!$B$3)</f>
        <v>Gen 5-14</v>
      </c>
      <c r="B14" s="1" t="str">
        <f t="shared" si="0"/>
        <v>---&gt;</v>
      </c>
      <c r="C14" s="48" t="str">
        <f>IF(NOT(OR('Transfer Definitions'!D8="y",ISNUMBER('Transfer Definitions'!D8))),"",'Population Definitions'!$B$4)</f>
        <v>Gen 15-64</v>
      </c>
      <c r="D14" s="143" t="s">
        <v>48</v>
      </c>
      <c r="E14" s="143" t="str">
        <f>IF(OR('Transfer Definitions'!D8="y",ISNUMBER('Transfer Definitions'!D8)),IF(SUMPRODUCT(--(G14:Y14&lt;&gt;""))=0,IF(ISNUMBER('Transfer Definitions'!D8),'Transfer Definitions'!D8,0),"N.A."),"")</f>
        <v>N.A.</v>
      </c>
      <c r="F14" s="48" t="str">
        <f>IF(OR('Transfer Definitions'!D8="y",ISNUMBER('Transfer Definitions'!D8)),"OR","")</f>
        <v>OR</v>
      </c>
      <c r="G14" s="164">
        <v>9.5269021488292624E-2</v>
      </c>
      <c r="H14" s="164">
        <v>9.6170629508940592E-2</v>
      </c>
      <c r="I14" s="164">
        <v>9.6569257097941036E-2</v>
      </c>
      <c r="J14" s="164">
        <v>9.6800071644185359E-2</v>
      </c>
      <c r="K14" s="164">
        <v>9.6893822056630122E-2</v>
      </c>
      <c r="L14" s="164">
        <v>9.5000000000000001E-2</v>
      </c>
      <c r="M14" s="164"/>
      <c r="N14" s="164">
        <v>0.08</v>
      </c>
      <c r="O14" s="164"/>
      <c r="P14" s="164">
        <v>9.5000000000000001E-2</v>
      </c>
      <c r="Q14" s="164"/>
      <c r="R14" s="164"/>
      <c r="S14" s="164"/>
      <c r="T14" s="164"/>
      <c r="U14" s="164"/>
      <c r="V14" s="164">
        <v>0.115</v>
      </c>
    </row>
    <row r="15" spans="1:25" x14ac:dyDescent="0.45">
      <c r="A15" s="48" t="str">
        <f>IF(NOT(OR('Transfer Definitions'!E8="y",ISNUMBER('Transfer Definitions'!E8))),"...",'Population Definitions'!$B$3)</f>
        <v>...</v>
      </c>
      <c r="B15" s="1" t="str">
        <f t="shared" si="0"/>
        <v/>
      </c>
      <c r="C15" s="48" t="str">
        <f>IF(NOT(OR('Transfer Definitions'!E8="y",ISNUMBER('Transfer Definitions'!E8))),"",'Population Definitions'!$B$5)</f>
        <v/>
      </c>
      <c r="D15" s="143" t="str">
        <f>IF(OR('Transfer Definitions'!E8="y",ISNUMBER('Transfer Definitions'!E8)),"Number","")</f>
        <v/>
      </c>
      <c r="E15" s="143" t="str">
        <f>IF(OR('Transfer Definitions'!E8="y",ISNUMBER('Transfer Definitions'!E8)),IF(SUMPRODUCT(--(G15:Y15&lt;&gt;""))=0,IF(ISNUMBER('Transfer Definitions'!E8),'Transfer Definitions'!E8,0),"N.A."),"")</f>
        <v/>
      </c>
      <c r="F15" s="48" t="str">
        <f>IF(OR('Transfer Definitions'!E8="y",ISNUMBER('Transfer Definitions'!E8)),"OR","")</f>
        <v/>
      </c>
    </row>
    <row r="16" spans="1:25" x14ac:dyDescent="0.45">
      <c r="A16" s="48" t="str">
        <f>IF(NOT(OR('Transfer Definitions'!F8="y",ISNUMBER('Transfer Definitions'!F8))),"...",'Population Definitions'!$B$3)</f>
        <v>...</v>
      </c>
      <c r="B16" s="1" t="str">
        <f t="shared" si="0"/>
        <v/>
      </c>
      <c r="C16" s="48" t="str">
        <f>IF(NOT(OR('Transfer Definitions'!F8="y",ISNUMBER('Transfer Definitions'!F8))),"",'Population Definitions'!$B$6)</f>
        <v/>
      </c>
      <c r="D16" s="143" t="str">
        <f>IF(OR('Transfer Definitions'!F8="y",ISNUMBER('Transfer Definitions'!F8)),"Number","")</f>
        <v/>
      </c>
      <c r="E16" s="143" t="str">
        <f>IF(OR('Transfer Definitions'!F8="y",ISNUMBER('Transfer Definitions'!F8)),IF(SUMPRODUCT(--(G16:Y16&lt;&gt;""))=0,IF(ISNUMBER('Transfer Definitions'!F8),'Transfer Definitions'!F8,0),"N.A."),"")</f>
        <v/>
      </c>
      <c r="F16" s="48" t="str">
        <f>IF(OR('Transfer Definitions'!F8="y",ISNUMBER('Transfer Definitions'!F8)),"OR","")</f>
        <v/>
      </c>
    </row>
    <row r="17" spans="1:22" x14ac:dyDescent="0.45">
      <c r="A17" s="48" t="str">
        <f>IF(NOT(OR('Transfer Definitions'!G8="y",ISNUMBER('Transfer Definitions'!G8))),"...",'Population Definitions'!$B$3)</f>
        <v>...</v>
      </c>
      <c r="B17" s="1" t="str">
        <f t="shared" si="0"/>
        <v/>
      </c>
      <c r="C17" s="48" t="str">
        <f>IF(NOT(OR('Transfer Definitions'!G8="y",ISNUMBER('Transfer Definitions'!G8))),"",'Population Definitions'!$B$7)</f>
        <v/>
      </c>
      <c r="D17" s="143" t="str">
        <f>IF(OR('Transfer Definitions'!G8="y",ISNUMBER('Transfer Definitions'!G8)),"Number","")</f>
        <v/>
      </c>
      <c r="E17" s="143" t="str">
        <f>IF(OR('Transfer Definitions'!G8="y",ISNUMBER('Transfer Definitions'!G8)),IF(SUMPRODUCT(--(G17:Y17&lt;&gt;""))=0,IF(ISNUMBER('Transfer Definitions'!G8),'Transfer Definitions'!G8,0),"N.A."),"")</f>
        <v/>
      </c>
      <c r="F17" s="48" t="str">
        <f>IF(OR('Transfer Definitions'!G8="y",ISNUMBER('Transfer Definitions'!G8)),"OR","")</f>
        <v/>
      </c>
    </row>
    <row r="18" spans="1:22" x14ac:dyDescent="0.45">
      <c r="A18" s="48" t="str">
        <f>IF(NOT(OR('Transfer Definitions'!H8="y",ISNUMBER('Transfer Definitions'!H8))),"...",'Population Definitions'!$B$3)</f>
        <v>...</v>
      </c>
      <c r="B18" s="1" t="str">
        <f t="shared" si="0"/>
        <v/>
      </c>
      <c r="C18" s="48" t="str">
        <f>IF(NOT(OR('Transfer Definitions'!H8="y",ISNUMBER('Transfer Definitions'!H8))),"",'Population Definitions'!$B$8)</f>
        <v/>
      </c>
      <c r="D18" s="143" t="str">
        <f>IF(OR('Transfer Definitions'!H8="y",ISNUMBER('Transfer Definitions'!H8)),"Number","")</f>
        <v/>
      </c>
      <c r="E18" s="143" t="str">
        <f>IF(OR('Transfer Definitions'!H8="y",ISNUMBER('Transfer Definitions'!H8)),IF(SUMPRODUCT(--(G18:Y18&lt;&gt;""))=0,IF(ISNUMBER('Transfer Definitions'!H8),'Transfer Definitions'!H8,0),"N.A."),"")</f>
        <v/>
      </c>
      <c r="F18" s="48" t="str">
        <f>IF(OR('Transfer Definitions'!H8="y",ISNUMBER('Transfer Definitions'!H8)),"OR","")</f>
        <v/>
      </c>
    </row>
    <row r="19" spans="1:22" x14ac:dyDescent="0.45">
      <c r="A19" s="48" t="str">
        <f>IF(NOT(OR('Transfer Definitions'!I8="y",ISNUMBER('Transfer Definitions'!I8))),"...",'Population Definitions'!$B$3)</f>
        <v>...</v>
      </c>
      <c r="B19" s="1" t="str">
        <f t="shared" si="0"/>
        <v/>
      </c>
      <c r="C19" s="48" t="str">
        <f>IF(NOT(OR('Transfer Definitions'!I8="y",ISNUMBER('Transfer Definitions'!I8))),"",'Population Definitions'!$B$9)</f>
        <v/>
      </c>
      <c r="D19" s="143" t="str">
        <f>IF(OR('Transfer Definitions'!I8="y",ISNUMBER('Transfer Definitions'!I8)),"Number","")</f>
        <v/>
      </c>
      <c r="E19" s="143" t="str">
        <f>IF(OR('Transfer Definitions'!I8="y",ISNUMBER('Transfer Definitions'!I8)),IF(SUMPRODUCT(--(G19:Y19&lt;&gt;""))=0,IF(ISNUMBER('Transfer Definitions'!I8),'Transfer Definitions'!I8,0),"N.A."),"")</f>
        <v/>
      </c>
      <c r="F19" s="48" t="str">
        <f>IF(OR('Transfer Definitions'!I8="y",ISNUMBER('Transfer Definitions'!I8)),"OR","")</f>
        <v/>
      </c>
    </row>
    <row r="20" spans="1:22" x14ac:dyDescent="0.45">
      <c r="A20" s="48" t="str">
        <f>IF(NOT(OR('Transfer Definitions'!J8="y",ISNUMBER('Transfer Definitions'!J8))),"...",'Population Definitions'!$B$3)</f>
        <v>...</v>
      </c>
      <c r="B20" s="1" t="str">
        <f t="shared" si="0"/>
        <v/>
      </c>
      <c r="C20" s="48" t="str">
        <f>IF(NOT(OR('Transfer Definitions'!J8="y",ISNUMBER('Transfer Definitions'!J8))),"",'Population Definitions'!$B$10)</f>
        <v/>
      </c>
      <c r="D20" s="143" t="str">
        <f>IF(OR('Transfer Definitions'!J8="y",ISNUMBER('Transfer Definitions'!J8)),"Number","")</f>
        <v/>
      </c>
      <c r="E20" s="143" t="str">
        <f>IF(OR('Transfer Definitions'!J8="y",ISNUMBER('Transfer Definitions'!J8)),IF(SUMPRODUCT(--(G20:Y20&lt;&gt;""))=0,IF(ISNUMBER('Transfer Definitions'!J8),'Transfer Definitions'!J8,0),"N.A."),"")</f>
        <v/>
      </c>
      <c r="F20" s="48" t="str">
        <f>IF(OR('Transfer Definitions'!J8="y",ISNUMBER('Transfer Definitions'!J8)),"OR","")</f>
        <v/>
      </c>
    </row>
    <row r="21" spans="1:22" x14ac:dyDescent="0.45">
      <c r="A21" s="48" t="str">
        <f>IF(NOT(OR('Transfer Definitions'!K8="y",ISNUMBER('Transfer Definitions'!K8))),"...",'Population Definitions'!$B$3)</f>
        <v>...</v>
      </c>
      <c r="B21" s="1" t="str">
        <f t="shared" si="0"/>
        <v/>
      </c>
      <c r="C21" s="48" t="str">
        <f>IF(NOT(OR('Transfer Definitions'!K8="y",ISNUMBER('Transfer Definitions'!K8))),"",'Population Definitions'!$B$11)</f>
        <v/>
      </c>
      <c r="D21" s="143" t="str">
        <f>IF(OR('Transfer Definitions'!K8="y",ISNUMBER('Transfer Definitions'!K8)),"Number","")</f>
        <v/>
      </c>
      <c r="E21" s="143" t="str">
        <f>IF(OR('Transfer Definitions'!K8="y",ISNUMBER('Transfer Definitions'!K8)),IF(SUMPRODUCT(--(G21:Y21&lt;&gt;""))=0,IF(ISNUMBER('Transfer Definitions'!K8),'Transfer Definitions'!K8,0),"N.A."),"")</f>
        <v/>
      </c>
      <c r="F21" s="48" t="str">
        <f>IF(OR('Transfer Definitions'!K8="y",ISNUMBER('Transfer Definitions'!K8)),"OR","")</f>
        <v/>
      </c>
    </row>
    <row r="22" spans="1:22" x14ac:dyDescent="0.45">
      <c r="A22" s="48" t="str">
        <f>IF(NOT(OR('Transfer Definitions'!L8="y",ISNUMBER('Transfer Definitions'!L8))),"...",'Population Definitions'!$B$3)</f>
        <v>...</v>
      </c>
      <c r="B22" s="1" t="str">
        <f t="shared" si="0"/>
        <v/>
      </c>
      <c r="C22" s="48" t="str">
        <f>IF(NOT(OR('Transfer Definitions'!L8="y",ISNUMBER('Transfer Definitions'!L8))),"",'Population Definitions'!$B$12)</f>
        <v/>
      </c>
      <c r="D22" s="143" t="str">
        <f>IF(OR('Transfer Definitions'!L8="y",ISNUMBER('Transfer Definitions'!L8)),"Number","")</f>
        <v/>
      </c>
      <c r="E22" s="143" t="str">
        <f>IF(OR('Transfer Definitions'!L8="y",ISNUMBER('Transfer Definitions'!L8)),IF(SUMPRODUCT(--(G22:Y22&lt;&gt;""))=0,IF(ISNUMBER('Transfer Definitions'!L8),'Transfer Definitions'!L8,0),"N.A."),"")</f>
        <v/>
      </c>
      <c r="F22" s="48" t="str">
        <f>IF(OR('Transfer Definitions'!L8="y",ISNUMBER('Transfer Definitions'!L8)),"OR","")</f>
        <v/>
      </c>
    </row>
    <row r="23" spans="1:22" x14ac:dyDescent="0.45">
      <c r="A23" s="48" t="str">
        <f>IF(NOT(OR('Transfer Definitions'!M8="y",ISNUMBER('Transfer Definitions'!M8))),"...",'Population Definitions'!$B$3)</f>
        <v>...</v>
      </c>
      <c r="B23" s="1" t="str">
        <f t="shared" si="0"/>
        <v/>
      </c>
      <c r="C23" s="48" t="str">
        <f>IF(NOT(OR('Transfer Definitions'!M8="y",ISNUMBER('Transfer Definitions'!M8))),"",'Population Definitions'!$B$13)</f>
        <v/>
      </c>
      <c r="D23" s="143" t="str">
        <f>IF(OR('Transfer Definitions'!M8="y",ISNUMBER('Transfer Definitions'!M8)),"Number","")</f>
        <v/>
      </c>
      <c r="E23" s="143" t="str">
        <f>IF(OR('Transfer Definitions'!M8="y",ISNUMBER('Transfer Definitions'!M8)),IF(SUMPRODUCT(--(G23:Y23&lt;&gt;""))=0,IF(ISNUMBER('Transfer Definitions'!M8),'Transfer Definitions'!M8,0),"N.A."),"")</f>
        <v/>
      </c>
      <c r="F23" s="48" t="str">
        <f>IF(OR('Transfer Definitions'!M8="y",ISNUMBER('Transfer Definitions'!M8)),"OR","")</f>
        <v/>
      </c>
    </row>
    <row r="24" spans="1:22" x14ac:dyDescent="0.45">
      <c r="A24" s="48" t="str">
        <f>IF(NOT(OR('Transfer Definitions'!B9="y",ISNUMBER('Transfer Definitions'!B9))),"...",'Population Definitions'!$B$4)</f>
        <v>...</v>
      </c>
      <c r="B24" s="1" t="str">
        <f t="shared" si="0"/>
        <v/>
      </c>
      <c r="C24" s="48" t="str">
        <f>IF(NOT(OR('Transfer Definitions'!B9="y",ISNUMBER('Transfer Definitions'!B9))),"",'Population Definitions'!$B$2)</f>
        <v/>
      </c>
      <c r="D24" s="143" t="str">
        <f>IF(OR('Transfer Definitions'!B9="y",ISNUMBER('Transfer Definitions'!B9)),"Number","")</f>
        <v/>
      </c>
      <c r="E24" s="143" t="str">
        <f>IF(OR('Transfer Definitions'!B9="y",ISNUMBER('Transfer Definitions'!B9)),IF(SUMPRODUCT(--(G24:Y24&lt;&gt;""))=0,IF(ISNUMBER('Transfer Definitions'!B9),'Transfer Definitions'!B9,0),"N.A."),"")</f>
        <v/>
      </c>
      <c r="F24" s="48" t="str">
        <f>IF(OR('Transfer Definitions'!B9="y",ISNUMBER('Transfer Definitions'!B9)),"OR","")</f>
        <v/>
      </c>
    </row>
    <row r="25" spans="1:22" x14ac:dyDescent="0.45">
      <c r="A25" s="48" t="str">
        <f>IF(NOT(OR('Transfer Definitions'!C9="y",ISNUMBER('Transfer Definitions'!C9))),"...",'Population Definitions'!$B$4)</f>
        <v>...</v>
      </c>
      <c r="B25" s="1" t="str">
        <f t="shared" si="0"/>
        <v/>
      </c>
      <c r="C25" s="48" t="str">
        <f>IF(NOT(OR('Transfer Definitions'!C9="y",ISNUMBER('Transfer Definitions'!C9))),"",'Population Definitions'!$B$3)</f>
        <v/>
      </c>
      <c r="D25" s="143" t="str">
        <f>IF(OR('Transfer Definitions'!C9="y",ISNUMBER('Transfer Definitions'!C9)),"Number","")</f>
        <v/>
      </c>
      <c r="E25" s="143" t="str">
        <f>IF(OR('Transfer Definitions'!C9="y",ISNUMBER('Transfer Definitions'!C9)),IF(SUMPRODUCT(--(G25:Y25&lt;&gt;""))=0,IF(ISNUMBER('Transfer Definitions'!C9),'Transfer Definitions'!C9,0),"N.A."),"")</f>
        <v/>
      </c>
      <c r="F25" s="48" t="str">
        <f>IF(OR('Transfer Definitions'!C9="y",ISNUMBER('Transfer Definitions'!C9)),"OR","")</f>
        <v/>
      </c>
    </row>
    <row r="26" spans="1:22" x14ac:dyDescent="0.45">
      <c r="A26" s="48" t="str">
        <f>IF(NOT(OR('Transfer Definitions'!E9="y",ISNUMBER('Transfer Definitions'!E9))),"...",'Population Definitions'!$B$4)</f>
        <v>Gen 15-64</v>
      </c>
      <c r="B26" s="1" t="str">
        <f t="shared" si="0"/>
        <v>---&gt;</v>
      </c>
      <c r="C26" s="48" t="str">
        <f>IF(NOT(OR('Transfer Definitions'!E9="y",ISNUMBER('Transfer Definitions'!E9))),"",'Population Definitions'!$B$5)</f>
        <v>Gen 65+</v>
      </c>
      <c r="D26" s="143" t="s">
        <v>48</v>
      </c>
      <c r="E26" s="143" t="str">
        <f>IF(OR('Transfer Definitions'!E9="y",ISNUMBER('Transfer Definitions'!E9)),IF(SUMPRODUCT(--(G26:Y26&lt;&gt;""))=0,IF(ISNUMBER('Transfer Definitions'!E9),'Transfer Definitions'!E9,0),"N.A."),"")</f>
        <v>N.A.</v>
      </c>
      <c r="F26" s="48" t="str">
        <f>IF(OR('Transfer Definitions'!E9="y",ISNUMBER('Transfer Definitions'!E9)),"OR","")</f>
        <v>OR</v>
      </c>
      <c r="G26" s="135">
        <v>8.0000000000000002E-3</v>
      </c>
      <c r="H26" s="164"/>
      <c r="I26" s="164"/>
      <c r="J26" s="164"/>
      <c r="K26" s="164"/>
      <c r="L26" s="164"/>
      <c r="M26" s="164"/>
      <c r="N26" s="135">
        <v>8.0000000000000002E-3</v>
      </c>
      <c r="O26" s="164"/>
      <c r="P26" s="164"/>
      <c r="Q26" s="164"/>
      <c r="R26" s="164"/>
      <c r="S26" s="164"/>
      <c r="T26" s="164"/>
      <c r="U26" s="164"/>
      <c r="V26" s="135">
        <v>6.0000000000000001E-3</v>
      </c>
    </row>
    <row r="27" spans="1:22" x14ac:dyDescent="0.45">
      <c r="A27" s="48" t="str">
        <f>IF(NOT(OR('Transfer Definitions'!F9="y",ISNUMBER('Transfer Definitions'!F9))),"...",'Population Definitions'!$B$4)</f>
        <v>...</v>
      </c>
      <c r="B27" s="1" t="str">
        <f t="shared" si="0"/>
        <v/>
      </c>
      <c r="C27" s="48" t="str">
        <f>IF(NOT(OR('Transfer Definitions'!F9="y",ISNUMBER('Transfer Definitions'!F9))),"",'Population Definitions'!$B$6)</f>
        <v/>
      </c>
      <c r="D27" s="143" t="str">
        <f>IF(OR('Transfer Definitions'!F9="y",ISNUMBER('Transfer Definitions'!F9)),"Number","")</f>
        <v/>
      </c>
      <c r="E27" s="143" t="str">
        <f>IF(OR('Transfer Definitions'!F9="y",ISNUMBER('Transfer Definitions'!F9)),IF(SUMPRODUCT(--(G27:Y27&lt;&gt;""))=0,IF(ISNUMBER('Transfer Definitions'!F9),'Transfer Definitions'!F9,0),"N.A."),"")</f>
        <v/>
      </c>
      <c r="F27" s="48" t="str">
        <f>IF(OR('Transfer Definitions'!F9="y",ISNUMBER('Transfer Definitions'!F9)),"OR","")</f>
        <v/>
      </c>
    </row>
    <row r="28" spans="1:22" x14ac:dyDescent="0.45">
      <c r="A28" s="48" t="str">
        <f>IF(NOT(OR('Transfer Definitions'!G9="y",ISNUMBER('Transfer Definitions'!G9))),"...",'Population Definitions'!$B$4)</f>
        <v>...</v>
      </c>
      <c r="B28" s="1" t="str">
        <f t="shared" si="0"/>
        <v/>
      </c>
      <c r="C28" s="48" t="str">
        <f>IF(NOT(OR('Transfer Definitions'!G9="y",ISNUMBER('Transfer Definitions'!G9))),"",'Population Definitions'!$B$7)</f>
        <v/>
      </c>
      <c r="D28" s="143" t="str">
        <f>IF(OR('Transfer Definitions'!G9="y",ISNUMBER('Transfer Definitions'!G9)),"Number","")</f>
        <v/>
      </c>
      <c r="E28" s="143" t="str">
        <f>IF(OR('Transfer Definitions'!G9="y",ISNUMBER('Transfer Definitions'!G9)),IF(SUMPRODUCT(--(G28:Y28&lt;&gt;""))=0,IF(ISNUMBER('Transfer Definitions'!G9),'Transfer Definitions'!G9,0),"N.A."),"")</f>
        <v/>
      </c>
      <c r="F28" s="48" t="str">
        <f>IF(OR('Transfer Definitions'!G9="y",ISNUMBER('Transfer Definitions'!G9)),"OR","")</f>
        <v/>
      </c>
    </row>
    <row r="29" spans="1:22" x14ac:dyDescent="0.45">
      <c r="A29" s="48" t="str">
        <f>IF(NOT(OR('Transfer Definitions'!H9="y",ISNUMBER('Transfer Definitions'!H9))),"...",'Population Definitions'!$B$4)</f>
        <v>...</v>
      </c>
      <c r="B29" s="1" t="str">
        <f t="shared" si="0"/>
        <v/>
      </c>
      <c r="C29" s="48" t="str">
        <f>IF(NOT(OR('Transfer Definitions'!H9="y",ISNUMBER('Transfer Definitions'!H9))),"",'Population Definitions'!$B$8)</f>
        <v/>
      </c>
      <c r="D29" s="143" t="str">
        <f>IF(OR('Transfer Definitions'!H9="y",ISNUMBER('Transfer Definitions'!H9)),"Number","")</f>
        <v/>
      </c>
      <c r="E29" s="143" t="str">
        <f>IF(OR('Transfer Definitions'!H9="y",ISNUMBER('Transfer Definitions'!H9)),IF(SUMPRODUCT(--(G29:Y29&lt;&gt;""))=0,IF(ISNUMBER('Transfer Definitions'!H9),'Transfer Definitions'!H9,0),"N.A."),"")</f>
        <v/>
      </c>
      <c r="F29" s="48" t="str">
        <f>IF(OR('Transfer Definitions'!H9="y",ISNUMBER('Transfer Definitions'!H9)),"OR","")</f>
        <v/>
      </c>
    </row>
    <row r="30" spans="1:22" x14ac:dyDescent="0.45">
      <c r="A30" s="48" t="str">
        <f>IF(NOT(OR('Transfer Definitions'!I9="y",ISNUMBER('Transfer Definitions'!I9))),"...",'Population Definitions'!$B$4)</f>
        <v>...</v>
      </c>
      <c r="B30" s="1" t="str">
        <f t="shared" si="0"/>
        <v/>
      </c>
      <c r="C30" s="48" t="str">
        <f>IF(NOT(OR('Transfer Definitions'!I9="y",ISNUMBER('Transfer Definitions'!I9))),"",'Population Definitions'!$B$9)</f>
        <v/>
      </c>
      <c r="D30" s="143" t="str">
        <f>IF(OR('Transfer Definitions'!I9="y",ISNUMBER('Transfer Definitions'!I9)),"Number","")</f>
        <v/>
      </c>
      <c r="E30" s="143" t="str">
        <f>IF(OR('Transfer Definitions'!I9="y",ISNUMBER('Transfer Definitions'!I9)),IF(SUMPRODUCT(--(G30:Y30&lt;&gt;""))=0,IF(ISNUMBER('Transfer Definitions'!I9),'Transfer Definitions'!I9,0),"N.A."),"")</f>
        <v/>
      </c>
      <c r="F30" s="48" t="str">
        <f>IF(OR('Transfer Definitions'!I9="y",ISNUMBER('Transfer Definitions'!I9)),"OR","")</f>
        <v/>
      </c>
    </row>
    <row r="31" spans="1:22" x14ac:dyDescent="0.45">
      <c r="A31" s="48" t="str">
        <f>IF(NOT(OR('Transfer Definitions'!J9="y",ISNUMBER('Transfer Definitions'!J9))),"...",'Population Definitions'!$B$4)</f>
        <v>...</v>
      </c>
      <c r="B31" s="1" t="str">
        <f t="shared" si="0"/>
        <v/>
      </c>
      <c r="C31" s="48" t="str">
        <f>IF(NOT(OR('Transfer Definitions'!J9="y",ISNUMBER('Transfer Definitions'!J9))),"",'Population Definitions'!$B$10)</f>
        <v/>
      </c>
      <c r="D31" s="143" t="str">
        <f>IF(OR('Transfer Definitions'!J9="y",ISNUMBER('Transfer Definitions'!J9)),"Number","")</f>
        <v/>
      </c>
      <c r="E31" s="143" t="str">
        <f>IF(OR('Transfer Definitions'!J9="y",ISNUMBER('Transfer Definitions'!J9)),IF(SUMPRODUCT(--(G31:Y31&lt;&gt;""))=0,IF(ISNUMBER('Transfer Definitions'!J9),'Transfer Definitions'!J9,0),"N.A."),"")</f>
        <v/>
      </c>
      <c r="F31" s="48" t="str">
        <f>IF(OR('Transfer Definitions'!J9="y",ISNUMBER('Transfer Definitions'!J9)),"OR","")</f>
        <v/>
      </c>
    </row>
    <row r="32" spans="1:22" x14ac:dyDescent="0.45">
      <c r="A32" s="48" t="str">
        <f>IF(NOT(OR('Transfer Definitions'!K9="y",ISNUMBER('Transfer Definitions'!K9))),"...",'Population Definitions'!$B$4)</f>
        <v>...</v>
      </c>
      <c r="B32" s="1" t="str">
        <f t="shared" si="0"/>
        <v/>
      </c>
      <c r="C32" s="48" t="str">
        <f>IF(NOT(OR('Transfer Definitions'!K9="y",ISNUMBER('Transfer Definitions'!K9))),"",'Population Definitions'!$B$11)</f>
        <v/>
      </c>
      <c r="D32" s="143" t="str">
        <f>IF(OR('Transfer Definitions'!K9="y",ISNUMBER('Transfer Definitions'!K9)),"Number","")</f>
        <v/>
      </c>
      <c r="E32" s="143" t="str">
        <f>IF(OR('Transfer Definitions'!K9="y",ISNUMBER('Transfer Definitions'!K9)),IF(SUMPRODUCT(--(G32:Y32&lt;&gt;""))=0,IF(ISNUMBER('Transfer Definitions'!K9),'Transfer Definitions'!K9,0),"N.A."),"")</f>
        <v/>
      </c>
      <c r="F32" s="48" t="str">
        <f>IF(OR('Transfer Definitions'!K9="y",ISNUMBER('Transfer Definitions'!K9)),"OR","")</f>
        <v/>
      </c>
    </row>
    <row r="33" spans="1:6" x14ac:dyDescent="0.45">
      <c r="A33" s="48" t="str">
        <f>IF(NOT(OR('Transfer Definitions'!L9="y",ISNUMBER('Transfer Definitions'!L9))),"...",'Population Definitions'!$B$4)</f>
        <v>...</v>
      </c>
      <c r="B33" s="1" t="str">
        <f t="shared" si="0"/>
        <v/>
      </c>
      <c r="C33" s="48" t="str">
        <f>IF(NOT(OR('Transfer Definitions'!L9="y",ISNUMBER('Transfer Definitions'!L9))),"",'Population Definitions'!$B$12)</f>
        <v/>
      </c>
      <c r="D33" s="143" t="str">
        <f>IF(OR('Transfer Definitions'!L9="y",ISNUMBER('Transfer Definitions'!L9)),"Number","")</f>
        <v/>
      </c>
      <c r="E33" s="143" t="str">
        <f>IF(OR('Transfer Definitions'!L9="y",ISNUMBER('Transfer Definitions'!L9)),IF(SUMPRODUCT(--(G33:Y33&lt;&gt;""))=0,IF(ISNUMBER('Transfer Definitions'!L9),'Transfer Definitions'!L9,0),"N.A."),"")</f>
        <v/>
      </c>
      <c r="F33" s="48" t="str">
        <f>IF(OR('Transfer Definitions'!L9="y",ISNUMBER('Transfer Definitions'!L9)),"OR","")</f>
        <v/>
      </c>
    </row>
    <row r="34" spans="1:6" x14ac:dyDescent="0.45">
      <c r="A34" s="48" t="str">
        <f>IF(NOT(OR('Transfer Definitions'!M9="y",ISNUMBER('Transfer Definitions'!M9))),"...",'Population Definitions'!$B$4)</f>
        <v>...</v>
      </c>
      <c r="B34" s="1" t="str">
        <f t="shared" si="0"/>
        <v/>
      </c>
      <c r="C34" s="48" t="str">
        <f>IF(NOT(OR('Transfer Definitions'!M9="y",ISNUMBER('Transfer Definitions'!M9))),"",'Population Definitions'!$B$13)</f>
        <v/>
      </c>
      <c r="D34" s="143" t="str">
        <f>IF(OR('Transfer Definitions'!M9="y",ISNUMBER('Transfer Definitions'!M9)),"Number","")</f>
        <v/>
      </c>
      <c r="E34" s="143" t="str">
        <f>IF(OR('Transfer Definitions'!M9="y",ISNUMBER('Transfer Definitions'!M9)),IF(SUMPRODUCT(--(G34:Y34&lt;&gt;""))=0,IF(ISNUMBER('Transfer Definitions'!M9),'Transfer Definitions'!M9,0),"N.A."),"")</f>
        <v/>
      </c>
      <c r="F34" s="48" t="str">
        <f>IF(OR('Transfer Definitions'!M9="y",ISNUMBER('Transfer Definitions'!M9)),"OR","")</f>
        <v/>
      </c>
    </row>
    <row r="35" spans="1:6" x14ac:dyDescent="0.45">
      <c r="A35" s="48" t="str">
        <f>IF(NOT(OR('Transfer Definitions'!B10="y",ISNUMBER('Transfer Definitions'!B10))),"...",'Population Definitions'!$B$5)</f>
        <v>...</v>
      </c>
      <c r="B35" s="1" t="str">
        <f t="shared" si="0"/>
        <v/>
      </c>
      <c r="C35" s="48" t="str">
        <f>IF(NOT(OR('Transfer Definitions'!B10="y",ISNUMBER('Transfer Definitions'!B10))),"",'Population Definitions'!$B$2)</f>
        <v/>
      </c>
      <c r="D35" s="143" t="str">
        <f>IF(OR('Transfer Definitions'!B10="y",ISNUMBER('Transfer Definitions'!B10)),"Number","")</f>
        <v/>
      </c>
      <c r="E35" s="143" t="str">
        <f>IF(OR('Transfer Definitions'!B10="y",ISNUMBER('Transfer Definitions'!B10)),IF(SUMPRODUCT(--(G35:Y35&lt;&gt;""))=0,IF(ISNUMBER('Transfer Definitions'!B10),'Transfer Definitions'!B10,0),"N.A."),"")</f>
        <v/>
      </c>
      <c r="F35" s="48" t="str">
        <f>IF(OR('Transfer Definitions'!B10="y",ISNUMBER('Transfer Definitions'!B10)),"OR","")</f>
        <v/>
      </c>
    </row>
    <row r="36" spans="1:6" x14ac:dyDescent="0.45">
      <c r="A36" s="48" t="str">
        <f>IF(NOT(OR('Transfer Definitions'!C10="y",ISNUMBER('Transfer Definitions'!C10))),"...",'Population Definitions'!$B$5)</f>
        <v>...</v>
      </c>
      <c r="B36" s="1" t="str">
        <f t="shared" si="0"/>
        <v/>
      </c>
      <c r="C36" s="48" t="str">
        <f>IF(NOT(OR('Transfer Definitions'!C10="y",ISNUMBER('Transfer Definitions'!C10))),"",'Population Definitions'!$B$3)</f>
        <v/>
      </c>
      <c r="D36" s="143" t="str">
        <f>IF(OR('Transfer Definitions'!C10="y",ISNUMBER('Transfer Definitions'!C10)),"Number","")</f>
        <v/>
      </c>
      <c r="E36" s="143" t="str">
        <f>IF(OR('Transfer Definitions'!C10="y",ISNUMBER('Transfer Definitions'!C10)),IF(SUMPRODUCT(--(G36:Y36&lt;&gt;""))=0,IF(ISNUMBER('Transfer Definitions'!C10),'Transfer Definitions'!C10,0),"N.A."),"")</f>
        <v/>
      </c>
      <c r="F36" s="48" t="str">
        <f>IF(OR('Transfer Definitions'!C10="y",ISNUMBER('Transfer Definitions'!C10)),"OR","")</f>
        <v/>
      </c>
    </row>
    <row r="37" spans="1:6" x14ac:dyDescent="0.45">
      <c r="A37" s="48" t="str">
        <f>IF(NOT(OR('Transfer Definitions'!D10="y",ISNUMBER('Transfer Definitions'!D10))),"...",'Population Definitions'!$B$5)</f>
        <v>...</v>
      </c>
      <c r="B37" s="1" t="str">
        <f t="shared" si="0"/>
        <v/>
      </c>
      <c r="C37" s="48" t="str">
        <f>IF(NOT(OR('Transfer Definitions'!D10="y",ISNUMBER('Transfer Definitions'!D10))),"",'Population Definitions'!$B$4)</f>
        <v/>
      </c>
      <c r="D37" s="143" t="str">
        <f>IF(OR('Transfer Definitions'!D10="y",ISNUMBER('Transfer Definitions'!D10)),"Number","")</f>
        <v/>
      </c>
      <c r="E37" s="143" t="str">
        <f>IF(OR('Transfer Definitions'!D10="y",ISNUMBER('Transfer Definitions'!D10)),IF(SUMPRODUCT(--(G37:Y37&lt;&gt;""))=0,IF(ISNUMBER('Transfer Definitions'!D10),'Transfer Definitions'!D10,0),"N.A."),"")</f>
        <v/>
      </c>
      <c r="F37" s="48" t="str">
        <f>IF(OR('Transfer Definitions'!D10="y",ISNUMBER('Transfer Definitions'!D10)),"OR","")</f>
        <v/>
      </c>
    </row>
    <row r="38" spans="1:6" x14ac:dyDescent="0.45">
      <c r="A38" s="48" t="str">
        <f>IF(NOT(OR('Transfer Definitions'!F10="y",ISNUMBER('Transfer Definitions'!F10))),"...",'Population Definitions'!$B$5)</f>
        <v>...</v>
      </c>
      <c r="B38" s="1" t="str">
        <f t="shared" si="0"/>
        <v/>
      </c>
      <c r="C38" s="48" t="str">
        <f>IF(NOT(OR('Transfer Definitions'!F10="y",ISNUMBER('Transfer Definitions'!F10))),"",'Population Definitions'!$B$6)</f>
        <v/>
      </c>
      <c r="D38" s="143" t="str">
        <f>IF(OR('Transfer Definitions'!F10="y",ISNUMBER('Transfer Definitions'!F10)),"Number","")</f>
        <v/>
      </c>
      <c r="E38" s="143" t="str">
        <f>IF(OR('Transfer Definitions'!F10="y",ISNUMBER('Transfer Definitions'!F10)),IF(SUMPRODUCT(--(G38:Y38&lt;&gt;""))=0,IF(ISNUMBER('Transfer Definitions'!F10),'Transfer Definitions'!F10,0),"N.A."),"")</f>
        <v/>
      </c>
      <c r="F38" s="48" t="str">
        <f>IF(OR('Transfer Definitions'!F10="y",ISNUMBER('Transfer Definitions'!F10)),"OR","")</f>
        <v/>
      </c>
    </row>
    <row r="39" spans="1:6" x14ac:dyDescent="0.45">
      <c r="A39" s="48" t="str">
        <f>IF(NOT(OR('Transfer Definitions'!G10="y",ISNUMBER('Transfer Definitions'!G10))),"...",'Population Definitions'!$B$5)</f>
        <v>...</v>
      </c>
      <c r="B39" s="1" t="str">
        <f t="shared" si="0"/>
        <v/>
      </c>
      <c r="C39" s="48" t="str">
        <f>IF(NOT(OR('Transfer Definitions'!G10="y",ISNUMBER('Transfer Definitions'!G10))),"",'Population Definitions'!$B$7)</f>
        <v/>
      </c>
      <c r="D39" s="143" t="str">
        <f>IF(OR('Transfer Definitions'!G10="y",ISNUMBER('Transfer Definitions'!G10)),"Number","")</f>
        <v/>
      </c>
      <c r="E39" s="143" t="str">
        <f>IF(OR('Transfer Definitions'!G10="y",ISNUMBER('Transfer Definitions'!G10)),IF(SUMPRODUCT(--(G39:Y39&lt;&gt;""))=0,IF(ISNUMBER('Transfer Definitions'!G10),'Transfer Definitions'!G10,0),"N.A."),"")</f>
        <v/>
      </c>
      <c r="F39" s="48" t="str">
        <f>IF(OR('Transfer Definitions'!G10="y",ISNUMBER('Transfer Definitions'!G10)),"OR","")</f>
        <v/>
      </c>
    </row>
    <row r="40" spans="1:6" x14ac:dyDescent="0.45">
      <c r="A40" s="48" t="str">
        <f>IF(NOT(OR('Transfer Definitions'!H10="y",ISNUMBER('Transfer Definitions'!H10))),"...",'Population Definitions'!$B$5)</f>
        <v>...</v>
      </c>
      <c r="B40" s="1" t="str">
        <f t="shared" si="0"/>
        <v/>
      </c>
      <c r="C40" s="48" t="str">
        <f>IF(NOT(OR('Transfer Definitions'!H10="y",ISNUMBER('Transfer Definitions'!H10))),"",'Population Definitions'!$B$8)</f>
        <v/>
      </c>
      <c r="D40" s="143" t="str">
        <f>IF(OR('Transfer Definitions'!H10="y",ISNUMBER('Transfer Definitions'!H10)),"Number","")</f>
        <v/>
      </c>
      <c r="E40" s="143" t="str">
        <f>IF(OR('Transfer Definitions'!H10="y",ISNUMBER('Transfer Definitions'!H10)),IF(SUMPRODUCT(--(G40:Y40&lt;&gt;""))=0,IF(ISNUMBER('Transfer Definitions'!H10),'Transfer Definitions'!H10,0),"N.A."),"")</f>
        <v/>
      </c>
      <c r="F40" s="48" t="str">
        <f>IF(OR('Transfer Definitions'!H10="y",ISNUMBER('Transfer Definitions'!H10)),"OR","")</f>
        <v/>
      </c>
    </row>
    <row r="41" spans="1:6" x14ac:dyDescent="0.45">
      <c r="A41" s="48" t="str">
        <f>IF(NOT(OR('Transfer Definitions'!I10="y",ISNUMBER('Transfer Definitions'!I10))),"...",'Population Definitions'!$B$5)</f>
        <v>...</v>
      </c>
      <c r="B41" s="1" t="str">
        <f t="shared" si="0"/>
        <v/>
      </c>
      <c r="C41" s="48" t="str">
        <f>IF(NOT(OR('Transfer Definitions'!I10="y",ISNUMBER('Transfer Definitions'!I10))),"",'Population Definitions'!$B$9)</f>
        <v/>
      </c>
      <c r="D41" s="143" t="str">
        <f>IF(OR('Transfer Definitions'!I10="y",ISNUMBER('Transfer Definitions'!I10)),"Number","")</f>
        <v/>
      </c>
      <c r="E41" s="143" t="str">
        <f>IF(OR('Transfer Definitions'!I10="y",ISNUMBER('Transfer Definitions'!I10)),IF(SUMPRODUCT(--(G41:Y41&lt;&gt;""))=0,IF(ISNUMBER('Transfer Definitions'!I10),'Transfer Definitions'!I10,0),"N.A."),"")</f>
        <v/>
      </c>
      <c r="F41" s="48" t="str">
        <f>IF(OR('Transfer Definitions'!I10="y",ISNUMBER('Transfer Definitions'!I10)),"OR","")</f>
        <v/>
      </c>
    </row>
    <row r="42" spans="1:6" x14ac:dyDescent="0.45">
      <c r="A42" s="48" t="str">
        <f>IF(NOT(OR('Transfer Definitions'!J10="y",ISNUMBER('Transfer Definitions'!J10))),"...",'Population Definitions'!$B$5)</f>
        <v>...</v>
      </c>
      <c r="B42" s="1" t="str">
        <f t="shared" si="0"/>
        <v/>
      </c>
      <c r="C42" s="48" t="str">
        <f>IF(NOT(OR('Transfer Definitions'!J10="y",ISNUMBER('Transfer Definitions'!J10))),"",'Population Definitions'!$B$10)</f>
        <v/>
      </c>
      <c r="D42" s="143" t="str">
        <f>IF(OR('Transfer Definitions'!J10="y",ISNUMBER('Transfer Definitions'!J10)),"Number","")</f>
        <v/>
      </c>
      <c r="E42" s="143" t="str">
        <f>IF(OR('Transfer Definitions'!J10="y",ISNUMBER('Transfer Definitions'!J10)),IF(SUMPRODUCT(--(G42:Y42&lt;&gt;""))=0,IF(ISNUMBER('Transfer Definitions'!J10),'Transfer Definitions'!J10,0),"N.A."),"")</f>
        <v/>
      </c>
      <c r="F42" s="48" t="str">
        <f>IF(OR('Transfer Definitions'!J10="y",ISNUMBER('Transfer Definitions'!J10)),"OR","")</f>
        <v/>
      </c>
    </row>
    <row r="43" spans="1:6" x14ac:dyDescent="0.45">
      <c r="A43" s="48" t="str">
        <f>IF(NOT(OR('Transfer Definitions'!K10="y",ISNUMBER('Transfer Definitions'!K10))),"...",'Population Definitions'!$B$5)</f>
        <v>...</v>
      </c>
      <c r="B43" s="1" t="str">
        <f t="shared" si="0"/>
        <v/>
      </c>
      <c r="C43" s="48" t="str">
        <f>IF(NOT(OR('Transfer Definitions'!K10="y",ISNUMBER('Transfer Definitions'!K10))),"",'Population Definitions'!$B$11)</f>
        <v/>
      </c>
      <c r="D43" s="143" t="str">
        <f>IF(OR('Transfer Definitions'!K10="y",ISNUMBER('Transfer Definitions'!K10)),"Number","")</f>
        <v/>
      </c>
      <c r="E43" s="143" t="str">
        <f>IF(OR('Transfer Definitions'!K10="y",ISNUMBER('Transfer Definitions'!K10)),IF(SUMPRODUCT(--(G43:Y43&lt;&gt;""))=0,IF(ISNUMBER('Transfer Definitions'!K10),'Transfer Definitions'!K10,0),"N.A."),"")</f>
        <v/>
      </c>
      <c r="F43" s="48" t="str">
        <f>IF(OR('Transfer Definitions'!K10="y",ISNUMBER('Transfer Definitions'!K10)),"OR","")</f>
        <v/>
      </c>
    </row>
    <row r="44" spans="1:6" x14ac:dyDescent="0.45">
      <c r="A44" s="48" t="str">
        <f>IF(NOT(OR('Transfer Definitions'!L10="y",ISNUMBER('Transfer Definitions'!L10))),"...",'Population Definitions'!$B$5)</f>
        <v>...</v>
      </c>
      <c r="B44" s="1" t="str">
        <f t="shared" si="0"/>
        <v/>
      </c>
      <c r="C44" s="48" t="str">
        <f>IF(NOT(OR('Transfer Definitions'!L10="y",ISNUMBER('Transfer Definitions'!L10))),"",'Population Definitions'!$B$12)</f>
        <v/>
      </c>
      <c r="D44" s="143" t="str">
        <f>IF(OR('Transfer Definitions'!L10="y",ISNUMBER('Transfer Definitions'!L10)),"Number","")</f>
        <v/>
      </c>
      <c r="E44" s="143" t="str">
        <f>IF(OR('Transfer Definitions'!L10="y",ISNUMBER('Transfer Definitions'!L10)),IF(SUMPRODUCT(--(G44:Y44&lt;&gt;""))=0,IF(ISNUMBER('Transfer Definitions'!L10),'Transfer Definitions'!L10,0),"N.A."),"")</f>
        <v/>
      </c>
      <c r="F44" s="48" t="str">
        <f>IF(OR('Transfer Definitions'!L10="y",ISNUMBER('Transfer Definitions'!L10)),"OR","")</f>
        <v/>
      </c>
    </row>
    <row r="45" spans="1:6" x14ac:dyDescent="0.45">
      <c r="A45" s="48" t="str">
        <f>IF(NOT(OR('Transfer Definitions'!M10="y",ISNUMBER('Transfer Definitions'!M10))),"...",'Population Definitions'!$B$5)</f>
        <v>...</v>
      </c>
      <c r="B45" s="1" t="str">
        <f t="shared" si="0"/>
        <v/>
      </c>
      <c r="C45" s="48" t="str">
        <f>IF(NOT(OR('Transfer Definitions'!M10="y",ISNUMBER('Transfer Definitions'!M10))),"",'Population Definitions'!$B$13)</f>
        <v/>
      </c>
      <c r="D45" s="143" t="str">
        <f>IF(OR('Transfer Definitions'!M10="y",ISNUMBER('Transfer Definitions'!M10)),"Number","")</f>
        <v/>
      </c>
      <c r="E45" s="143" t="str">
        <f>IF(OR('Transfer Definitions'!M10="y",ISNUMBER('Transfer Definitions'!M10)),IF(SUMPRODUCT(--(G45:Y45&lt;&gt;""))=0,IF(ISNUMBER('Transfer Definitions'!M10),'Transfer Definitions'!M10,0),"N.A."),"")</f>
        <v/>
      </c>
      <c r="F45" s="48" t="str">
        <f>IF(OR('Transfer Definitions'!M10="y",ISNUMBER('Transfer Definitions'!M10)),"OR","")</f>
        <v/>
      </c>
    </row>
    <row r="46" spans="1:6" x14ac:dyDescent="0.45">
      <c r="A46" s="48" t="str">
        <f>IF(NOT(OR('Transfer Definitions'!B11="y",ISNUMBER('Transfer Definitions'!B11))),"...",'Population Definitions'!$B$6)</f>
        <v>...</v>
      </c>
      <c r="B46" s="1" t="str">
        <f t="shared" si="0"/>
        <v/>
      </c>
      <c r="C46" s="48" t="str">
        <f>IF(NOT(OR('Transfer Definitions'!B11="y",ISNUMBER('Transfer Definitions'!B11))),"",'Population Definitions'!$B$2)</f>
        <v/>
      </c>
      <c r="D46" s="143" t="str">
        <f>IF(OR('Transfer Definitions'!B11="y",ISNUMBER('Transfer Definitions'!B11)),"Number","")</f>
        <v/>
      </c>
      <c r="E46" s="143" t="str">
        <f>IF(OR('Transfer Definitions'!B11="y",ISNUMBER('Transfer Definitions'!B11)),IF(SUMPRODUCT(--(G46:Y46&lt;&gt;""))=0,IF(ISNUMBER('Transfer Definitions'!B11),'Transfer Definitions'!B11,0),"N.A."),"")</f>
        <v/>
      </c>
      <c r="F46" s="48" t="str">
        <f>IF(OR('Transfer Definitions'!B11="y",ISNUMBER('Transfer Definitions'!B11)),"OR","")</f>
        <v/>
      </c>
    </row>
    <row r="47" spans="1:6" x14ac:dyDescent="0.45">
      <c r="A47" s="48" t="str">
        <f>IF(NOT(OR('Transfer Definitions'!C11="y",ISNUMBER('Transfer Definitions'!C11))),"...",'Population Definitions'!$B$6)</f>
        <v>...</v>
      </c>
      <c r="B47" s="1" t="str">
        <f t="shared" si="0"/>
        <v/>
      </c>
      <c r="C47" s="48" t="str">
        <f>IF(NOT(OR('Transfer Definitions'!C11="y",ISNUMBER('Transfer Definitions'!C11))),"",'Population Definitions'!$B$3)</f>
        <v/>
      </c>
      <c r="D47" s="143" t="str">
        <f>IF(OR('Transfer Definitions'!C11="y",ISNUMBER('Transfer Definitions'!C11)),"Number","")</f>
        <v/>
      </c>
      <c r="E47" s="143" t="str">
        <f>IF(OR('Transfer Definitions'!C11="y",ISNUMBER('Transfer Definitions'!C11)),IF(SUMPRODUCT(--(G47:Y47&lt;&gt;""))=0,IF(ISNUMBER('Transfer Definitions'!C11),'Transfer Definitions'!C11,0),"N.A."),"")</f>
        <v/>
      </c>
      <c r="F47" s="48" t="str">
        <f>IF(OR('Transfer Definitions'!C11="y",ISNUMBER('Transfer Definitions'!C11)),"OR","")</f>
        <v/>
      </c>
    </row>
    <row r="48" spans="1:6" x14ac:dyDescent="0.45">
      <c r="A48" s="48" t="str">
        <f>IF(NOT(OR('Transfer Definitions'!D11="y",ISNUMBER('Transfer Definitions'!D11))),"...",'Population Definitions'!$B$6)</f>
        <v>...</v>
      </c>
      <c r="B48" s="1" t="str">
        <f t="shared" si="0"/>
        <v/>
      </c>
      <c r="C48" s="48" t="str">
        <f>IF(NOT(OR('Transfer Definitions'!D11="y",ISNUMBER('Transfer Definitions'!D11))),"",'Population Definitions'!$B$4)</f>
        <v/>
      </c>
      <c r="D48" s="143" t="str">
        <f>IF(OR('Transfer Definitions'!D11="y",ISNUMBER('Transfer Definitions'!D11)),"Number","")</f>
        <v/>
      </c>
      <c r="E48" s="143" t="str">
        <f>IF(OR('Transfer Definitions'!D11="y",ISNUMBER('Transfer Definitions'!D11)),IF(SUMPRODUCT(--(G48:Y48&lt;&gt;""))=0,IF(ISNUMBER('Transfer Definitions'!D11),'Transfer Definitions'!D11,0),"N.A."),"")</f>
        <v/>
      </c>
      <c r="F48" s="48" t="str">
        <f>IF(OR('Transfer Definitions'!D11="y",ISNUMBER('Transfer Definitions'!D11)),"OR","")</f>
        <v/>
      </c>
    </row>
    <row r="49" spans="1:22" x14ac:dyDescent="0.45">
      <c r="A49" s="48" t="str">
        <f>IF(NOT(OR('Transfer Definitions'!E11="y",ISNUMBER('Transfer Definitions'!E11))),"...",'Population Definitions'!$B$6)</f>
        <v>...</v>
      </c>
      <c r="B49" s="1" t="str">
        <f t="shared" si="0"/>
        <v/>
      </c>
      <c r="C49" s="48" t="str">
        <f>IF(NOT(OR('Transfer Definitions'!E11="y",ISNUMBER('Transfer Definitions'!E11))),"",'Population Definitions'!$B$5)</f>
        <v/>
      </c>
      <c r="D49" s="143" t="str">
        <f>IF(OR('Transfer Definitions'!E11="y",ISNUMBER('Transfer Definitions'!E11)),"Number","")</f>
        <v/>
      </c>
      <c r="E49" s="143" t="str">
        <f>IF(OR('Transfer Definitions'!E11="y",ISNUMBER('Transfer Definitions'!E11)),IF(SUMPRODUCT(--(G49:Y49&lt;&gt;""))=0,IF(ISNUMBER('Transfer Definitions'!E11),'Transfer Definitions'!E11,0),"N.A."),"")</f>
        <v/>
      </c>
      <c r="F49" s="48" t="str">
        <f>IF(OR('Transfer Definitions'!E11="y",ISNUMBER('Transfer Definitions'!E11)),"OR","")</f>
        <v/>
      </c>
    </row>
    <row r="50" spans="1:22" x14ac:dyDescent="0.45">
      <c r="A50" s="48" t="str">
        <f>IF(NOT(OR('Transfer Definitions'!G11="y",ISNUMBER('Transfer Definitions'!G11))),"...",'Population Definitions'!$B$6)</f>
        <v>PLHIV 15-64</v>
      </c>
      <c r="B50" s="1" t="str">
        <f t="shared" si="0"/>
        <v>---&gt;</v>
      </c>
      <c r="C50" s="48" t="str">
        <f>IF(NOT(OR('Transfer Definitions'!G11="y",ISNUMBER('Transfer Definitions'!G11))),"",'Population Definitions'!$B$7)</f>
        <v>PLHIV 65+</v>
      </c>
      <c r="D50" s="143" t="s">
        <v>48</v>
      </c>
      <c r="E50" s="143" t="str">
        <f>IF(OR('Transfer Definitions'!G11="y",ISNUMBER('Transfer Definitions'!G11)),IF(SUMPRODUCT(--(G50:Y50&lt;&gt;""))=0,IF(ISNUMBER('Transfer Definitions'!G11),'Transfer Definitions'!G11,0),"N.A."),"")</f>
        <v>N.A.</v>
      </c>
      <c r="F50" s="48" t="str">
        <f>IF(OR('Transfer Definitions'!G11="y",ISNUMBER('Transfer Definitions'!G11)),"OR","")</f>
        <v>OR</v>
      </c>
      <c r="G50" s="165">
        <v>4.4859619633444577E-4</v>
      </c>
      <c r="H50" s="165">
        <v>4.6931896213419711E-4</v>
      </c>
      <c r="I50" s="165">
        <v>4.9204901790228853E-4</v>
      </c>
      <c r="J50" s="165">
        <v>5.1709285902344214E-4</v>
      </c>
      <c r="K50" s="165">
        <v>5.4482272595024104E-4</v>
      </c>
      <c r="L50" s="165">
        <v>5.246889773284E-4</v>
      </c>
      <c r="M50" s="165">
        <v>4.5042615054513769E-4</v>
      </c>
      <c r="N50" s="165">
        <v>3.9457872013928477E-4</v>
      </c>
      <c r="O50" s="165">
        <v>2.8279916406159301E-4</v>
      </c>
      <c r="P50" s="165">
        <v>2.6694632764627285E-4</v>
      </c>
      <c r="Q50" s="165">
        <v>2.5277646956030982E-4</v>
      </c>
      <c r="R50" s="165">
        <v>2.4003509470204272E-4</v>
      </c>
      <c r="S50" s="165">
        <v>2.2851655768082207E-4</v>
      </c>
      <c r="T50" s="165">
        <v>2.1805287877627849E-4</v>
      </c>
      <c r="U50" s="165">
        <v>2.0850549803757868E-4</v>
      </c>
      <c r="V50" s="165">
        <v>1.9975910477717257E-4</v>
      </c>
    </row>
    <row r="51" spans="1:22" x14ac:dyDescent="0.45">
      <c r="A51" s="48" t="str">
        <f>IF(NOT(OR('Transfer Definitions'!H11="y",ISNUMBER('Transfer Definitions'!H11))),"...",'Population Definitions'!$B$6)</f>
        <v>...</v>
      </c>
      <c r="B51" s="1" t="str">
        <f t="shared" si="0"/>
        <v/>
      </c>
      <c r="C51" s="48" t="str">
        <f>IF(NOT(OR('Transfer Definitions'!H11="y",ISNUMBER('Transfer Definitions'!H11))),"",'Population Definitions'!$B$8)</f>
        <v/>
      </c>
      <c r="D51" s="143" t="str">
        <f>IF(OR('Transfer Definitions'!H11="y",ISNUMBER('Transfer Definitions'!H11)),"Number","")</f>
        <v/>
      </c>
      <c r="E51" s="143" t="str">
        <f>IF(OR('Transfer Definitions'!H11="y",ISNUMBER('Transfer Definitions'!H11)),IF(SUMPRODUCT(--(G51:Y51&lt;&gt;""))=0,IF(ISNUMBER('Transfer Definitions'!H11),'Transfer Definitions'!H11,0),"N.A."),"")</f>
        <v/>
      </c>
      <c r="F51" s="48" t="str">
        <f>IF(OR('Transfer Definitions'!H11="y",ISNUMBER('Transfer Definitions'!H11)),"OR","")</f>
        <v/>
      </c>
    </row>
    <row r="52" spans="1:22" x14ac:dyDescent="0.45">
      <c r="A52" s="48" t="str">
        <f>IF(NOT(OR('Transfer Definitions'!I11="y",ISNUMBER('Transfer Definitions'!I11))),"...",'Population Definitions'!$B$6)</f>
        <v>...</v>
      </c>
      <c r="B52" s="1" t="str">
        <f t="shared" si="0"/>
        <v/>
      </c>
      <c r="C52" s="48" t="str">
        <f>IF(NOT(OR('Transfer Definitions'!I11="y",ISNUMBER('Transfer Definitions'!I11))),"",'Population Definitions'!$B$9)</f>
        <v/>
      </c>
      <c r="D52" s="143" t="str">
        <f>IF(OR('Transfer Definitions'!I11="y",ISNUMBER('Transfer Definitions'!I11)),"Number","")</f>
        <v/>
      </c>
      <c r="E52" s="143" t="str">
        <f>IF(OR('Transfer Definitions'!I11="y",ISNUMBER('Transfer Definitions'!I11)),IF(SUMPRODUCT(--(G52:Y52&lt;&gt;""))=0,IF(ISNUMBER('Transfer Definitions'!I11),'Transfer Definitions'!I11,0),"N.A."),"")</f>
        <v/>
      </c>
      <c r="F52" s="48" t="str">
        <f>IF(OR('Transfer Definitions'!I11="y",ISNUMBER('Transfer Definitions'!I11)),"OR","")</f>
        <v/>
      </c>
    </row>
    <row r="53" spans="1:22" x14ac:dyDescent="0.45">
      <c r="A53" s="48" t="str">
        <f>IF(NOT(OR('Transfer Definitions'!J11="y",ISNUMBER('Transfer Definitions'!J11))),"...",'Population Definitions'!$B$6)</f>
        <v>...</v>
      </c>
      <c r="B53" s="1" t="str">
        <f t="shared" si="0"/>
        <v/>
      </c>
      <c r="C53" s="48" t="str">
        <f>IF(NOT(OR('Transfer Definitions'!J11="y",ISNUMBER('Transfer Definitions'!J11))),"",'Population Definitions'!$B$10)</f>
        <v/>
      </c>
      <c r="D53" s="143" t="str">
        <f>IF(OR('Transfer Definitions'!J11="y",ISNUMBER('Transfer Definitions'!J11)),"Number","")</f>
        <v/>
      </c>
      <c r="E53" s="143" t="str">
        <f>IF(OR('Transfer Definitions'!J11="y",ISNUMBER('Transfer Definitions'!J11)),IF(SUMPRODUCT(--(G53:Y53&lt;&gt;""))=0,IF(ISNUMBER('Transfer Definitions'!J11),'Transfer Definitions'!J11,0),"N.A."),"")</f>
        <v/>
      </c>
      <c r="F53" s="48" t="str">
        <f>IF(OR('Transfer Definitions'!J11="y",ISNUMBER('Transfer Definitions'!J11)),"OR","")</f>
        <v/>
      </c>
    </row>
    <row r="54" spans="1:22" x14ac:dyDescent="0.45">
      <c r="A54" s="48" t="str">
        <f>IF(NOT(OR('Transfer Definitions'!K11="y",ISNUMBER('Transfer Definitions'!K11))),"...",'Population Definitions'!$B$6)</f>
        <v>...</v>
      </c>
      <c r="B54" s="1" t="str">
        <f t="shared" si="0"/>
        <v/>
      </c>
      <c r="C54" s="48" t="str">
        <f>IF(NOT(OR('Transfer Definitions'!K11="y",ISNUMBER('Transfer Definitions'!K11))),"",'Population Definitions'!$B$11)</f>
        <v/>
      </c>
      <c r="D54" s="143" t="str">
        <f>IF(OR('Transfer Definitions'!K11="y",ISNUMBER('Transfer Definitions'!K11)),"Number","")</f>
        <v/>
      </c>
      <c r="E54" s="143" t="str">
        <f>IF(OR('Transfer Definitions'!K11="y",ISNUMBER('Transfer Definitions'!K11)),IF(SUMPRODUCT(--(G54:Y54&lt;&gt;""))=0,IF(ISNUMBER('Transfer Definitions'!K11),'Transfer Definitions'!K11,0),"N.A."),"")</f>
        <v/>
      </c>
      <c r="F54" s="48" t="str">
        <f>IF(OR('Transfer Definitions'!K11="y",ISNUMBER('Transfer Definitions'!K11)),"OR","")</f>
        <v/>
      </c>
    </row>
    <row r="55" spans="1:22" x14ac:dyDescent="0.45">
      <c r="A55" s="48" t="str">
        <f>IF(NOT(OR('Transfer Definitions'!L11="y",ISNUMBER('Transfer Definitions'!L11))),"...",'Population Definitions'!$B$6)</f>
        <v>...</v>
      </c>
      <c r="B55" s="1" t="str">
        <f t="shared" si="0"/>
        <v/>
      </c>
      <c r="C55" s="48" t="str">
        <f>IF(NOT(OR('Transfer Definitions'!L11="y",ISNUMBER('Transfer Definitions'!L11))),"",'Population Definitions'!$B$12)</f>
        <v/>
      </c>
      <c r="D55" s="143" t="str">
        <f>IF(OR('Transfer Definitions'!L11="y",ISNUMBER('Transfer Definitions'!L11)),"Number","")</f>
        <v/>
      </c>
      <c r="E55" s="143" t="str">
        <f>IF(OR('Transfer Definitions'!L11="y",ISNUMBER('Transfer Definitions'!L11)),IF(SUMPRODUCT(--(G55:Y55&lt;&gt;""))=0,IF(ISNUMBER('Transfer Definitions'!L11),'Transfer Definitions'!L11,0),"N.A."),"")</f>
        <v/>
      </c>
      <c r="F55" s="48" t="str">
        <f>IF(OR('Transfer Definitions'!L11="y",ISNUMBER('Transfer Definitions'!L11)),"OR","")</f>
        <v/>
      </c>
    </row>
    <row r="56" spans="1:22" x14ac:dyDescent="0.45">
      <c r="A56" s="48" t="str">
        <f>IF(NOT(OR('Transfer Definitions'!M11="y",ISNUMBER('Transfer Definitions'!M11))),"...",'Population Definitions'!$B$6)</f>
        <v>...</v>
      </c>
      <c r="B56" s="1" t="str">
        <f t="shared" si="0"/>
        <v/>
      </c>
      <c r="C56" s="48" t="str">
        <f>IF(NOT(OR('Transfer Definitions'!M11="y",ISNUMBER('Transfer Definitions'!M11))),"",'Population Definitions'!$B$13)</f>
        <v/>
      </c>
      <c r="D56" s="143" t="str">
        <f>IF(OR('Transfer Definitions'!M11="y",ISNUMBER('Transfer Definitions'!M11)),"Number","")</f>
        <v/>
      </c>
      <c r="E56" s="143" t="str">
        <f>IF(OR('Transfer Definitions'!M11="y",ISNUMBER('Transfer Definitions'!M11)),IF(SUMPRODUCT(--(G56:Y56&lt;&gt;""))=0,IF(ISNUMBER('Transfer Definitions'!M11),'Transfer Definitions'!M11,0),"N.A."),"")</f>
        <v/>
      </c>
      <c r="F56" s="48" t="str">
        <f>IF(OR('Transfer Definitions'!M11="y",ISNUMBER('Transfer Definitions'!M11)),"OR","")</f>
        <v/>
      </c>
    </row>
    <row r="57" spans="1:22" x14ac:dyDescent="0.45">
      <c r="A57" s="48" t="str">
        <f>IF(NOT(OR('Transfer Definitions'!B12="y",ISNUMBER('Transfer Definitions'!B12))),"...",'Population Definitions'!$B$7)</f>
        <v>...</v>
      </c>
      <c r="B57" s="1" t="str">
        <f t="shared" si="0"/>
        <v/>
      </c>
      <c r="C57" s="48" t="str">
        <f>IF(NOT(OR('Transfer Definitions'!B12="y",ISNUMBER('Transfer Definitions'!B12))),"",'Population Definitions'!$B$2)</f>
        <v/>
      </c>
      <c r="D57" s="143" t="str">
        <f>IF(OR('Transfer Definitions'!B12="y",ISNUMBER('Transfer Definitions'!B12)),"Number","")</f>
        <v/>
      </c>
      <c r="E57" s="143" t="str">
        <f>IF(OR('Transfer Definitions'!B12="y",ISNUMBER('Transfer Definitions'!B12)),IF(SUMPRODUCT(--(G57:Y57&lt;&gt;""))=0,IF(ISNUMBER('Transfer Definitions'!B12),'Transfer Definitions'!B12,0),"N.A."),"")</f>
        <v/>
      </c>
      <c r="F57" s="48" t="str">
        <f>IF(OR('Transfer Definitions'!B12="y",ISNUMBER('Transfer Definitions'!B12)),"OR","")</f>
        <v/>
      </c>
    </row>
    <row r="58" spans="1:22" x14ac:dyDescent="0.45">
      <c r="A58" s="48" t="str">
        <f>IF(NOT(OR('Transfer Definitions'!C12="y",ISNUMBER('Transfer Definitions'!C12))),"...",'Population Definitions'!$B$7)</f>
        <v>...</v>
      </c>
      <c r="B58" s="1" t="str">
        <f t="shared" si="0"/>
        <v/>
      </c>
      <c r="C58" s="48" t="str">
        <f>IF(NOT(OR('Transfer Definitions'!C12="y",ISNUMBER('Transfer Definitions'!C12))),"",'Population Definitions'!$B$3)</f>
        <v/>
      </c>
      <c r="D58" s="143" t="str">
        <f>IF(OR('Transfer Definitions'!C12="y",ISNUMBER('Transfer Definitions'!C12)),"Number","")</f>
        <v/>
      </c>
      <c r="E58" s="143" t="str">
        <f>IF(OR('Transfer Definitions'!C12="y",ISNUMBER('Transfer Definitions'!C12)),IF(SUMPRODUCT(--(G58:Y58&lt;&gt;""))=0,IF(ISNUMBER('Transfer Definitions'!C12),'Transfer Definitions'!C12,0),"N.A."),"")</f>
        <v/>
      </c>
      <c r="F58" s="48" t="str">
        <f>IF(OR('Transfer Definitions'!C12="y",ISNUMBER('Transfer Definitions'!C12)),"OR","")</f>
        <v/>
      </c>
    </row>
    <row r="59" spans="1:22" x14ac:dyDescent="0.45">
      <c r="A59" s="48" t="str">
        <f>IF(NOT(OR('Transfer Definitions'!D12="y",ISNUMBER('Transfer Definitions'!D12))),"...",'Population Definitions'!$B$7)</f>
        <v>...</v>
      </c>
      <c r="B59" s="1" t="str">
        <f t="shared" si="0"/>
        <v/>
      </c>
      <c r="C59" s="48" t="str">
        <f>IF(NOT(OR('Transfer Definitions'!D12="y",ISNUMBER('Transfer Definitions'!D12))),"",'Population Definitions'!$B$4)</f>
        <v/>
      </c>
      <c r="D59" s="143" t="str">
        <f>IF(OR('Transfer Definitions'!D12="y",ISNUMBER('Transfer Definitions'!D12)),"Number","")</f>
        <v/>
      </c>
      <c r="E59" s="143" t="str">
        <f>IF(OR('Transfer Definitions'!D12="y",ISNUMBER('Transfer Definitions'!D12)),IF(SUMPRODUCT(--(G59:Y59&lt;&gt;""))=0,IF(ISNUMBER('Transfer Definitions'!D12),'Transfer Definitions'!D12,0),"N.A."),"")</f>
        <v/>
      </c>
      <c r="F59" s="48" t="str">
        <f>IF(OR('Transfer Definitions'!D12="y",ISNUMBER('Transfer Definitions'!D12)),"OR","")</f>
        <v/>
      </c>
    </row>
    <row r="60" spans="1:22" x14ac:dyDescent="0.45">
      <c r="A60" s="48" t="str">
        <f>IF(NOT(OR('Transfer Definitions'!E12="y",ISNUMBER('Transfer Definitions'!E12))),"...",'Population Definitions'!$B$7)</f>
        <v>...</v>
      </c>
      <c r="B60" s="1" t="str">
        <f t="shared" si="0"/>
        <v/>
      </c>
      <c r="C60" s="48" t="str">
        <f>IF(NOT(OR('Transfer Definitions'!E12="y",ISNUMBER('Transfer Definitions'!E12))),"",'Population Definitions'!$B$5)</f>
        <v/>
      </c>
      <c r="D60" s="143" t="str">
        <f>IF(OR('Transfer Definitions'!E12="y",ISNUMBER('Transfer Definitions'!E12)),"Number","")</f>
        <v/>
      </c>
      <c r="E60" s="143" t="str">
        <f>IF(OR('Transfer Definitions'!E12="y",ISNUMBER('Transfer Definitions'!E12)),IF(SUMPRODUCT(--(G60:Y60&lt;&gt;""))=0,IF(ISNUMBER('Transfer Definitions'!E12),'Transfer Definitions'!E12,0),"N.A."),"")</f>
        <v/>
      </c>
      <c r="F60" s="48" t="str">
        <f>IF(OR('Transfer Definitions'!E12="y",ISNUMBER('Transfer Definitions'!E12)),"OR","")</f>
        <v/>
      </c>
    </row>
    <row r="61" spans="1:22" x14ac:dyDescent="0.45">
      <c r="A61" s="48" t="str">
        <f>IF(NOT(OR('Transfer Definitions'!F12="y",ISNUMBER('Transfer Definitions'!F12))),"...",'Population Definitions'!$B$7)</f>
        <v>...</v>
      </c>
      <c r="B61" s="1" t="str">
        <f t="shared" si="0"/>
        <v/>
      </c>
      <c r="C61" s="48" t="str">
        <f>IF(NOT(OR('Transfer Definitions'!F12="y",ISNUMBER('Transfer Definitions'!F12))),"",'Population Definitions'!$B$6)</f>
        <v/>
      </c>
      <c r="D61" s="143" t="str">
        <f>IF(OR('Transfer Definitions'!F12="y",ISNUMBER('Transfer Definitions'!F12)),"Number","")</f>
        <v/>
      </c>
      <c r="E61" s="143" t="str">
        <f>IF(OR('Transfer Definitions'!F12="y",ISNUMBER('Transfer Definitions'!F12)),IF(SUMPRODUCT(--(G61:Y61&lt;&gt;""))=0,IF(ISNUMBER('Transfer Definitions'!F12),'Transfer Definitions'!F12,0),"N.A."),"")</f>
        <v/>
      </c>
      <c r="F61" s="48" t="str">
        <f>IF(OR('Transfer Definitions'!F12="y",ISNUMBER('Transfer Definitions'!F12)),"OR","")</f>
        <v/>
      </c>
    </row>
    <row r="62" spans="1:22" x14ac:dyDescent="0.45">
      <c r="A62" s="48" t="str">
        <f>IF(NOT(OR('Transfer Definitions'!H12="y",ISNUMBER('Transfer Definitions'!H12))),"...",'Population Definitions'!$B$7)</f>
        <v>...</v>
      </c>
      <c r="B62" s="1" t="str">
        <f t="shared" si="0"/>
        <v/>
      </c>
      <c r="C62" s="48" t="str">
        <f>IF(NOT(OR('Transfer Definitions'!H12="y",ISNUMBER('Transfer Definitions'!H12))),"",'Population Definitions'!$B$8)</f>
        <v/>
      </c>
      <c r="D62" s="143" t="str">
        <f>IF(OR('Transfer Definitions'!H12="y",ISNUMBER('Transfer Definitions'!H12)),"Number","")</f>
        <v/>
      </c>
      <c r="E62" s="143" t="str">
        <f>IF(OR('Transfer Definitions'!H12="y",ISNUMBER('Transfer Definitions'!H12)),IF(SUMPRODUCT(--(G62:Y62&lt;&gt;""))=0,IF(ISNUMBER('Transfer Definitions'!H12),'Transfer Definitions'!H12,0),"N.A."),"")</f>
        <v/>
      </c>
      <c r="F62" s="48" t="str">
        <f>IF(OR('Transfer Definitions'!H12="y",ISNUMBER('Transfer Definitions'!H12)),"OR","")</f>
        <v/>
      </c>
    </row>
    <row r="63" spans="1:22" x14ac:dyDescent="0.45">
      <c r="A63" s="48" t="str">
        <f>IF(NOT(OR('Transfer Definitions'!I12="y",ISNUMBER('Transfer Definitions'!I12))),"...",'Population Definitions'!$B$7)</f>
        <v>...</v>
      </c>
      <c r="B63" s="1" t="str">
        <f t="shared" si="0"/>
        <v/>
      </c>
      <c r="C63" s="48" t="str">
        <f>IF(NOT(OR('Transfer Definitions'!I12="y",ISNUMBER('Transfer Definitions'!I12))),"",'Population Definitions'!$B$9)</f>
        <v/>
      </c>
      <c r="D63" s="143" t="str">
        <f>IF(OR('Transfer Definitions'!I12="y",ISNUMBER('Transfer Definitions'!I12)),"Number","")</f>
        <v/>
      </c>
      <c r="E63" s="143" t="str">
        <f>IF(OR('Transfer Definitions'!I12="y",ISNUMBER('Transfer Definitions'!I12)),IF(SUMPRODUCT(--(G63:Y63&lt;&gt;""))=0,IF(ISNUMBER('Transfer Definitions'!I12),'Transfer Definitions'!I12,0),"N.A."),"")</f>
        <v/>
      </c>
      <c r="F63" s="48" t="str">
        <f>IF(OR('Transfer Definitions'!I12="y",ISNUMBER('Transfer Definitions'!I12)),"OR","")</f>
        <v/>
      </c>
    </row>
    <row r="64" spans="1:22" x14ac:dyDescent="0.45">
      <c r="A64" s="48" t="str">
        <f>IF(NOT(OR('Transfer Definitions'!J12="y",ISNUMBER('Transfer Definitions'!J12))),"...",'Population Definitions'!$B$7)</f>
        <v>...</v>
      </c>
      <c r="B64" s="1" t="str">
        <f t="shared" si="0"/>
        <v/>
      </c>
      <c r="C64" s="48" t="str">
        <f>IF(NOT(OR('Transfer Definitions'!J12="y",ISNUMBER('Transfer Definitions'!J12))),"",'Population Definitions'!$B$10)</f>
        <v/>
      </c>
      <c r="D64" s="143" t="str">
        <f>IF(OR('Transfer Definitions'!J12="y",ISNUMBER('Transfer Definitions'!J12)),"Number","")</f>
        <v/>
      </c>
      <c r="E64" s="143" t="str">
        <f>IF(OR('Transfer Definitions'!J12="y",ISNUMBER('Transfer Definitions'!J12)),IF(SUMPRODUCT(--(G64:Y64&lt;&gt;""))=0,IF(ISNUMBER('Transfer Definitions'!J12),'Transfer Definitions'!J12,0),"N.A."),"")</f>
        <v/>
      </c>
      <c r="F64" s="48" t="str">
        <f>IF(OR('Transfer Definitions'!J12="y",ISNUMBER('Transfer Definitions'!J12)),"OR","")</f>
        <v/>
      </c>
    </row>
    <row r="65" spans="1:6" x14ac:dyDescent="0.45">
      <c r="A65" s="48" t="str">
        <f>IF(NOT(OR('Transfer Definitions'!K12="y",ISNUMBER('Transfer Definitions'!K12))),"...",'Population Definitions'!$B$7)</f>
        <v>...</v>
      </c>
      <c r="B65" s="1" t="str">
        <f t="shared" si="0"/>
        <v/>
      </c>
      <c r="C65" s="48" t="str">
        <f>IF(NOT(OR('Transfer Definitions'!K12="y",ISNUMBER('Transfer Definitions'!K12))),"",'Population Definitions'!$B$11)</f>
        <v/>
      </c>
      <c r="D65" s="143" t="str">
        <f>IF(OR('Transfer Definitions'!K12="y",ISNUMBER('Transfer Definitions'!K12)),"Number","")</f>
        <v/>
      </c>
      <c r="E65" s="143" t="str">
        <f>IF(OR('Transfer Definitions'!K12="y",ISNUMBER('Transfer Definitions'!K12)),IF(SUMPRODUCT(--(G65:Y65&lt;&gt;""))=0,IF(ISNUMBER('Transfer Definitions'!K12),'Transfer Definitions'!K12,0),"N.A."),"")</f>
        <v/>
      </c>
      <c r="F65" s="48" t="str">
        <f>IF(OR('Transfer Definitions'!K12="y",ISNUMBER('Transfer Definitions'!K12)),"OR","")</f>
        <v/>
      </c>
    </row>
    <row r="66" spans="1:6" x14ac:dyDescent="0.45">
      <c r="A66" s="48" t="str">
        <f>IF(NOT(OR('Transfer Definitions'!L12="y",ISNUMBER('Transfer Definitions'!L12))),"...",'Population Definitions'!$B$7)</f>
        <v>...</v>
      </c>
      <c r="B66" s="1" t="str">
        <f t="shared" ref="B66:B129" si="1">IF(C66="","","---&gt;")</f>
        <v/>
      </c>
      <c r="C66" s="48" t="str">
        <f>IF(NOT(OR('Transfer Definitions'!L12="y",ISNUMBER('Transfer Definitions'!L12))),"",'Population Definitions'!$B$12)</f>
        <v/>
      </c>
      <c r="D66" s="143" t="str">
        <f>IF(OR('Transfer Definitions'!L12="y",ISNUMBER('Transfer Definitions'!L12)),"Number","")</f>
        <v/>
      </c>
      <c r="E66" s="143" t="str">
        <f>IF(OR('Transfer Definitions'!L12="y",ISNUMBER('Transfer Definitions'!L12)),IF(SUMPRODUCT(--(G66:Y66&lt;&gt;""))=0,IF(ISNUMBER('Transfer Definitions'!L12),'Transfer Definitions'!L12,0),"N.A."),"")</f>
        <v/>
      </c>
      <c r="F66" s="48" t="str">
        <f>IF(OR('Transfer Definitions'!L12="y",ISNUMBER('Transfer Definitions'!L12)),"OR","")</f>
        <v/>
      </c>
    </row>
    <row r="67" spans="1:6" x14ac:dyDescent="0.45">
      <c r="A67" s="48" t="str">
        <f>IF(NOT(OR('Transfer Definitions'!M12="y",ISNUMBER('Transfer Definitions'!M12))),"...",'Population Definitions'!$B$7)</f>
        <v>...</v>
      </c>
      <c r="B67" s="1" t="str">
        <f t="shared" si="1"/>
        <v/>
      </c>
      <c r="C67" s="48" t="str">
        <f>IF(NOT(OR('Transfer Definitions'!M12="y",ISNUMBER('Transfer Definitions'!M12))),"",'Population Definitions'!$B$13)</f>
        <v/>
      </c>
      <c r="D67" s="143" t="str">
        <f>IF(OR('Transfer Definitions'!M12="y",ISNUMBER('Transfer Definitions'!M12)),"Number","")</f>
        <v/>
      </c>
      <c r="E67" s="143" t="str">
        <f>IF(OR('Transfer Definitions'!M12="y",ISNUMBER('Transfer Definitions'!M12)),IF(SUMPRODUCT(--(G67:Y67&lt;&gt;""))=0,IF(ISNUMBER('Transfer Definitions'!M12),'Transfer Definitions'!M12,0),"N.A."),"")</f>
        <v/>
      </c>
      <c r="F67" s="48" t="str">
        <f>IF(OR('Transfer Definitions'!M12="y",ISNUMBER('Transfer Definitions'!M12)),"OR","")</f>
        <v/>
      </c>
    </row>
    <row r="68" spans="1:6" x14ac:dyDescent="0.45">
      <c r="A68" s="48" t="str">
        <f>IF(NOT(OR('Transfer Definitions'!B13="y",ISNUMBER('Transfer Definitions'!B13))),"...",'Population Definitions'!$B$8)</f>
        <v>...</v>
      </c>
      <c r="B68" s="1" t="str">
        <f t="shared" si="1"/>
        <v/>
      </c>
      <c r="C68" s="48" t="str">
        <f>IF(NOT(OR('Transfer Definitions'!B13="y",ISNUMBER('Transfer Definitions'!B13))),"",'Population Definitions'!$B$2)</f>
        <v/>
      </c>
      <c r="D68" s="143" t="str">
        <f>IF(OR('Transfer Definitions'!B13="y",ISNUMBER('Transfer Definitions'!B13)),"Number","")</f>
        <v/>
      </c>
      <c r="E68" s="143" t="str">
        <f>IF(OR('Transfer Definitions'!B13="y",ISNUMBER('Transfer Definitions'!B13)),IF(SUMPRODUCT(--(G68:Y68&lt;&gt;""))=0,IF(ISNUMBER('Transfer Definitions'!B13),'Transfer Definitions'!B13,0),"N.A."),"")</f>
        <v/>
      </c>
      <c r="F68" s="48" t="str">
        <f>IF(OR('Transfer Definitions'!B13="y",ISNUMBER('Transfer Definitions'!B13)),"OR","")</f>
        <v/>
      </c>
    </row>
    <row r="69" spans="1:6" x14ac:dyDescent="0.45">
      <c r="A69" s="48" t="str">
        <f>IF(NOT(OR('Transfer Definitions'!C13="y",ISNUMBER('Transfer Definitions'!C13))),"...",'Population Definitions'!$B$8)</f>
        <v>...</v>
      </c>
      <c r="B69" s="1" t="str">
        <f t="shared" si="1"/>
        <v/>
      </c>
      <c r="C69" s="48" t="str">
        <f>IF(NOT(OR('Transfer Definitions'!C13="y",ISNUMBER('Transfer Definitions'!C13))),"",'Population Definitions'!$B$3)</f>
        <v/>
      </c>
      <c r="D69" s="143" t="str">
        <f>IF(OR('Transfer Definitions'!C13="y",ISNUMBER('Transfer Definitions'!C13)),"Number","")</f>
        <v/>
      </c>
      <c r="E69" s="143" t="str">
        <f>IF(OR('Transfer Definitions'!C13="y",ISNUMBER('Transfer Definitions'!C13)),IF(SUMPRODUCT(--(G69:Y69&lt;&gt;""))=0,IF(ISNUMBER('Transfer Definitions'!C13),'Transfer Definitions'!C13,0),"N.A."),"")</f>
        <v/>
      </c>
      <c r="F69" s="48" t="str">
        <f>IF(OR('Transfer Definitions'!C13="y",ISNUMBER('Transfer Definitions'!C13)),"OR","")</f>
        <v/>
      </c>
    </row>
    <row r="70" spans="1:6" x14ac:dyDescent="0.45">
      <c r="A70" s="48" t="str">
        <f>IF(NOT(OR('Transfer Definitions'!D13="y",ISNUMBER('Transfer Definitions'!D13))),"...",'Population Definitions'!$B$8)</f>
        <v>...</v>
      </c>
      <c r="B70" s="1" t="str">
        <f t="shared" si="1"/>
        <v/>
      </c>
      <c r="C70" s="48" t="str">
        <f>IF(NOT(OR('Transfer Definitions'!D13="y",ISNUMBER('Transfer Definitions'!D13))),"",'Population Definitions'!$B$4)</f>
        <v/>
      </c>
      <c r="D70" s="143" t="str">
        <f>IF(OR('Transfer Definitions'!D13="y",ISNUMBER('Transfer Definitions'!D13)),"Number","")</f>
        <v/>
      </c>
      <c r="E70" s="143" t="str">
        <f>IF(OR('Transfer Definitions'!D13="y",ISNUMBER('Transfer Definitions'!D13)),IF(SUMPRODUCT(--(G70:Y70&lt;&gt;""))=0,IF(ISNUMBER('Transfer Definitions'!D13),'Transfer Definitions'!D13,0),"N.A."),"")</f>
        <v/>
      </c>
      <c r="F70" s="48" t="str">
        <f>IF(OR('Transfer Definitions'!D13="y",ISNUMBER('Transfer Definitions'!D13)),"OR","")</f>
        <v/>
      </c>
    </row>
    <row r="71" spans="1:6" x14ac:dyDescent="0.45">
      <c r="A71" s="48" t="str">
        <f>IF(NOT(OR('Transfer Definitions'!E13="y",ISNUMBER('Transfer Definitions'!E13))),"...",'Population Definitions'!$B$8)</f>
        <v>...</v>
      </c>
      <c r="B71" s="1" t="str">
        <f t="shared" si="1"/>
        <v/>
      </c>
      <c r="C71" s="48" t="str">
        <f>IF(NOT(OR('Transfer Definitions'!E13="y",ISNUMBER('Transfer Definitions'!E13))),"",'Population Definitions'!$B$5)</f>
        <v/>
      </c>
      <c r="D71" s="143" t="str">
        <f>IF(OR('Transfer Definitions'!E13="y",ISNUMBER('Transfer Definitions'!E13)),"Number","")</f>
        <v/>
      </c>
      <c r="E71" s="143" t="str">
        <f>IF(OR('Transfer Definitions'!E13="y",ISNUMBER('Transfer Definitions'!E13)),IF(SUMPRODUCT(--(G71:Y71&lt;&gt;""))=0,IF(ISNUMBER('Transfer Definitions'!E13),'Transfer Definitions'!E13,0),"N.A."),"")</f>
        <v/>
      </c>
      <c r="F71" s="48" t="str">
        <f>IF(OR('Transfer Definitions'!E13="y",ISNUMBER('Transfer Definitions'!E13)),"OR","")</f>
        <v/>
      </c>
    </row>
    <row r="72" spans="1:6" x14ac:dyDescent="0.45">
      <c r="A72" s="48" t="str">
        <f>IF(NOT(OR('Transfer Definitions'!F13="y",ISNUMBER('Transfer Definitions'!F13))),"...",'Population Definitions'!$B$8)</f>
        <v>...</v>
      </c>
      <c r="B72" s="1" t="str">
        <f t="shared" si="1"/>
        <v/>
      </c>
      <c r="C72" s="48" t="str">
        <f>IF(NOT(OR('Transfer Definitions'!F13="y",ISNUMBER('Transfer Definitions'!F13))),"",'Population Definitions'!$B$6)</f>
        <v/>
      </c>
      <c r="D72" s="143" t="str">
        <f>IF(OR('Transfer Definitions'!F13="y",ISNUMBER('Transfer Definitions'!F13)),"Number","")</f>
        <v/>
      </c>
      <c r="E72" s="143" t="str">
        <f>IF(OR('Transfer Definitions'!F13="y",ISNUMBER('Transfer Definitions'!F13)),IF(SUMPRODUCT(--(G72:Y72&lt;&gt;""))=0,IF(ISNUMBER('Transfer Definitions'!F13),'Transfer Definitions'!F13,0),"N.A."),"")</f>
        <v/>
      </c>
      <c r="F72" s="48" t="str">
        <f>IF(OR('Transfer Definitions'!F13="y",ISNUMBER('Transfer Definitions'!F13)),"OR","")</f>
        <v/>
      </c>
    </row>
    <row r="73" spans="1:6" x14ac:dyDescent="0.45">
      <c r="A73" s="48" t="str">
        <f>IF(NOT(OR('Transfer Definitions'!G13="y",ISNUMBER('Transfer Definitions'!G13))),"...",'Population Definitions'!$B$8)</f>
        <v>...</v>
      </c>
      <c r="B73" s="1" t="str">
        <f t="shared" si="1"/>
        <v/>
      </c>
      <c r="C73" s="48" t="str">
        <f>IF(NOT(OR('Transfer Definitions'!G13="y",ISNUMBER('Transfer Definitions'!G13))),"",'Population Definitions'!$B$7)</f>
        <v/>
      </c>
      <c r="D73" s="143" t="str">
        <f>IF(OR('Transfer Definitions'!G13="y",ISNUMBER('Transfer Definitions'!G13)),"Number","")</f>
        <v/>
      </c>
      <c r="E73" s="143" t="str">
        <f>IF(OR('Transfer Definitions'!G13="y",ISNUMBER('Transfer Definitions'!G13)),IF(SUMPRODUCT(--(G73:Y73&lt;&gt;""))=0,IF(ISNUMBER('Transfer Definitions'!G13),'Transfer Definitions'!G13,0),"N.A."),"")</f>
        <v/>
      </c>
      <c r="F73" s="48" t="str">
        <f>IF(OR('Transfer Definitions'!G13="y",ISNUMBER('Transfer Definitions'!G13)),"OR","")</f>
        <v/>
      </c>
    </row>
    <row r="74" spans="1:6" x14ac:dyDescent="0.45">
      <c r="A74" s="48" t="str">
        <f>IF(NOT(OR('Transfer Definitions'!I13="y",ISNUMBER('Transfer Definitions'!I13))),"...",'Population Definitions'!$B$8)</f>
        <v>...</v>
      </c>
      <c r="B74" s="1" t="str">
        <f t="shared" si="1"/>
        <v/>
      </c>
      <c r="C74" s="48" t="str">
        <f>IF(NOT(OR('Transfer Definitions'!I13="y",ISNUMBER('Transfer Definitions'!I13))),"",'Population Definitions'!$B$9)</f>
        <v/>
      </c>
      <c r="D74" s="143" t="str">
        <f>IF(OR('Transfer Definitions'!I13="y",ISNUMBER('Transfer Definitions'!I13)),"Number","")</f>
        <v/>
      </c>
      <c r="E74" s="143" t="str">
        <f>IF(OR('Transfer Definitions'!I13="y",ISNUMBER('Transfer Definitions'!I13)),IF(SUMPRODUCT(--(G74:Y74&lt;&gt;""))=0,IF(ISNUMBER('Transfer Definitions'!I13),'Transfer Definitions'!I13,0),"N.A."),"")</f>
        <v/>
      </c>
      <c r="F74" s="48" t="str">
        <f>IF(OR('Transfer Definitions'!I13="y",ISNUMBER('Transfer Definitions'!I13)),"OR","")</f>
        <v/>
      </c>
    </row>
    <row r="75" spans="1:6" x14ac:dyDescent="0.45">
      <c r="A75" s="48" t="str">
        <f>IF(NOT(OR('Transfer Definitions'!J13="y",ISNUMBER('Transfer Definitions'!J13))),"...",'Population Definitions'!$B$8)</f>
        <v>...</v>
      </c>
      <c r="B75" s="1" t="str">
        <f t="shared" si="1"/>
        <v/>
      </c>
      <c r="C75" s="48" t="str">
        <f>IF(NOT(OR('Transfer Definitions'!J13="y",ISNUMBER('Transfer Definitions'!J13))),"",'Population Definitions'!$B$10)</f>
        <v/>
      </c>
      <c r="D75" s="143" t="str">
        <f>IF(OR('Transfer Definitions'!J13="y",ISNUMBER('Transfer Definitions'!J13)),"Number","")</f>
        <v/>
      </c>
      <c r="E75" s="143" t="str">
        <f>IF(OR('Transfer Definitions'!J13="y",ISNUMBER('Transfer Definitions'!J13)),IF(SUMPRODUCT(--(G75:Y75&lt;&gt;""))=0,IF(ISNUMBER('Transfer Definitions'!J13),'Transfer Definitions'!J13,0),"N.A."),"")</f>
        <v/>
      </c>
      <c r="F75" s="48" t="str">
        <f>IF(OR('Transfer Definitions'!J13="y",ISNUMBER('Transfer Definitions'!J13)),"OR","")</f>
        <v/>
      </c>
    </row>
    <row r="76" spans="1:6" x14ac:dyDescent="0.45">
      <c r="A76" s="48" t="str">
        <f>IF(NOT(OR('Transfer Definitions'!K13="y",ISNUMBER('Transfer Definitions'!K13))),"...",'Population Definitions'!$B$8)</f>
        <v>...</v>
      </c>
      <c r="B76" s="1" t="str">
        <f t="shared" si="1"/>
        <v/>
      </c>
      <c r="C76" s="48" t="str">
        <f>IF(NOT(OR('Transfer Definitions'!K13="y",ISNUMBER('Transfer Definitions'!K13))),"",'Population Definitions'!$B$11)</f>
        <v/>
      </c>
      <c r="D76" s="143" t="str">
        <f>IF(OR('Transfer Definitions'!K13="y",ISNUMBER('Transfer Definitions'!K13)),"Number","")</f>
        <v/>
      </c>
      <c r="E76" s="143" t="str">
        <f>IF(OR('Transfer Definitions'!K13="y",ISNUMBER('Transfer Definitions'!K13)),IF(SUMPRODUCT(--(G76:Y76&lt;&gt;""))=0,IF(ISNUMBER('Transfer Definitions'!K13),'Transfer Definitions'!K13,0),"N.A."),"")</f>
        <v/>
      </c>
      <c r="F76" s="48" t="str">
        <f>IF(OR('Transfer Definitions'!K13="y",ISNUMBER('Transfer Definitions'!K13)),"OR","")</f>
        <v/>
      </c>
    </row>
    <row r="77" spans="1:6" x14ac:dyDescent="0.45">
      <c r="A77" s="48" t="str">
        <f>IF(NOT(OR('Transfer Definitions'!L13="y",ISNUMBER('Transfer Definitions'!L13))),"...",'Population Definitions'!$B$8)</f>
        <v>...</v>
      </c>
      <c r="B77" s="1" t="str">
        <f t="shared" si="1"/>
        <v/>
      </c>
      <c r="C77" s="48" t="str">
        <f>IF(NOT(OR('Transfer Definitions'!L13="y",ISNUMBER('Transfer Definitions'!L13))),"",'Population Definitions'!$B$12)</f>
        <v/>
      </c>
      <c r="D77" s="143" t="str">
        <f>IF(OR('Transfer Definitions'!L13="y",ISNUMBER('Transfer Definitions'!L13)),"Number","")</f>
        <v/>
      </c>
      <c r="E77" s="143" t="str">
        <f>IF(OR('Transfer Definitions'!L13="y",ISNUMBER('Transfer Definitions'!L13)),IF(SUMPRODUCT(--(G77:Y77&lt;&gt;""))=0,IF(ISNUMBER('Transfer Definitions'!L13),'Transfer Definitions'!L13,0),"N.A."),"")</f>
        <v/>
      </c>
      <c r="F77" s="48" t="str">
        <f>IF(OR('Transfer Definitions'!L13="y",ISNUMBER('Transfer Definitions'!L13)),"OR","")</f>
        <v/>
      </c>
    </row>
    <row r="78" spans="1:6" x14ac:dyDescent="0.45">
      <c r="A78" s="48" t="str">
        <f>IF(NOT(OR('Transfer Definitions'!M13="y",ISNUMBER('Transfer Definitions'!M13))),"...",'Population Definitions'!$B$8)</f>
        <v>...</v>
      </c>
      <c r="B78" s="1" t="str">
        <f t="shared" si="1"/>
        <v/>
      </c>
      <c r="C78" s="48" t="str">
        <f>IF(NOT(OR('Transfer Definitions'!M13="y",ISNUMBER('Transfer Definitions'!M13))),"",'Population Definitions'!$B$13)</f>
        <v/>
      </c>
      <c r="D78" s="143" t="str">
        <f>IF(OR('Transfer Definitions'!M13="y",ISNUMBER('Transfer Definitions'!M13)),"Number","")</f>
        <v/>
      </c>
      <c r="E78" s="143" t="str">
        <f>IF(OR('Transfer Definitions'!M13="y",ISNUMBER('Transfer Definitions'!M13)),IF(SUMPRODUCT(--(G78:Y78&lt;&gt;""))=0,IF(ISNUMBER('Transfer Definitions'!M13),'Transfer Definitions'!M13,0),"N.A."),"")</f>
        <v/>
      </c>
      <c r="F78" s="48" t="str">
        <f>IF(OR('Transfer Definitions'!M13="y",ISNUMBER('Transfer Definitions'!M13)),"OR","")</f>
        <v/>
      </c>
    </row>
    <row r="79" spans="1:6" x14ac:dyDescent="0.45">
      <c r="A79" s="48" t="str">
        <f>IF(NOT(OR('Transfer Definitions'!B14="y",ISNUMBER('Transfer Definitions'!B14))),"...",'Population Definitions'!$B$9)</f>
        <v>...</v>
      </c>
      <c r="B79" s="1" t="str">
        <f t="shared" si="1"/>
        <v/>
      </c>
      <c r="C79" s="48" t="str">
        <f>IF(NOT(OR('Transfer Definitions'!B14="y",ISNUMBER('Transfer Definitions'!B14))),"",'Population Definitions'!$B$2)</f>
        <v/>
      </c>
      <c r="D79" s="143" t="str">
        <f>IF(OR('Transfer Definitions'!B14="y",ISNUMBER('Transfer Definitions'!B14)),"Number","")</f>
        <v/>
      </c>
      <c r="E79" s="143" t="str">
        <f>IF(OR('Transfer Definitions'!B14="y",ISNUMBER('Transfer Definitions'!B14)),IF(SUMPRODUCT(--(G79:Y79&lt;&gt;""))=0,IF(ISNUMBER('Transfer Definitions'!B14),'Transfer Definitions'!B14,0),"N.A."),"")</f>
        <v/>
      </c>
      <c r="F79" s="48" t="str">
        <f>IF(OR('Transfer Definitions'!B14="y",ISNUMBER('Transfer Definitions'!B14)),"OR","")</f>
        <v/>
      </c>
    </row>
    <row r="80" spans="1:6" x14ac:dyDescent="0.45">
      <c r="A80" s="48" t="str">
        <f>IF(NOT(OR('Transfer Definitions'!C14="y",ISNUMBER('Transfer Definitions'!C14))),"...",'Population Definitions'!$B$9)</f>
        <v>...</v>
      </c>
      <c r="B80" s="1" t="str">
        <f t="shared" si="1"/>
        <v/>
      </c>
      <c r="C80" s="48" t="str">
        <f>IF(NOT(OR('Transfer Definitions'!C14="y",ISNUMBER('Transfer Definitions'!C14))),"",'Population Definitions'!$B$3)</f>
        <v/>
      </c>
      <c r="D80" s="143" t="str">
        <f>IF(OR('Transfer Definitions'!C14="y",ISNUMBER('Transfer Definitions'!C14)),"Number","")</f>
        <v/>
      </c>
      <c r="E80" s="143" t="str">
        <f>IF(OR('Transfer Definitions'!C14="y",ISNUMBER('Transfer Definitions'!C14)),IF(SUMPRODUCT(--(G80:Y80&lt;&gt;""))=0,IF(ISNUMBER('Transfer Definitions'!C14),'Transfer Definitions'!C14,0),"N.A."),"")</f>
        <v/>
      </c>
      <c r="F80" s="48" t="str">
        <f>IF(OR('Transfer Definitions'!C14="y",ISNUMBER('Transfer Definitions'!C14)),"OR","")</f>
        <v/>
      </c>
    </row>
    <row r="81" spans="1:6" x14ac:dyDescent="0.45">
      <c r="A81" s="48" t="str">
        <f>IF(NOT(OR('Transfer Definitions'!D14="y",ISNUMBER('Transfer Definitions'!D14))),"...",'Population Definitions'!$B$9)</f>
        <v>...</v>
      </c>
      <c r="B81" s="1" t="str">
        <f t="shared" si="1"/>
        <v/>
      </c>
      <c r="C81" s="48" t="str">
        <f>IF(NOT(OR('Transfer Definitions'!D14="y",ISNUMBER('Transfer Definitions'!D14))),"",'Population Definitions'!$B$4)</f>
        <v/>
      </c>
      <c r="D81" s="143" t="str">
        <f>IF(OR('Transfer Definitions'!D14="y",ISNUMBER('Transfer Definitions'!D14)),"Number","")</f>
        <v/>
      </c>
      <c r="E81" s="143" t="str">
        <f>IF(OR('Transfer Definitions'!D14="y",ISNUMBER('Transfer Definitions'!D14)),IF(SUMPRODUCT(--(G81:Y81&lt;&gt;""))=0,IF(ISNUMBER('Transfer Definitions'!D14),'Transfer Definitions'!D14,0),"N.A."),"")</f>
        <v/>
      </c>
      <c r="F81" s="48" t="str">
        <f>IF(OR('Transfer Definitions'!D14="y",ISNUMBER('Transfer Definitions'!D14)),"OR","")</f>
        <v/>
      </c>
    </row>
    <row r="82" spans="1:6" x14ac:dyDescent="0.45">
      <c r="A82" s="48" t="str">
        <f>IF(NOT(OR('Transfer Definitions'!E14="y",ISNUMBER('Transfer Definitions'!E14))),"...",'Population Definitions'!$B$9)</f>
        <v>...</v>
      </c>
      <c r="B82" s="1" t="str">
        <f t="shared" si="1"/>
        <v/>
      </c>
      <c r="C82" s="48" t="str">
        <f>IF(NOT(OR('Transfer Definitions'!E14="y",ISNUMBER('Transfer Definitions'!E14))),"",'Population Definitions'!$B$5)</f>
        <v/>
      </c>
      <c r="D82" s="143" t="str">
        <f>IF(OR('Transfer Definitions'!E14="y",ISNUMBER('Transfer Definitions'!E14)),"Number","")</f>
        <v/>
      </c>
      <c r="E82" s="143" t="str">
        <f>IF(OR('Transfer Definitions'!E14="y",ISNUMBER('Transfer Definitions'!E14)),IF(SUMPRODUCT(--(G82:Y82&lt;&gt;""))=0,IF(ISNUMBER('Transfer Definitions'!E14),'Transfer Definitions'!E14,0),"N.A."),"")</f>
        <v/>
      </c>
      <c r="F82" s="48" t="str">
        <f>IF(OR('Transfer Definitions'!E14="y",ISNUMBER('Transfer Definitions'!E14)),"OR","")</f>
        <v/>
      </c>
    </row>
    <row r="83" spans="1:6" x14ac:dyDescent="0.45">
      <c r="A83" s="48" t="str">
        <f>IF(NOT(OR('Transfer Definitions'!F14="y",ISNUMBER('Transfer Definitions'!F14))),"...",'Population Definitions'!$B$9)</f>
        <v>...</v>
      </c>
      <c r="B83" s="1" t="str">
        <f t="shared" si="1"/>
        <v/>
      </c>
      <c r="C83" s="48" t="str">
        <f>IF(NOT(OR('Transfer Definitions'!F14="y",ISNUMBER('Transfer Definitions'!F14))),"",'Population Definitions'!$B$6)</f>
        <v/>
      </c>
      <c r="D83" s="143" t="str">
        <f>IF(OR('Transfer Definitions'!F14="y",ISNUMBER('Transfer Definitions'!F14)),"Number","")</f>
        <v/>
      </c>
      <c r="E83" s="143" t="str">
        <f>IF(OR('Transfer Definitions'!F14="y",ISNUMBER('Transfer Definitions'!F14)),IF(SUMPRODUCT(--(G83:Y83&lt;&gt;""))=0,IF(ISNUMBER('Transfer Definitions'!F14),'Transfer Definitions'!F14,0),"N.A."),"")</f>
        <v/>
      </c>
      <c r="F83" s="48" t="str">
        <f>IF(OR('Transfer Definitions'!F14="y",ISNUMBER('Transfer Definitions'!F14)),"OR","")</f>
        <v/>
      </c>
    </row>
    <row r="84" spans="1:6" x14ac:dyDescent="0.45">
      <c r="A84" s="48" t="str">
        <f>IF(NOT(OR('Transfer Definitions'!G14="y",ISNUMBER('Transfer Definitions'!G14))),"...",'Population Definitions'!$B$9)</f>
        <v>...</v>
      </c>
      <c r="B84" s="1" t="str">
        <f t="shared" si="1"/>
        <v/>
      </c>
      <c r="C84" s="48" t="str">
        <f>IF(NOT(OR('Transfer Definitions'!G14="y",ISNUMBER('Transfer Definitions'!G14))),"",'Population Definitions'!$B$7)</f>
        <v/>
      </c>
      <c r="D84" s="143" t="str">
        <f>IF(OR('Transfer Definitions'!G14="y",ISNUMBER('Transfer Definitions'!G14)),"Number","")</f>
        <v/>
      </c>
      <c r="E84" s="143" t="str">
        <f>IF(OR('Transfer Definitions'!G14="y",ISNUMBER('Transfer Definitions'!G14)),IF(SUMPRODUCT(--(G84:Y84&lt;&gt;""))=0,IF(ISNUMBER('Transfer Definitions'!G14),'Transfer Definitions'!G14,0),"N.A."),"")</f>
        <v/>
      </c>
      <c r="F84" s="48" t="str">
        <f>IF(OR('Transfer Definitions'!G14="y",ISNUMBER('Transfer Definitions'!G14)),"OR","")</f>
        <v/>
      </c>
    </row>
    <row r="85" spans="1:6" x14ac:dyDescent="0.45">
      <c r="A85" s="48" t="str">
        <f>IF(NOT(OR('Transfer Definitions'!H14="y",ISNUMBER('Transfer Definitions'!H14))),"...",'Population Definitions'!$B$9)</f>
        <v>...</v>
      </c>
      <c r="B85" s="1" t="str">
        <f t="shared" si="1"/>
        <v/>
      </c>
      <c r="C85" s="48" t="str">
        <f>IF(NOT(OR('Transfer Definitions'!H14="y",ISNUMBER('Transfer Definitions'!H14))),"",'Population Definitions'!$B$8)</f>
        <v/>
      </c>
      <c r="D85" s="143" t="str">
        <f>IF(OR('Transfer Definitions'!H14="y",ISNUMBER('Transfer Definitions'!H14)),"Number","")</f>
        <v/>
      </c>
      <c r="E85" s="143" t="str">
        <f>IF(OR('Transfer Definitions'!H14="y",ISNUMBER('Transfer Definitions'!H14)),IF(SUMPRODUCT(--(G85:Y85&lt;&gt;""))=0,IF(ISNUMBER('Transfer Definitions'!H14),'Transfer Definitions'!H14,0),"N.A."),"")</f>
        <v/>
      </c>
      <c r="F85" s="48" t="str">
        <f>IF(OR('Transfer Definitions'!H14="y",ISNUMBER('Transfer Definitions'!H14)),"OR","")</f>
        <v/>
      </c>
    </row>
    <row r="86" spans="1:6" x14ac:dyDescent="0.45">
      <c r="A86" s="48" t="str">
        <f>IF(NOT(OR('Transfer Definitions'!J14="y",ISNUMBER('Transfer Definitions'!J14))),"...",'Population Definitions'!$B$9)</f>
        <v>...</v>
      </c>
      <c r="B86" s="1" t="str">
        <f t="shared" si="1"/>
        <v/>
      </c>
      <c r="C86" s="48" t="str">
        <f>IF(NOT(OR('Transfer Definitions'!J14="y",ISNUMBER('Transfer Definitions'!J14))),"",'Population Definitions'!$B$10)</f>
        <v/>
      </c>
      <c r="D86" s="143" t="str">
        <f>IF(OR('Transfer Definitions'!J14="y",ISNUMBER('Transfer Definitions'!J14)),"Number","")</f>
        <v/>
      </c>
      <c r="E86" s="143" t="str">
        <f>IF(OR('Transfer Definitions'!J14="y",ISNUMBER('Transfer Definitions'!J14)),IF(SUMPRODUCT(--(G86:Y86&lt;&gt;""))=0,IF(ISNUMBER('Transfer Definitions'!J14),'Transfer Definitions'!J14,0),"N.A."),"")</f>
        <v/>
      </c>
      <c r="F86" s="48" t="str">
        <f>IF(OR('Transfer Definitions'!J14="y",ISNUMBER('Transfer Definitions'!J14)),"OR","")</f>
        <v/>
      </c>
    </row>
    <row r="87" spans="1:6" x14ac:dyDescent="0.45">
      <c r="A87" s="48" t="str">
        <f>IF(NOT(OR('Transfer Definitions'!K14="y",ISNUMBER('Transfer Definitions'!K14))),"...",'Population Definitions'!$B$9)</f>
        <v>...</v>
      </c>
      <c r="B87" s="1" t="str">
        <f t="shared" si="1"/>
        <v/>
      </c>
      <c r="C87" s="48" t="str">
        <f>IF(NOT(OR('Transfer Definitions'!K14="y",ISNUMBER('Transfer Definitions'!K14))),"",'Population Definitions'!$B$11)</f>
        <v/>
      </c>
      <c r="D87" s="143" t="str">
        <f>IF(OR('Transfer Definitions'!K14="y",ISNUMBER('Transfer Definitions'!K14)),"Number","")</f>
        <v/>
      </c>
      <c r="E87" s="143" t="str">
        <f>IF(OR('Transfer Definitions'!K14="y",ISNUMBER('Transfer Definitions'!K14)),IF(SUMPRODUCT(--(G87:Y87&lt;&gt;""))=0,IF(ISNUMBER('Transfer Definitions'!K14),'Transfer Definitions'!K14,0),"N.A."),"")</f>
        <v/>
      </c>
      <c r="F87" s="48" t="str">
        <f>IF(OR('Transfer Definitions'!K14="y",ISNUMBER('Transfer Definitions'!K14)),"OR","")</f>
        <v/>
      </c>
    </row>
    <row r="88" spans="1:6" x14ac:dyDescent="0.45">
      <c r="A88" s="48" t="str">
        <f>IF(NOT(OR('Transfer Definitions'!L14="y",ISNUMBER('Transfer Definitions'!L14))),"...",'Population Definitions'!$B$9)</f>
        <v>...</v>
      </c>
      <c r="B88" s="1" t="str">
        <f t="shared" si="1"/>
        <v/>
      </c>
      <c r="C88" s="48" t="str">
        <f>IF(NOT(OR('Transfer Definitions'!L14="y",ISNUMBER('Transfer Definitions'!L14))),"",'Population Definitions'!$B$12)</f>
        <v/>
      </c>
      <c r="D88" s="143" t="str">
        <f>IF(OR('Transfer Definitions'!L14="y",ISNUMBER('Transfer Definitions'!L14)),"Number","")</f>
        <v/>
      </c>
      <c r="E88" s="143" t="str">
        <f>IF(OR('Transfer Definitions'!L14="y",ISNUMBER('Transfer Definitions'!L14)),IF(SUMPRODUCT(--(G88:Y88&lt;&gt;""))=0,IF(ISNUMBER('Transfer Definitions'!L14),'Transfer Definitions'!L14,0),"N.A."),"")</f>
        <v/>
      </c>
      <c r="F88" s="48" t="str">
        <f>IF(OR('Transfer Definitions'!L14="y",ISNUMBER('Transfer Definitions'!L14)),"OR","")</f>
        <v/>
      </c>
    </row>
    <row r="89" spans="1:6" x14ac:dyDescent="0.45">
      <c r="A89" s="48" t="str">
        <f>IF(NOT(OR('Transfer Definitions'!M14="y",ISNUMBER('Transfer Definitions'!M14))),"...",'Population Definitions'!$B$9)</f>
        <v>...</v>
      </c>
      <c r="B89" s="1" t="str">
        <f t="shared" si="1"/>
        <v/>
      </c>
      <c r="C89" s="48" t="str">
        <f>IF(NOT(OR('Transfer Definitions'!M14="y",ISNUMBER('Transfer Definitions'!M14))),"",'Population Definitions'!$B$13)</f>
        <v/>
      </c>
      <c r="D89" s="143" t="str">
        <f>IF(OR('Transfer Definitions'!M14="y",ISNUMBER('Transfer Definitions'!M14)),"Number","")</f>
        <v/>
      </c>
      <c r="E89" s="143" t="str">
        <f>IF(OR('Transfer Definitions'!M14="y",ISNUMBER('Transfer Definitions'!M14)),IF(SUMPRODUCT(--(G89:Y89&lt;&gt;""))=0,IF(ISNUMBER('Transfer Definitions'!M14),'Transfer Definitions'!M14,0),"N.A."),"")</f>
        <v/>
      </c>
      <c r="F89" s="48" t="str">
        <f>IF(OR('Transfer Definitions'!M14="y",ISNUMBER('Transfer Definitions'!M14)),"OR","")</f>
        <v/>
      </c>
    </row>
    <row r="90" spans="1:6" x14ac:dyDescent="0.45">
      <c r="A90" s="48" t="str">
        <f>IF(NOT(OR('Transfer Definitions'!B15="y",ISNUMBER('Transfer Definitions'!B15))),"...",'Population Definitions'!$B$10)</f>
        <v>...</v>
      </c>
      <c r="B90" s="1" t="str">
        <f t="shared" si="1"/>
        <v/>
      </c>
      <c r="C90" s="48" t="str">
        <f>IF(NOT(OR('Transfer Definitions'!B15="y",ISNUMBER('Transfer Definitions'!B15))),"",'Population Definitions'!$B$2)</f>
        <v/>
      </c>
      <c r="D90" s="143" t="str">
        <f>IF(OR('Transfer Definitions'!B15="y",ISNUMBER('Transfer Definitions'!B15)),"Number","")</f>
        <v/>
      </c>
      <c r="E90" s="143" t="str">
        <f>IF(OR('Transfer Definitions'!B15="y",ISNUMBER('Transfer Definitions'!B15)),IF(SUMPRODUCT(--(G90:Y90&lt;&gt;""))=0,IF(ISNUMBER('Transfer Definitions'!B15),'Transfer Definitions'!B15,0),"N.A."),"")</f>
        <v/>
      </c>
      <c r="F90" s="48" t="str">
        <f>IF(OR('Transfer Definitions'!B15="y",ISNUMBER('Transfer Definitions'!B15)),"OR","")</f>
        <v/>
      </c>
    </row>
    <row r="91" spans="1:6" x14ac:dyDescent="0.45">
      <c r="A91" s="48" t="str">
        <f>IF(NOT(OR('Transfer Definitions'!C15="y",ISNUMBER('Transfer Definitions'!C15))),"...",'Population Definitions'!$B$10)</f>
        <v>...</v>
      </c>
      <c r="B91" s="1" t="str">
        <f t="shared" si="1"/>
        <v/>
      </c>
      <c r="C91" s="48" t="str">
        <f>IF(NOT(OR('Transfer Definitions'!C15="y",ISNUMBER('Transfer Definitions'!C15))),"",'Population Definitions'!$B$3)</f>
        <v/>
      </c>
      <c r="D91" s="143" t="str">
        <f>IF(OR('Transfer Definitions'!C15="y",ISNUMBER('Transfer Definitions'!C15)),"Number","")</f>
        <v/>
      </c>
      <c r="E91" s="143" t="str">
        <f>IF(OR('Transfer Definitions'!C15="y",ISNUMBER('Transfer Definitions'!C15)),IF(SUMPRODUCT(--(G91:Y91&lt;&gt;""))=0,IF(ISNUMBER('Transfer Definitions'!C15),'Transfer Definitions'!C15,0),"N.A."),"")</f>
        <v/>
      </c>
      <c r="F91" s="48" t="str">
        <f>IF(OR('Transfer Definitions'!C15="y",ISNUMBER('Transfer Definitions'!C15)),"OR","")</f>
        <v/>
      </c>
    </row>
    <row r="92" spans="1:6" x14ac:dyDescent="0.45">
      <c r="A92" s="48" t="str">
        <f>IF(NOT(OR('Transfer Definitions'!D15="y",ISNUMBER('Transfer Definitions'!D15))),"...",'Population Definitions'!$B$10)</f>
        <v>...</v>
      </c>
      <c r="B92" s="1" t="str">
        <f t="shared" si="1"/>
        <v/>
      </c>
      <c r="C92" s="48" t="str">
        <f>IF(NOT(OR('Transfer Definitions'!D15="y",ISNUMBER('Transfer Definitions'!D15))),"",'Population Definitions'!$B$4)</f>
        <v/>
      </c>
      <c r="D92" s="143" t="str">
        <f>IF(OR('Transfer Definitions'!D15="y",ISNUMBER('Transfer Definitions'!D15)),"Number","")</f>
        <v/>
      </c>
      <c r="E92" s="143" t="str">
        <f>IF(OR('Transfer Definitions'!D15="y",ISNUMBER('Transfer Definitions'!D15)),IF(SUMPRODUCT(--(G92:Y92&lt;&gt;""))=0,IF(ISNUMBER('Transfer Definitions'!D15),'Transfer Definitions'!D15,0),"N.A."),"")</f>
        <v/>
      </c>
      <c r="F92" s="48" t="str">
        <f>IF(OR('Transfer Definitions'!D15="y",ISNUMBER('Transfer Definitions'!D15)),"OR","")</f>
        <v/>
      </c>
    </row>
    <row r="93" spans="1:6" x14ac:dyDescent="0.45">
      <c r="A93" s="48" t="str">
        <f>IF(NOT(OR('Transfer Definitions'!E15="y",ISNUMBER('Transfer Definitions'!E15))),"...",'Population Definitions'!$B$10)</f>
        <v>...</v>
      </c>
      <c r="B93" s="1" t="str">
        <f t="shared" si="1"/>
        <v/>
      </c>
      <c r="C93" s="48" t="str">
        <f>IF(NOT(OR('Transfer Definitions'!E15="y",ISNUMBER('Transfer Definitions'!E15))),"",'Population Definitions'!$B$5)</f>
        <v/>
      </c>
      <c r="D93" s="143" t="str">
        <f>IF(OR('Transfer Definitions'!E15="y",ISNUMBER('Transfer Definitions'!E15)),"Number","")</f>
        <v/>
      </c>
      <c r="E93" s="143" t="str">
        <f>IF(OR('Transfer Definitions'!E15="y",ISNUMBER('Transfer Definitions'!E15)),IF(SUMPRODUCT(--(G93:Y93&lt;&gt;""))=0,IF(ISNUMBER('Transfer Definitions'!E15),'Transfer Definitions'!E15,0),"N.A."),"")</f>
        <v/>
      </c>
      <c r="F93" s="48" t="str">
        <f>IF(OR('Transfer Definitions'!E15="y",ISNUMBER('Transfer Definitions'!E15)),"OR","")</f>
        <v/>
      </c>
    </row>
    <row r="94" spans="1:6" x14ac:dyDescent="0.45">
      <c r="A94" s="48" t="str">
        <f>IF(NOT(OR('Transfer Definitions'!F15="y",ISNUMBER('Transfer Definitions'!F15))),"...",'Population Definitions'!$B$10)</f>
        <v>...</v>
      </c>
      <c r="B94" s="1" t="str">
        <f t="shared" si="1"/>
        <v/>
      </c>
      <c r="C94" s="48" t="str">
        <f>IF(NOT(OR('Transfer Definitions'!F15="y",ISNUMBER('Transfer Definitions'!F15))),"",'Population Definitions'!$B$6)</f>
        <v/>
      </c>
      <c r="D94" s="143" t="str">
        <f>IF(OR('Transfer Definitions'!F15="y",ISNUMBER('Transfer Definitions'!F15)),"Number","")</f>
        <v/>
      </c>
      <c r="E94" s="143" t="str">
        <f>IF(OR('Transfer Definitions'!F15="y",ISNUMBER('Transfer Definitions'!F15)),IF(SUMPRODUCT(--(G94:Y94&lt;&gt;""))=0,IF(ISNUMBER('Transfer Definitions'!F15),'Transfer Definitions'!F15,0),"N.A."),"")</f>
        <v/>
      </c>
      <c r="F94" s="48" t="str">
        <f>IF(OR('Transfer Definitions'!F15="y",ISNUMBER('Transfer Definitions'!F15)),"OR","")</f>
        <v/>
      </c>
    </row>
    <row r="95" spans="1:6" x14ac:dyDescent="0.45">
      <c r="A95" s="48" t="str">
        <f>IF(NOT(OR('Transfer Definitions'!G15="y",ISNUMBER('Transfer Definitions'!G15))),"...",'Population Definitions'!$B$10)</f>
        <v>...</v>
      </c>
      <c r="B95" s="1" t="str">
        <f t="shared" si="1"/>
        <v/>
      </c>
      <c r="C95" s="48" t="str">
        <f>IF(NOT(OR('Transfer Definitions'!G15="y",ISNUMBER('Transfer Definitions'!G15))),"",'Population Definitions'!$B$7)</f>
        <v/>
      </c>
      <c r="D95" s="143" t="str">
        <f>IF(OR('Transfer Definitions'!G15="y",ISNUMBER('Transfer Definitions'!G15)),"Number","")</f>
        <v/>
      </c>
      <c r="E95" s="143" t="str">
        <f>IF(OR('Transfer Definitions'!G15="y",ISNUMBER('Transfer Definitions'!G15)),IF(SUMPRODUCT(--(G95:Y95&lt;&gt;""))=0,IF(ISNUMBER('Transfer Definitions'!G15),'Transfer Definitions'!G15,0),"N.A."),"")</f>
        <v/>
      </c>
      <c r="F95" s="48" t="str">
        <f>IF(OR('Transfer Definitions'!G15="y",ISNUMBER('Transfer Definitions'!G15)),"OR","")</f>
        <v/>
      </c>
    </row>
    <row r="96" spans="1:6" x14ac:dyDescent="0.45">
      <c r="A96" s="48" t="str">
        <f>IF(NOT(OR('Transfer Definitions'!H15="y",ISNUMBER('Transfer Definitions'!H15))),"...",'Population Definitions'!$B$10)</f>
        <v>...</v>
      </c>
      <c r="B96" s="1" t="str">
        <f t="shared" si="1"/>
        <v/>
      </c>
      <c r="C96" s="48" t="str">
        <f>IF(NOT(OR('Transfer Definitions'!H15="y",ISNUMBER('Transfer Definitions'!H15))),"",'Population Definitions'!$B$8)</f>
        <v/>
      </c>
      <c r="D96" s="143" t="str">
        <f>IF(OR('Transfer Definitions'!H15="y",ISNUMBER('Transfer Definitions'!H15)),"Number","")</f>
        <v/>
      </c>
      <c r="E96" s="143" t="str">
        <f>IF(OR('Transfer Definitions'!H15="y",ISNUMBER('Transfer Definitions'!H15)),IF(SUMPRODUCT(--(G96:Y96&lt;&gt;""))=0,IF(ISNUMBER('Transfer Definitions'!H15),'Transfer Definitions'!H15,0),"N.A."),"")</f>
        <v/>
      </c>
      <c r="F96" s="48" t="str">
        <f>IF(OR('Transfer Definitions'!H15="y",ISNUMBER('Transfer Definitions'!H15)),"OR","")</f>
        <v/>
      </c>
    </row>
    <row r="97" spans="1:6" x14ac:dyDescent="0.45">
      <c r="A97" s="48" t="str">
        <f>IF(NOT(OR('Transfer Definitions'!I15="y",ISNUMBER('Transfer Definitions'!I15))),"...",'Population Definitions'!$B$10)</f>
        <v>...</v>
      </c>
      <c r="B97" s="1" t="str">
        <f t="shared" si="1"/>
        <v/>
      </c>
      <c r="C97" s="48" t="str">
        <f>IF(NOT(OR('Transfer Definitions'!I15="y",ISNUMBER('Transfer Definitions'!I15))),"",'Population Definitions'!$B$9)</f>
        <v/>
      </c>
      <c r="D97" s="143" t="str">
        <f>IF(OR('Transfer Definitions'!I15="y",ISNUMBER('Transfer Definitions'!I15)),"Number","")</f>
        <v/>
      </c>
      <c r="E97" s="143" t="str">
        <f>IF(OR('Transfer Definitions'!I15="y",ISNUMBER('Transfer Definitions'!I15)),IF(SUMPRODUCT(--(G97:Y97&lt;&gt;""))=0,IF(ISNUMBER('Transfer Definitions'!I15),'Transfer Definitions'!I15,0),"N.A."),"")</f>
        <v/>
      </c>
      <c r="F97" s="48" t="str">
        <f>IF(OR('Transfer Definitions'!I15="y",ISNUMBER('Transfer Definitions'!I15)),"OR","")</f>
        <v/>
      </c>
    </row>
    <row r="98" spans="1:6" x14ac:dyDescent="0.45">
      <c r="A98" s="48" t="str">
        <f>IF(NOT(OR('Transfer Definitions'!K15="y",ISNUMBER('Transfer Definitions'!K15))),"...",'Population Definitions'!$B$10)</f>
        <v>...</v>
      </c>
      <c r="B98" s="1" t="str">
        <f t="shared" si="1"/>
        <v/>
      </c>
      <c r="C98" s="48" t="str">
        <f>IF(NOT(OR('Transfer Definitions'!K15="y",ISNUMBER('Transfer Definitions'!K15))),"",'Population Definitions'!$B$11)</f>
        <v/>
      </c>
      <c r="D98" s="143" t="str">
        <f>IF(OR('Transfer Definitions'!K15="y",ISNUMBER('Transfer Definitions'!K15)),"Number","")</f>
        <v/>
      </c>
      <c r="E98" s="143" t="str">
        <f>IF(OR('Transfer Definitions'!K15="y",ISNUMBER('Transfer Definitions'!K15)),IF(SUMPRODUCT(--(G98:Y98&lt;&gt;""))=0,IF(ISNUMBER('Transfer Definitions'!K15),'Transfer Definitions'!K15,0),"N.A."),"")</f>
        <v/>
      </c>
      <c r="F98" s="48" t="str">
        <f>IF(OR('Transfer Definitions'!K15="y",ISNUMBER('Transfer Definitions'!K15)),"OR","")</f>
        <v/>
      </c>
    </row>
    <row r="99" spans="1:6" x14ac:dyDescent="0.45">
      <c r="A99" s="48" t="str">
        <f>IF(NOT(OR('Transfer Definitions'!L15="y",ISNUMBER('Transfer Definitions'!L15))),"...",'Population Definitions'!$B$10)</f>
        <v>...</v>
      </c>
      <c r="B99" s="1" t="str">
        <f t="shared" si="1"/>
        <v/>
      </c>
      <c r="C99" s="48" t="str">
        <f>IF(NOT(OR('Transfer Definitions'!L15="y",ISNUMBER('Transfer Definitions'!L15))),"",'Population Definitions'!$B$12)</f>
        <v/>
      </c>
      <c r="D99" s="143" t="str">
        <f>IF(OR('Transfer Definitions'!L15="y",ISNUMBER('Transfer Definitions'!L15)),"Number","")</f>
        <v/>
      </c>
      <c r="E99" s="143" t="str">
        <f>IF(OR('Transfer Definitions'!L15="y",ISNUMBER('Transfer Definitions'!L15)),IF(SUMPRODUCT(--(G99:Y99&lt;&gt;""))=0,IF(ISNUMBER('Transfer Definitions'!L15),'Transfer Definitions'!L15,0),"N.A."),"")</f>
        <v/>
      </c>
      <c r="F99" s="48" t="str">
        <f>IF(OR('Transfer Definitions'!L15="y",ISNUMBER('Transfer Definitions'!L15)),"OR","")</f>
        <v/>
      </c>
    </row>
    <row r="100" spans="1:6" x14ac:dyDescent="0.45">
      <c r="A100" s="48" t="str">
        <f>IF(NOT(OR('Transfer Definitions'!M15="y",ISNUMBER('Transfer Definitions'!M15))),"...",'Population Definitions'!$B$10)</f>
        <v>...</v>
      </c>
      <c r="B100" s="1" t="str">
        <f t="shared" si="1"/>
        <v/>
      </c>
      <c r="C100" s="48" t="str">
        <f>IF(NOT(OR('Transfer Definitions'!M15="y",ISNUMBER('Transfer Definitions'!M15))),"",'Population Definitions'!$B$13)</f>
        <v/>
      </c>
      <c r="D100" s="143" t="str">
        <f>IF(OR('Transfer Definitions'!M15="y",ISNUMBER('Transfer Definitions'!M15)),"Number","")</f>
        <v/>
      </c>
      <c r="E100" s="143" t="str">
        <f>IF(OR('Transfer Definitions'!M15="y",ISNUMBER('Transfer Definitions'!M15)),IF(SUMPRODUCT(--(G100:Y100&lt;&gt;""))=0,IF(ISNUMBER('Transfer Definitions'!M15),'Transfer Definitions'!M15,0),"N.A."),"")</f>
        <v/>
      </c>
      <c r="F100" s="48" t="str">
        <f>IF(OR('Transfer Definitions'!M15="y",ISNUMBER('Transfer Definitions'!M15)),"OR","")</f>
        <v/>
      </c>
    </row>
    <row r="101" spans="1:6" x14ac:dyDescent="0.45">
      <c r="A101" s="48" t="str">
        <f>IF(NOT(OR('Transfer Definitions'!B16="y",ISNUMBER('Transfer Definitions'!B16))),"...",'Population Definitions'!$B$11)</f>
        <v>...</v>
      </c>
      <c r="B101" s="1" t="str">
        <f t="shared" si="1"/>
        <v/>
      </c>
      <c r="C101" s="48" t="str">
        <f>IF(NOT(OR('Transfer Definitions'!B16="y",ISNUMBER('Transfer Definitions'!B16))),"",'Population Definitions'!$B$2)</f>
        <v/>
      </c>
      <c r="D101" s="143" t="str">
        <f>IF(OR('Transfer Definitions'!B16="y",ISNUMBER('Transfer Definitions'!B16)),"Number","")</f>
        <v/>
      </c>
      <c r="E101" s="143" t="str">
        <f>IF(OR('Transfer Definitions'!B16="y",ISNUMBER('Transfer Definitions'!B16)),IF(SUMPRODUCT(--(G101:Y101&lt;&gt;""))=0,IF(ISNUMBER('Transfer Definitions'!B16),'Transfer Definitions'!B16,0),"N.A."),"")</f>
        <v/>
      </c>
      <c r="F101" s="48" t="str">
        <f>IF(OR('Transfer Definitions'!B16="y",ISNUMBER('Transfer Definitions'!B16)),"OR","")</f>
        <v/>
      </c>
    </row>
    <row r="102" spans="1:6" x14ac:dyDescent="0.45">
      <c r="A102" s="48" t="str">
        <f>IF(NOT(OR('Transfer Definitions'!C16="y",ISNUMBER('Transfer Definitions'!C16))),"...",'Population Definitions'!$B$11)</f>
        <v>...</v>
      </c>
      <c r="B102" s="1" t="str">
        <f t="shared" si="1"/>
        <v/>
      </c>
      <c r="C102" s="48" t="str">
        <f>IF(NOT(OR('Transfer Definitions'!C16="y",ISNUMBER('Transfer Definitions'!C16))),"",'Population Definitions'!$B$3)</f>
        <v/>
      </c>
      <c r="D102" s="143" t="str">
        <f>IF(OR('Transfer Definitions'!C16="y",ISNUMBER('Transfer Definitions'!C16)),"Number","")</f>
        <v/>
      </c>
      <c r="E102" s="143" t="str">
        <f>IF(OR('Transfer Definitions'!C16="y",ISNUMBER('Transfer Definitions'!C16)),IF(SUMPRODUCT(--(G102:Y102&lt;&gt;""))=0,IF(ISNUMBER('Transfer Definitions'!C16),'Transfer Definitions'!C16,0),"N.A."),"")</f>
        <v/>
      </c>
      <c r="F102" s="48" t="str">
        <f>IF(OR('Transfer Definitions'!C16="y",ISNUMBER('Transfer Definitions'!C16)),"OR","")</f>
        <v/>
      </c>
    </row>
    <row r="103" spans="1:6" x14ac:dyDescent="0.45">
      <c r="A103" s="48" t="str">
        <f>IF(NOT(OR('Transfer Definitions'!D16="y",ISNUMBER('Transfer Definitions'!D16))),"...",'Population Definitions'!$B$11)</f>
        <v>...</v>
      </c>
      <c r="B103" s="1" t="str">
        <f t="shared" si="1"/>
        <v/>
      </c>
      <c r="C103" s="48" t="str">
        <f>IF(NOT(OR('Transfer Definitions'!D16="y",ISNUMBER('Transfer Definitions'!D16))),"",'Population Definitions'!$B$4)</f>
        <v/>
      </c>
      <c r="D103" s="143" t="str">
        <f>IF(OR('Transfer Definitions'!D16="y",ISNUMBER('Transfer Definitions'!D16)),"Number","")</f>
        <v/>
      </c>
      <c r="E103" s="143" t="str">
        <f>IF(OR('Transfer Definitions'!D16="y",ISNUMBER('Transfer Definitions'!D16)),IF(SUMPRODUCT(--(G103:Y103&lt;&gt;""))=0,IF(ISNUMBER('Transfer Definitions'!D16),'Transfer Definitions'!D16,0),"N.A."),"")</f>
        <v/>
      </c>
      <c r="F103" s="48" t="str">
        <f>IF(OR('Transfer Definitions'!D16="y",ISNUMBER('Transfer Definitions'!D16)),"OR","")</f>
        <v/>
      </c>
    </row>
    <row r="104" spans="1:6" x14ac:dyDescent="0.45">
      <c r="A104" s="48" t="str">
        <f>IF(NOT(OR('Transfer Definitions'!E16="y",ISNUMBER('Transfer Definitions'!E16))),"...",'Population Definitions'!$B$11)</f>
        <v>...</v>
      </c>
      <c r="B104" s="1" t="str">
        <f t="shared" si="1"/>
        <v/>
      </c>
      <c r="C104" s="48" t="str">
        <f>IF(NOT(OR('Transfer Definitions'!E16="y",ISNUMBER('Transfer Definitions'!E16))),"",'Population Definitions'!$B$5)</f>
        <v/>
      </c>
      <c r="D104" s="143" t="str">
        <f>IF(OR('Transfer Definitions'!E16="y",ISNUMBER('Transfer Definitions'!E16)),"Number","")</f>
        <v/>
      </c>
      <c r="E104" s="143" t="str">
        <f>IF(OR('Transfer Definitions'!E16="y",ISNUMBER('Transfer Definitions'!E16)),IF(SUMPRODUCT(--(G104:Y104&lt;&gt;""))=0,IF(ISNUMBER('Transfer Definitions'!E16),'Transfer Definitions'!E16,0),"N.A."),"")</f>
        <v/>
      </c>
      <c r="F104" s="48" t="str">
        <f>IF(OR('Transfer Definitions'!E16="y",ISNUMBER('Transfer Definitions'!E16)),"OR","")</f>
        <v/>
      </c>
    </row>
    <row r="105" spans="1:6" x14ac:dyDescent="0.45">
      <c r="A105" s="48" t="str">
        <f>IF(NOT(OR('Transfer Definitions'!F16="y",ISNUMBER('Transfer Definitions'!F16))),"...",'Population Definitions'!$B$11)</f>
        <v>...</v>
      </c>
      <c r="B105" s="1" t="str">
        <f t="shared" si="1"/>
        <v/>
      </c>
      <c r="C105" s="48" t="str">
        <f>IF(NOT(OR('Transfer Definitions'!F16="y",ISNUMBER('Transfer Definitions'!F16))),"",'Population Definitions'!$B$6)</f>
        <v/>
      </c>
      <c r="D105" s="143" t="str">
        <f>IF(OR('Transfer Definitions'!F16="y",ISNUMBER('Transfer Definitions'!F16)),"Number","")</f>
        <v/>
      </c>
      <c r="E105" s="143" t="str">
        <f>IF(OR('Transfer Definitions'!F16="y",ISNUMBER('Transfer Definitions'!F16)),IF(SUMPRODUCT(--(G105:Y105&lt;&gt;""))=0,IF(ISNUMBER('Transfer Definitions'!F16),'Transfer Definitions'!F16,0),"N.A."),"")</f>
        <v/>
      </c>
      <c r="F105" s="48" t="str">
        <f>IF(OR('Transfer Definitions'!F16="y",ISNUMBER('Transfer Definitions'!F16)),"OR","")</f>
        <v/>
      </c>
    </row>
    <row r="106" spans="1:6" x14ac:dyDescent="0.45">
      <c r="A106" s="48" t="str">
        <f>IF(NOT(OR('Transfer Definitions'!G16="y",ISNUMBER('Transfer Definitions'!G16))),"...",'Population Definitions'!$B$11)</f>
        <v>...</v>
      </c>
      <c r="B106" s="1" t="str">
        <f t="shared" si="1"/>
        <v/>
      </c>
      <c r="C106" s="48" t="str">
        <f>IF(NOT(OR('Transfer Definitions'!G16="y",ISNUMBER('Transfer Definitions'!G16))),"",'Population Definitions'!$B$7)</f>
        <v/>
      </c>
      <c r="D106" s="143" t="str">
        <f>IF(OR('Transfer Definitions'!G16="y",ISNUMBER('Transfer Definitions'!G16)),"Number","")</f>
        <v/>
      </c>
      <c r="E106" s="143" t="str">
        <f>IF(OR('Transfer Definitions'!G16="y",ISNUMBER('Transfer Definitions'!G16)),IF(SUMPRODUCT(--(G106:Y106&lt;&gt;""))=0,IF(ISNUMBER('Transfer Definitions'!G16),'Transfer Definitions'!G16,0),"N.A."),"")</f>
        <v/>
      </c>
      <c r="F106" s="48" t="str">
        <f>IF(OR('Transfer Definitions'!G16="y",ISNUMBER('Transfer Definitions'!G16)),"OR","")</f>
        <v/>
      </c>
    </row>
    <row r="107" spans="1:6" x14ac:dyDescent="0.45">
      <c r="A107" s="48" t="str">
        <f>IF(NOT(OR('Transfer Definitions'!H16="y",ISNUMBER('Transfer Definitions'!H16))),"...",'Population Definitions'!$B$11)</f>
        <v>...</v>
      </c>
      <c r="B107" s="1" t="str">
        <f t="shared" si="1"/>
        <v/>
      </c>
      <c r="C107" s="48" t="str">
        <f>IF(NOT(OR('Transfer Definitions'!H16="y",ISNUMBER('Transfer Definitions'!H16))),"",'Population Definitions'!$B$8)</f>
        <v/>
      </c>
      <c r="D107" s="143" t="str">
        <f>IF(OR('Transfer Definitions'!H16="y",ISNUMBER('Transfer Definitions'!H16)),"Number","")</f>
        <v/>
      </c>
      <c r="E107" s="143" t="str">
        <f>IF(OR('Transfer Definitions'!H16="y",ISNUMBER('Transfer Definitions'!H16)),IF(SUMPRODUCT(--(G107:Y107&lt;&gt;""))=0,IF(ISNUMBER('Transfer Definitions'!H16),'Transfer Definitions'!H16,0),"N.A."),"")</f>
        <v/>
      </c>
      <c r="F107" s="48" t="str">
        <f>IF(OR('Transfer Definitions'!H16="y",ISNUMBER('Transfer Definitions'!H16)),"OR","")</f>
        <v/>
      </c>
    </row>
    <row r="108" spans="1:6" x14ac:dyDescent="0.45">
      <c r="A108" s="48" t="str">
        <f>IF(NOT(OR('Transfer Definitions'!I16="y",ISNUMBER('Transfer Definitions'!I16))),"...",'Population Definitions'!$B$11)</f>
        <v>...</v>
      </c>
      <c r="B108" s="1" t="str">
        <f t="shared" si="1"/>
        <v/>
      </c>
      <c r="C108" s="48" t="str">
        <f>IF(NOT(OR('Transfer Definitions'!I16="y",ISNUMBER('Transfer Definitions'!I16))),"",'Population Definitions'!$B$9)</f>
        <v/>
      </c>
      <c r="D108" s="143" t="str">
        <f>IF(OR('Transfer Definitions'!I16="y",ISNUMBER('Transfer Definitions'!I16)),"Number","")</f>
        <v/>
      </c>
      <c r="E108" s="143" t="str">
        <f>IF(OR('Transfer Definitions'!I16="y",ISNUMBER('Transfer Definitions'!I16)),IF(SUMPRODUCT(--(G108:Y108&lt;&gt;""))=0,IF(ISNUMBER('Transfer Definitions'!I16),'Transfer Definitions'!I16,0),"N.A."),"")</f>
        <v/>
      </c>
      <c r="F108" s="48" t="str">
        <f>IF(OR('Transfer Definitions'!I16="y",ISNUMBER('Transfer Definitions'!I16)),"OR","")</f>
        <v/>
      </c>
    </row>
    <row r="109" spans="1:6" x14ac:dyDescent="0.45">
      <c r="A109" s="48" t="str">
        <f>IF(NOT(OR('Transfer Definitions'!J16="y",ISNUMBER('Transfer Definitions'!J16))),"...",'Population Definitions'!$B$11)</f>
        <v>...</v>
      </c>
      <c r="B109" s="1" t="str">
        <f t="shared" si="1"/>
        <v/>
      </c>
      <c r="C109" s="48" t="str">
        <f>IF(NOT(OR('Transfer Definitions'!J16="y",ISNUMBER('Transfer Definitions'!J16))),"",'Population Definitions'!$B$10)</f>
        <v/>
      </c>
      <c r="D109" s="143" t="str">
        <f>IF(OR('Transfer Definitions'!J16="y",ISNUMBER('Transfer Definitions'!J16)),"Number","")</f>
        <v/>
      </c>
      <c r="E109" s="143" t="str">
        <f>IF(OR('Transfer Definitions'!J16="y",ISNUMBER('Transfer Definitions'!J16)),IF(SUMPRODUCT(--(G109:Y109&lt;&gt;""))=0,IF(ISNUMBER('Transfer Definitions'!J16),'Transfer Definitions'!J16,0),"N.A."),"")</f>
        <v/>
      </c>
      <c r="F109" s="48" t="str">
        <f>IF(OR('Transfer Definitions'!J16="y",ISNUMBER('Transfer Definitions'!J16)),"OR","")</f>
        <v/>
      </c>
    </row>
    <row r="110" spans="1:6" x14ac:dyDescent="0.45">
      <c r="A110" s="48" t="str">
        <f>IF(NOT(OR('Transfer Definitions'!L16="y",ISNUMBER('Transfer Definitions'!L16))),"...",'Population Definitions'!$B$11)</f>
        <v>...</v>
      </c>
      <c r="B110" s="1" t="str">
        <f t="shared" si="1"/>
        <v/>
      </c>
      <c r="C110" s="48" t="str">
        <f>IF(NOT(OR('Transfer Definitions'!L16="y",ISNUMBER('Transfer Definitions'!L16))),"",'Population Definitions'!$B$12)</f>
        <v/>
      </c>
      <c r="D110" s="143" t="str">
        <f>IF(OR('Transfer Definitions'!L16="y",ISNUMBER('Transfer Definitions'!L16)),"Number","")</f>
        <v/>
      </c>
      <c r="E110" s="143" t="str">
        <f>IF(OR('Transfer Definitions'!L16="y",ISNUMBER('Transfer Definitions'!L16)),IF(SUMPRODUCT(--(G110:Y110&lt;&gt;""))=0,IF(ISNUMBER('Transfer Definitions'!L16),'Transfer Definitions'!L16,0),"N.A."),"")</f>
        <v/>
      </c>
      <c r="F110" s="48" t="str">
        <f>IF(OR('Transfer Definitions'!L16="y",ISNUMBER('Transfer Definitions'!L16)),"OR","")</f>
        <v/>
      </c>
    </row>
    <row r="111" spans="1:6" x14ac:dyDescent="0.45">
      <c r="A111" s="48" t="str">
        <f>IF(NOT(OR('Transfer Definitions'!M16="y",ISNUMBER('Transfer Definitions'!M16))),"...",'Population Definitions'!$B$11)</f>
        <v>...</v>
      </c>
      <c r="B111" s="1" t="str">
        <f t="shared" si="1"/>
        <v/>
      </c>
      <c r="C111" s="48" t="str">
        <f>IF(NOT(OR('Transfer Definitions'!M16="y",ISNUMBER('Transfer Definitions'!M16))),"",'Population Definitions'!$B$13)</f>
        <v/>
      </c>
      <c r="D111" s="143" t="str">
        <f>IF(OR('Transfer Definitions'!M16="y",ISNUMBER('Transfer Definitions'!M16)),"Number","")</f>
        <v/>
      </c>
      <c r="E111" s="143" t="str">
        <f>IF(OR('Transfer Definitions'!M16="y",ISNUMBER('Transfer Definitions'!M16)),IF(SUMPRODUCT(--(G111:Y111&lt;&gt;""))=0,IF(ISNUMBER('Transfer Definitions'!M16),'Transfer Definitions'!M16,0),"N.A."),"")</f>
        <v/>
      </c>
      <c r="F111" s="48" t="str">
        <f>IF(OR('Transfer Definitions'!M16="y",ISNUMBER('Transfer Definitions'!M16)),"OR","")</f>
        <v/>
      </c>
    </row>
    <row r="112" spans="1:6" x14ac:dyDescent="0.45">
      <c r="A112" s="48" t="str">
        <f>IF(NOT(OR('Transfer Definitions'!B17="y",ISNUMBER('Transfer Definitions'!B17))),"...",'Population Definitions'!$B$12)</f>
        <v>...</v>
      </c>
      <c r="B112" s="1" t="str">
        <f t="shared" si="1"/>
        <v/>
      </c>
      <c r="C112" s="48" t="str">
        <f>IF(NOT(OR('Transfer Definitions'!B17="y",ISNUMBER('Transfer Definitions'!B17))),"",'Population Definitions'!$B$2)</f>
        <v/>
      </c>
      <c r="D112" s="143" t="str">
        <f>IF(OR('Transfer Definitions'!B17="y",ISNUMBER('Transfer Definitions'!B17)),"Number","")</f>
        <v/>
      </c>
      <c r="E112" s="143" t="str">
        <f>IF(OR('Transfer Definitions'!B17="y",ISNUMBER('Transfer Definitions'!B17)),IF(SUMPRODUCT(--(G112:Y112&lt;&gt;""))=0,IF(ISNUMBER('Transfer Definitions'!B17),'Transfer Definitions'!B17,0),"N.A."),"")</f>
        <v/>
      </c>
      <c r="F112" s="48" t="str">
        <f>IF(OR('Transfer Definitions'!B17="y",ISNUMBER('Transfer Definitions'!B17)),"OR","")</f>
        <v/>
      </c>
    </row>
    <row r="113" spans="1:6" x14ac:dyDescent="0.45">
      <c r="A113" s="48" t="str">
        <f>IF(NOT(OR('Transfer Definitions'!C17="y",ISNUMBER('Transfer Definitions'!C17))),"...",'Population Definitions'!$B$12)</f>
        <v>...</v>
      </c>
      <c r="B113" s="1" t="str">
        <f t="shared" si="1"/>
        <v/>
      </c>
      <c r="C113" s="48" t="str">
        <f>IF(NOT(OR('Transfer Definitions'!C17="y",ISNUMBER('Transfer Definitions'!C17))),"",'Population Definitions'!$B$3)</f>
        <v/>
      </c>
      <c r="D113" s="143" t="str">
        <f>IF(OR('Transfer Definitions'!C17="y",ISNUMBER('Transfer Definitions'!C17)),"Number","")</f>
        <v/>
      </c>
      <c r="E113" s="143" t="str">
        <f>IF(OR('Transfer Definitions'!C17="y",ISNUMBER('Transfer Definitions'!C17)),IF(SUMPRODUCT(--(G113:Y113&lt;&gt;""))=0,IF(ISNUMBER('Transfer Definitions'!C17),'Transfer Definitions'!C17,0),"N.A."),"")</f>
        <v/>
      </c>
      <c r="F113" s="48" t="str">
        <f>IF(OR('Transfer Definitions'!C17="y",ISNUMBER('Transfer Definitions'!C17)),"OR","")</f>
        <v/>
      </c>
    </row>
    <row r="114" spans="1:6" x14ac:dyDescent="0.45">
      <c r="A114" s="48" t="str">
        <f>IF(NOT(OR('Transfer Definitions'!D17="y",ISNUMBER('Transfer Definitions'!D17))),"...",'Population Definitions'!$B$12)</f>
        <v>...</v>
      </c>
      <c r="B114" s="1" t="str">
        <f t="shared" si="1"/>
        <v/>
      </c>
      <c r="C114" s="48" t="str">
        <f>IF(NOT(OR('Transfer Definitions'!D17="y",ISNUMBER('Transfer Definitions'!D17))),"",'Population Definitions'!$B$4)</f>
        <v/>
      </c>
      <c r="D114" s="143" t="str">
        <f>IF(OR('Transfer Definitions'!D17="y",ISNUMBER('Transfer Definitions'!D17)),"Number","")</f>
        <v/>
      </c>
      <c r="E114" s="143" t="str">
        <f>IF(OR('Transfer Definitions'!D17="y",ISNUMBER('Transfer Definitions'!D17)),IF(SUMPRODUCT(--(G114:Y114&lt;&gt;""))=0,IF(ISNUMBER('Transfer Definitions'!D17),'Transfer Definitions'!D17,0),"N.A."),"")</f>
        <v/>
      </c>
      <c r="F114" s="48" t="str">
        <f>IF(OR('Transfer Definitions'!D17="y",ISNUMBER('Transfer Definitions'!D17)),"OR","")</f>
        <v/>
      </c>
    </row>
    <row r="115" spans="1:6" x14ac:dyDescent="0.45">
      <c r="A115" s="48" t="str">
        <f>IF(NOT(OR('Transfer Definitions'!E17="y",ISNUMBER('Transfer Definitions'!E17))),"...",'Population Definitions'!$B$12)</f>
        <v>...</v>
      </c>
      <c r="B115" s="1" t="str">
        <f t="shared" si="1"/>
        <v/>
      </c>
      <c r="C115" s="48" t="str">
        <f>IF(NOT(OR('Transfer Definitions'!E17="y",ISNUMBER('Transfer Definitions'!E17))),"",'Population Definitions'!$B$5)</f>
        <v/>
      </c>
      <c r="D115" s="143" t="str">
        <f>IF(OR('Transfer Definitions'!E17="y",ISNUMBER('Transfer Definitions'!E17)),"Number","")</f>
        <v/>
      </c>
      <c r="E115" s="143" t="str">
        <f>IF(OR('Transfer Definitions'!E17="y",ISNUMBER('Transfer Definitions'!E17)),IF(SUMPRODUCT(--(G115:Y115&lt;&gt;""))=0,IF(ISNUMBER('Transfer Definitions'!E17),'Transfer Definitions'!E17,0),"N.A."),"")</f>
        <v/>
      </c>
      <c r="F115" s="48" t="str">
        <f>IF(OR('Transfer Definitions'!E17="y",ISNUMBER('Transfer Definitions'!E17)),"OR","")</f>
        <v/>
      </c>
    </row>
    <row r="116" spans="1:6" x14ac:dyDescent="0.45">
      <c r="A116" s="48" t="str">
        <f>IF(NOT(OR('Transfer Definitions'!F17="y",ISNUMBER('Transfer Definitions'!F17))),"...",'Population Definitions'!$B$12)</f>
        <v>...</v>
      </c>
      <c r="B116" s="1" t="str">
        <f t="shared" si="1"/>
        <v/>
      </c>
      <c r="C116" s="48" t="str">
        <f>IF(NOT(OR('Transfer Definitions'!F17="y",ISNUMBER('Transfer Definitions'!F17))),"",'Population Definitions'!$B$6)</f>
        <v/>
      </c>
      <c r="D116" s="143" t="str">
        <f>IF(OR('Transfer Definitions'!F17="y",ISNUMBER('Transfer Definitions'!F17)),"Number","")</f>
        <v/>
      </c>
      <c r="E116" s="143" t="str">
        <f>IF(OR('Transfer Definitions'!F17="y",ISNUMBER('Transfer Definitions'!F17)),IF(SUMPRODUCT(--(G116:Y116&lt;&gt;""))=0,IF(ISNUMBER('Transfer Definitions'!F17),'Transfer Definitions'!F17,0),"N.A."),"")</f>
        <v/>
      </c>
      <c r="F116" s="48" t="str">
        <f>IF(OR('Transfer Definitions'!F17="y",ISNUMBER('Transfer Definitions'!F17)),"OR","")</f>
        <v/>
      </c>
    </row>
    <row r="117" spans="1:6" x14ac:dyDescent="0.45">
      <c r="A117" s="48" t="str">
        <f>IF(NOT(OR('Transfer Definitions'!G17="y",ISNUMBER('Transfer Definitions'!G17))),"...",'Population Definitions'!$B$12)</f>
        <v>...</v>
      </c>
      <c r="B117" s="1" t="str">
        <f t="shared" si="1"/>
        <v/>
      </c>
      <c r="C117" s="48" t="str">
        <f>IF(NOT(OR('Transfer Definitions'!G17="y",ISNUMBER('Transfer Definitions'!G17))),"",'Population Definitions'!$B$7)</f>
        <v/>
      </c>
      <c r="D117" s="143" t="str">
        <f>IF(OR('Transfer Definitions'!G17="y",ISNUMBER('Transfer Definitions'!G17)),"Number","")</f>
        <v/>
      </c>
      <c r="E117" s="143" t="str">
        <f>IF(OR('Transfer Definitions'!G17="y",ISNUMBER('Transfer Definitions'!G17)),IF(SUMPRODUCT(--(G117:Y117&lt;&gt;""))=0,IF(ISNUMBER('Transfer Definitions'!G17),'Transfer Definitions'!G17,0),"N.A."),"")</f>
        <v/>
      </c>
      <c r="F117" s="48" t="str">
        <f>IF(OR('Transfer Definitions'!G17="y",ISNUMBER('Transfer Definitions'!G17)),"OR","")</f>
        <v/>
      </c>
    </row>
    <row r="118" spans="1:6" x14ac:dyDescent="0.45">
      <c r="A118" s="48" t="str">
        <f>IF(NOT(OR('Transfer Definitions'!H17="y",ISNUMBER('Transfer Definitions'!H17))),"...",'Population Definitions'!$B$12)</f>
        <v>...</v>
      </c>
      <c r="B118" s="1" t="str">
        <f t="shared" si="1"/>
        <v/>
      </c>
      <c r="C118" s="48" t="str">
        <f>IF(NOT(OR('Transfer Definitions'!H17="y",ISNUMBER('Transfer Definitions'!H17))),"",'Population Definitions'!$B$8)</f>
        <v/>
      </c>
      <c r="D118" s="143" t="str">
        <f>IF(OR('Transfer Definitions'!H17="y",ISNUMBER('Transfer Definitions'!H17)),"Number","")</f>
        <v/>
      </c>
      <c r="E118" s="143" t="str">
        <f>IF(OR('Transfer Definitions'!H17="y",ISNUMBER('Transfer Definitions'!H17)),IF(SUMPRODUCT(--(G118:Y118&lt;&gt;""))=0,IF(ISNUMBER('Transfer Definitions'!H17),'Transfer Definitions'!H17,0),"N.A."),"")</f>
        <v/>
      </c>
      <c r="F118" s="48" t="str">
        <f>IF(OR('Transfer Definitions'!H17="y",ISNUMBER('Transfer Definitions'!H17)),"OR","")</f>
        <v/>
      </c>
    </row>
    <row r="119" spans="1:6" x14ac:dyDescent="0.45">
      <c r="A119" s="48" t="str">
        <f>IF(NOT(OR('Transfer Definitions'!I17="y",ISNUMBER('Transfer Definitions'!I17))),"...",'Population Definitions'!$B$12)</f>
        <v>...</v>
      </c>
      <c r="B119" s="1" t="str">
        <f t="shared" si="1"/>
        <v/>
      </c>
      <c r="C119" s="48" t="str">
        <f>IF(NOT(OR('Transfer Definitions'!I17="y",ISNUMBER('Transfer Definitions'!I17))),"",'Population Definitions'!$B$9)</f>
        <v/>
      </c>
      <c r="D119" s="143" t="str">
        <f>IF(OR('Transfer Definitions'!I17="y",ISNUMBER('Transfer Definitions'!I17)),"Number","")</f>
        <v/>
      </c>
      <c r="E119" s="143" t="str">
        <f>IF(OR('Transfer Definitions'!I17="y",ISNUMBER('Transfer Definitions'!I17)),IF(SUMPRODUCT(--(G119:Y119&lt;&gt;""))=0,IF(ISNUMBER('Transfer Definitions'!I17),'Transfer Definitions'!I17,0),"N.A."),"")</f>
        <v/>
      </c>
      <c r="F119" s="48" t="str">
        <f>IF(OR('Transfer Definitions'!I17="y",ISNUMBER('Transfer Definitions'!I17)),"OR","")</f>
        <v/>
      </c>
    </row>
    <row r="120" spans="1:6" x14ac:dyDescent="0.45">
      <c r="A120" s="48" t="str">
        <f>IF(NOT(OR('Transfer Definitions'!J17="y",ISNUMBER('Transfer Definitions'!J17))),"...",'Population Definitions'!$B$12)</f>
        <v>...</v>
      </c>
      <c r="B120" s="1" t="str">
        <f t="shared" si="1"/>
        <v/>
      </c>
      <c r="C120" s="48" t="str">
        <f>IF(NOT(OR('Transfer Definitions'!J17="y",ISNUMBER('Transfer Definitions'!J17))),"",'Population Definitions'!$B$10)</f>
        <v/>
      </c>
      <c r="D120" s="143" t="str">
        <f>IF(OR('Transfer Definitions'!J17="y",ISNUMBER('Transfer Definitions'!J17)),"Number","")</f>
        <v/>
      </c>
      <c r="E120" s="143" t="str">
        <f>IF(OR('Transfer Definitions'!J17="y",ISNUMBER('Transfer Definitions'!J17)),IF(SUMPRODUCT(--(G120:Y120&lt;&gt;""))=0,IF(ISNUMBER('Transfer Definitions'!J17),'Transfer Definitions'!J17,0),"N.A."),"")</f>
        <v/>
      </c>
      <c r="F120" s="48" t="str">
        <f>IF(OR('Transfer Definitions'!J17="y",ISNUMBER('Transfer Definitions'!J17)),"OR","")</f>
        <v/>
      </c>
    </row>
    <row r="121" spans="1:6" x14ac:dyDescent="0.45">
      <c r="A121" s="48" t="str">
        <f>IF(NOT(OR('Transfer Definitions'!K17="y",ISNUMBER('Transfer Definitions'!K17))),"...",'Population Definitions'!$B$12)</f>
        <v>...</v>
      </c>
      <c r="B121" s="1" t="str">
        <f t="shared" si="1"/>
        <v/>
      </c>
      <c r="C121" s="48" t="str">
        <f>IF(NOT(OR('Transfer Definitions'!K17="y",ISNUMBER('Transfer Definitions'!K17))),"",'Population Definitions'!$B$11)</f>
        <v/>
      </c>
      <c r="D121" s="143" t="str">
        <f>IF(OR('Transfer Definitions'!K17="y",ISNUMBER('Transfer Definitions'!K17)),"Number","")</f>
        <v/>
      </c>
      <c r="E121" s="143" t="str">
        <f>IF(OR('Transfer Definitions'!K17="y",ISNUMBER('Transfer Definitions'!K17)),IF(SUMPRODUCT(--(G121:Y121&lt;&gt;""))=0,IF(ISNUMBER('Transfer Definitions'!K17),'Transfer Definitions'!K17,0),"N.A."),"")</f>
        <v/>
      </c>
      <c r="F121" s="48" t="str">
        <f>IF(OR('Transfer Definitions'!K17="y",ISNUMBER('Transfer Definitions'!K17)),"OR","")</f>
        <v/>
      </c>
    </row>
    <row r="122" spans="1:6" x14ac:dyDescent="0.45">
      <c r="A122" s="48" t="str">
        <f>IF(NOT(OR('Transfer Definitions'!M17="y",ISNUMBER('Transfer Definitions'!M17))),"...",'Population Definitions'!$B$12)</f>
        <v>...</v>
      </c>
      <c r="B122" s="1" t="str">
        <f t="shared" si="1"/>
        <v/>
      </c>
      <c r="C122" s="48" t="str">
        <f>IF(NOT(OR('Transfer Definitions'!M17="y",ISNUMBER('Transfer Definitions'!M17))),"",'Population Definitions'!$B$13)</f>
        <v/>
      </c>
      <c r="D122" s="143" t="str">
        <f>IF(OR('Transfer Definitions'!M17="y",ISNUMBER('Transfer Definitions'!M17)),"Number","")</f>
        <v/>
      </c>
      <c r="E122" s="143" t="str">
        <f>IF(OR('Transfer Definitions'!M17="y",ISNUMBER('Transfer Definitions'!M17)),IF(SUMPRODUCT(--(G122:Y122&lt;&gt;""))=0,IF(ISNUMBER('Transfer Definitions'!M17),'Transfer Definitions'!M17,0),"N.A."),"")</f>
        <v/>
      </c>
      <c r="F122" s="48" t="str">
        <f>IF(OR('Transfer Definitions'!M17="y",ISNUMBER('Transfer Definitions'!M17)),"OR","")</f>
        <v/>
      </c>
    </row>
    <row r="123" spans="1:6" x14ac:dyDescent="0.45">
      <c r="A123" s="48" t="str">
        <f>IF(NOT(OR('Transfer Definitions'!B18="y",ISNUMBER('Transfer Definitions'!B18))),"...",'Population Definitions'!$B$13)</f>
        <v>...</v>
      </c>
      <c r="B123" s="1" t="str">
        <f t="shared" si="1"/>
        <v/>
      </c>
      <c r="C123" s="48" t="str">
        <f>IF(NOT(OR('Transfer Definitions'!B18="y",ISNUMBER('Transfer Definitions'!B18))),"",'Population Definitions'!$B$2)</f>
        <v/>
      </c>
      <c r="D123" s="143" t="str">
        <f>IF(OR('Transfer Definitions'!B18="y",ISNUMBER('Transfer Definitions'!B18)),"Number","")</f>
        <v/>
      </c>
      <c r="E123" s="143" t="str">
        <f>IF(OR('Transfer Definitions'!B18="y",ISNUMBER('Transfer Definitions'!B18)),IF(SUMPRODUCT(--(G123:Y123&lt;&gt;""))=0,IF(ISNUMBER('Transfer Definitions'!B18),'Transfer Definitions'!B18,0),"N.A."),"")</f>
        <v/>
      </c>
      <c r="F123" s="48" t="str">
        <f>IF(OR('Transfer Definitions'!B18="y",ISNUMBER('Transfer Definitions'!B18)),"OR","")</f>
        <v/>
      </c>
    </row>
    <row r="124" spans="1:6" x14ac:dyDescent="0.45">
      <c r="A124" s="48" t="str">
        <f>IF(NOT(OR('Transfer Definitions'!C18="y",ISNUMBER('Transfer Definitions'!C18))),"...",'Population Definitions'!$B$13)</f>
        <v>...</v>
      </c>
      <c r="B124" s="1" t="str">
        <f t="shared" si="1"/>
        <v/>
      </c>
      <c r="C124" s="48" t="str">
        <f>IF(NOT(OR('Transfer Definitions'!C18="y",ISNUMBER('Transfer Definitions'!C18))),"",'Population Definitions'!$B$3)</f>
        <v/>
      </c>
      <c r="D124" s="143" t="str">
        <f>IF(OR('Transfer Definitions'!C18="y",ISNUMBER('Transfer Definitions'!C18)),"Number","")</f>
        <v/>
      </c>
      <c r="E124" s="143" t="str">
        <f>IF(OR('Transfer Definitions'!C18="y",ISNUMBER('Transfer Definitions'!C18)),IF(SUMPRODUCT(--(G124:Y124&lt;&gt;""))=0,IF(ISNUMBER('Transfer Definitions'!C18),'Transfer Definitions'!C18,0),"N.A."),"")</f>
        <v/>
      </c>
      <c r="F124" s="48" t="str">
        <f>IF(OR('Transfer Definitions'!C18="y",ISNUMBER('Transfer Definitions'!C18)),"OR","")</f>
        <v/>
      </c>
    </row>
    <row r="125" spans="1:6" x14ac:dyDescent="0.45">
      <c r="A125" s="48" t="str">
        <f>IF(NOT(OR('Transfer Definitions'!D18="y",ISNUMBER('Transfer Definitions'!D18))),"...",'Population Definitions'!$B$13)</f>
        <v>...</v>
      </c>
      <c r="B125" s="1" t="str">
        <f t="shared" si="1"/>
        <v/>
      </c>
      <c r="C125" s="48" t="str">
        <f>IF(NOT(OR('Transfer Definitions'!D18="y",ISNUMBER('Transfer Definitions'!D18))),"",'Population Definitions'!$B$4)</f>
        <v/>
      </c>
      <c r="D125" s="143" t="str">
        <f>IF(OR('Transfer Definitions'!D18="y",ISNUMBER('Transfer Definitions'!D18)),"Number","")</f>
        <v/>
      </c>
      <c r="E125" s="143" t="str">
        <f>IF(OR('Transfer Definitions'!D18="y",ISNUMBER('Transfer Definitions'!D18)),IF(SUMPRODUCT(--(G125:Y125&lt;&gt;""))=0,IF(ISNUMBER('Transfer Definitions'!D18),'Transfer Definitions'!D18,0),"N.A."),"")</f>
        <v/>
      </c>
      <c r="F125" s="48" t="str">
        <f>IF(OR('Transfer Definitions'!D18="y",ISNUMBER('Transfer Definitions'!D18)),"OR","")</f>
        <v/>
      </c>
    </row>
    <row r="126" spans="1:6" x14ac:dyDescent="0.45">
      <c r="A126" s="48" t="str">
        <f>IF(NOT(OR('Transfer Definitions'!E18="y",ISNUMBER('Transfer Definitions'!E18))),"...",'Population Definitions'!$B$13)</f>
        <v>...</v>
      </c>
      <c r="B126" s="1" t="str">
        <f t="shared" si="1"/>
        <v/>
      </c>
      <c r="C126" s="48" t="str">
        <f>IF(NOT(OR('Transfer Definitions'!E18="y",ISNUMBER('Transfer Definitions'!E18))),"",'Population Definitions'!$B$5)</f>
        <v/>
      </c>
      <c r="D126" s="143" t="str">
        <f>IF(OR('Transfer Definitions'!E18="y",ISNUMBER('Transfer Definitions'!E18)),"Number","")</f>
        <v/>
      </c>
      <c r="E126" s="143" t="str">
        <f>IF(OR('Transfer Definitions'!E18="y",ISNUMBER('Transfer Definitions'!E18)),IF(SUMPRODUCT(--(G126:Y126&lt;&gt;""))=0,IF(ISNUMBER('Transfer Definitions'!E18),'Transfer Definitions'!E18,0),"N.A."),"")</f>
        <v/>
      </c>
      <c r="F126" s="48" t="str">
        <f>IF(OR('Transfer Definitions'!E18="y",ISNUMBER('Transfer Definitions'!E18)),"OR","")</f>
        <v/>
      </c>
    </row>
    <row r="127" spans="1:6" x14ac:dyDescent="0.45">
      <c r="A127" s="48" t="str">
        <f>IF(NOT(OR('Transfer Definitions'!F18="y",ISNUMBER('Transfer Definitions'!F18))),"...",'Population Definitions'!$B$13)</f>
        <v>...</v>
      </c>
      <c r="B127" s="1" t="str">
        <f t="shared" si="1"/>
        <v/>
      </c>
      <c r="C127" s="48" t="str">
        <f>IF(NOT(OR('Transfer Definitions'!F18="y",ISNUMBER('Transfer Definitions'!F18))),"",'Population Definitions'!$B$6)</f>
        <v/>
      </c>
      <c r="D127" s="143" t="str">
        <f>IF(OR('Transfer Definitions'!F18="y",ISNUMBER('Transfer Definitions'!F18)),"Number","")</f>
        <v/>
      </c>
      <c r="E127" s="143" t="str">
        <f>IF(OR('Transfer Definitions'!F18="y",ISNUMBER('Transfer Definitions'!F18)),IF(SUMPRODUCT(--(G127:Y127&lt;&gt;""))=0,IF(ISNUMBER('Transfer Definitions'!F18),'Transfer Definitions'!F18,0),"N.A."),"")</f>
        <v/>
      </c>
      <c r="F127" s="48" t="str">
        <f>IF(OR('Transfer Definitions'!F18="y",ISNUMBER('Transfer Definitions'!F18)),"OR","")</f>
        <v/>
      </c>
    </row>
    <row r="128" spans="1:6" x14ac:dyDescent="0.45">
      <c r="A128" s="48" t="str">
        <f>IF(NOT(OR('Transfer Definitions'!G18="y",ISNUMBER('Transfer Definitions'!G18))),"...",'Population Definitions'!$B$13)</f>
        <v>...</v>
      </c>
      <c r="B128" s="1" t="str">
        <f t="shared" si="1"/>
        <v/>
      </c>
      <c r="C128" s="48" t="str">
        <f>IF(NOT(OR('Transfer Definitions'!G18="y",ISNUMBER('Transfer Definitions'!G18))),"",'Population Definitions'!$B$7)</f>
        <v/>
      </c>
      <c r="D128" s="143" t="str">
        <f>IF(OR('Transfer Definitions'!G18="y",ISNUMBER('Transfer Definitions'!G18)),"Number","")</f>
        <v/>
      </c>
      <c r="E128" s="143" t="str">
        <f>IF(OR('Transfer Definitions'!G18="y",ISNUMBER('Transfer Definitions'!G18)),IF(SUMPRODUCT(--(G128:Y128&lt;&gt;""))=0,IF(ISNUMBER('Transfer Definitions'!G18),'Transfer Definitions'!G18,0),"N.A."),"")</f>
        <v/>
      </c>
      <c r="F128" s="48" t="str">
        <f>IF(OR('Transfer Definitions'!G18="y",ISNUMBER('Transfer Definitions'!G18)),"OR","")</f>
        <v/>
      </c>
    </row>
    <row r="129" spans="1:25" x14ac:dyDescent="0.45">
      <c r="A129" s="48" t="str">
        <f>IF(NOT(OR('Transfer Definitions'!H18="y",ISNUMBER('Transfer Definitions'!H18))),"...",'Population Definitions'!$B$13)</f>
        <v>...</v>
      </c>
      <c r="B129" s="1" t="str">
        <f t="shared" si="1"/>
        <v/>
      </c>
      <c r="C129" s="48" t="str">
        <f>IF(NOT(OR('Transfer Definitions'!H18="y",ISNUMBER('Transfer Definitions'!H18))),"",'Population Definitions'!$B$8)</f>
        <v/>
      </c>
      <c r="D129" s="143" t="str">
        <f>IF(OR('Transfer Definitions'!H18="y",ISNUMBER('Transfer Definitions'!H18)),"Number","")</f>
        <v/>
      </c>
      <c r="E129" s="143" t="str">
        <f>IF(OR('Transfer Definitions'!H18="y",ISNUMBER('Transfer Definitions'!H18)),IF(SUMPRODUCT(--(G129:Y129&lt;&gt;""))=0,IF(ISNUMBER('Transfer Definitions'!H18),'Transfer Definitions'!H18,0),"N.A."),"")</f>
        <v/>
      </c>
      <c r="F129" s="48" t="str">
        <f>IF(OR('Transfer Definitions'!H18="y",ISNUMBER('Transfer Definitions'!H18)),"OR","")</f>
        <v/>
      </c>
    </row>
    <row r="130" spans="1:25" x14ac:dyDescent="0.45">
      <c r="A130" s="48" t="str">
        <f>IF(NOT(OR('Transfer Definitions'!I18="y",ISNUMBER('Transfer Definitions'!I18))),"...",'Population Definitions'!$B$13)</f>
        <v>...</v>
      </c>
      <c r="B130" s="1" t="str">
        <f t="shared" ref="B130:B133" si="2">IF(C130="","","---&gt;")</f>
        <v/>
      </c>
      <c r="C130" s="48" t="str">
        <f>IF(NOT(OR('Transfer Definitions'!I18="y",ISNUMBER('Transfer Definitions'!I18))),"",'Population Definitions'!$B$9)</f>
        <v/>
      </c>
      <c r="D130" s="143" t="str">
        <f>IF(OR('Transfer Definitions'!I18="y",ISNUMBER('Transfer Definitions'!I18)),"Number","")</f>
        <v/>
      </c>
      <c r="E130" s="143" t="str">
        <f>IF(OR('Transfer Definitions'!I18="y",ISNUMBER('Transfer Definitions'!I18)),IF(SUMPRODUCT(--(G130:Y130&lt;&gt;""))=0,IF(ISNUMBER('Transfer Definitions'!I18),'Transfer Definitions'!I18,0),"N.A."),"")</f>
        <v/>
      </c>
      <c r="F130" s="48" t="str">
        <f>IF(OR('Transfer Definitions'!I18="y",ISNUMBER('Transfer Definitions'!I18)),"OR","")</f>
        <v/>
      </c>
    </row>
    <row r="131" spans="1:25" x14ac:dyDescent="0.45">
      <c r="A131" s="48" t="str">
        <f>IF(NOT(OR('Transfer Definitions'!J18="y",ISNUMBER('Transfer Definitions'!J18))),"...",'Population Definitions'!$B$13)</f>
        <v>...</v>
      </c>
      <c r="B131" s="1" t="str">
        <f t="shared" si="2"/>
        <v/>
      </c>
      <c r="C131" s="48" t="str">
        <f>IF(NOT(OR('Transfer Definitions'!J18="y",ISNUMBER('Transfer Definitions'!J18))),"",'Population Definitions'!$B$10)</f>
        <v/>
      </c>
      <c r="D131" s="143" t="str">
        <f>IF(OR('Transfer Definitions'!J18="y",ISNUMBER('Transfer Definitions'!J18)),"Number","")</f>
        <v/>
      </c>
      <c r="E131" s="143" t="str">
        <f>IF(OR('Transfer Definitions'!J18="y",ISNUMBER('Transfer Definitions'!J18)),IF(SUMPRODUCT(--(G131:Y131&lt;&gt;""))=0,IF(ISNUMBER('Transfer Definitions'!J18),'Transfer Definitions'!J18,0),"N.A."),"")</f>
        <v/>
      </c>
      <c r="F131" s="48" t="str">
        <f>IF(OR('Transfer Definitions'!J18="y",ISNUMBER('Transfer Definitions'!J18)),"OR","")</f>
        <v/>
      </c>
    </row>
    <row r="132" spans="1:25" x14ac:dyDescent="0.45">
      <c r="A132" s="48" t="str">
        <f>IF(NOT(OR('Transfer Definitions'!K18="y",ISNUMBER('Transfer Definitions'!K18))),"...",'Population Definitions'!$B$13)</f>
        <v>...</v>
      </c>
      <c r="B132" s="1" t="str">
        <f t="shared" si="2"/>
        <v/>
      </c>
      <c r="C132" s="48" t="str">
        <f>IF(NOT(OR('Transfer Definitions'!K18="y",ISNUMBER('Transfer Definitions'!K18))),"",'Population Definitions'!$B$11)</f>
        <v/>
      </c>
      <c r="D132" s="143" t="str">
        <f>IF(OR('Transfer Definitions'!K18="y",ISNUMBER('Transfer Definitions'!K18)),"Number","")</f>
        <v/>
      </c>
      <c r="E132" s="143" t="str">
        <f>IF(OR('Transfer Definitions'!K18="y",ISNUMBER('Transfer Definitions'!K18)),IF(SUMPRODUCT(--(G132:Y132&lt;&gt;""))=0,IF(ISNUMBER('Transfer Definitions'!K18),'Transfer Definitions'!K18,0),"N.A."),"")</f>
        <v/>
      </c>
      <c r="F132" s="48" t="str">
        <f>IF(OR('Transfer Definitions'!K18="y",ISNUMBER('Transfer Definitions'!K18)),"OR","")</f>
        <v/>
      </c>
    </row>
    <row r="133" spans="1:25" x14ac:dyDescent="0.45">
      <c r="A133" s="48" t="str">
        <f>IF(NOT(OR('Transfer Definitions'!L18="y",ISNUMBER('Transfer Definitions'!L18))),"...",'Population Definitions'!$B$13)</f>
        <v>...</v>
      </c>
      <c r="B133" s="1" t="str">
        <f t="shared" si="2"/>
        <v/>
      </c>
      <c r="C133" s="48" t="str">
        <f>IF(NOT(OR('Transfer Definitions'!L18="y",ISNUMBER('Transfer Definitions'!L18))),"",'Population Definitions'!$B$12)</f>
        <v/>
      </c>
      <c r="D133" s="143" t="str">
        <f>IF(OR('Transfer Definitions'!L18="y",ISNUMBER('Transfer Definitions'!L18)),"Number","")</f>
        <v/>
      </c>
      <c r="E133" s="143" t="str">
        <f>IF(OR('Transfer Definitions'!L18="y",ISNUMBER('Transfer Definitions'!L18)),IF(SUMPRODUCT(--(G133:Y133&lt;&gt;""))=0,IF(ISNUMBER('Transfer Definitions'!L18),'Transfer Definitions'!L18,0),"N.A."),"")</f>
        <v/>
      </c>
      <c r="F133" s="48" t="str">
        <f>IF(OR('Transfer Definitions'!L18="y",ISNUMBER('Transfer Definitions'!L18)),"OR","")</f>
        <v/>
      </c>
    </row>
    <row r="135" spans="1:25" x14ac:dyDescent="0.45">
      <c r="A135" s="1" t="str">
        <f>'Transfer Definitions'!$B$3</f>
        <v>HIV Infections</v>
      </c>
      <c r="D135" s="1" t="s">
        <v>3</v>
      </c>
      <c r="E135" s="1" t="s">
        <v>4</v>
      </c>
      <c r="G135" s="1">
        <v>2000</v>
      </c>
      <c r="H135" s="1">
        <v>2001</v>
      </c>
      <c r="I135" s="1">
        <v>2002</v>
      </c>
      <c r="J135" s="1">
        <v>2003</v>
      </c>
      <c r="K135" s="1">
        <v>2004</v>
      </c>
      <c r="L135" s="1">
        <v>2005</v>
      </c>
      <c r="M135" s="1">
        <v>2006</v>
      </c>
      <c r="N135" s="1">
        <v>2007</v>
      </c>
      <c r="O135" s="1">
        <v>2008</v>
      </c>
      <c r="P135" s="1">
        <v>2009</v>
      </c>
      <c r="Q135" s="1">
        <v>2010</v>
      </c>
      <c r="R135" s="1">
        <v>2011</v>
      </c>
      <c r="S135" s="1">
        <v>2012</v>
      </c>
      <c r="T135" s="1">
        <v>2013</v>
      </c>
      <c r="U135" s="1">
        <v>2014</v>
      </c>
      <c r="V135" s="1">
        <v>2015</v>
      </c>
      <c r="W135" s="1">
        <v>2016</v>
      </c>
      <c r="X135" s="1">
        <v>2017</v>
      </c>
      <c r="Y135" s="1">
        <v>2018</v>
      </c>
    </row>
    <row r="136" spans="1:25" x14ac:dyDescent="0.45">
      <c r="A136" s="48" t="str">
        <f>IF(NOT(OR('Transfer Definitions'!C21="y",ISNUMBER('Transfer Definitions'!C21))),"...",'Population Definitions'!$B$2)</f>
        <v>...</v>
      </c>
      <c r="B136" s="1" t="str">
        <f t="shared" ref="B136:B199" si="3">IF(C136="","","---&gt;")</f>
        <v/>
      </c>
      <c r="C136" s="48" t="str">
        <f>IF(NOT(OR('Transfer Definitions'!C21="y",ISNUMBER('Transfer Definitions'!C21))),"",'Population Definitions'!$B$3)</f>
        <v/>
      </c>
      <c r="D136" s="143" t="str">
        <f>IF(OR('Transfer Definitions'!C21="y",ISNUMBER('Transfer Definitions'!C21)),"Number","")</f>
        <v/>
      </c>
      <c r="E136" s="143" t="str">
        <f>IF(OR('Transfer Definitions'!C21="y",ISNUMBER('Transfer Definitions'!C21)),IF(SUMPRODUCT(--(G136:Y136&lt;&gt;""))=0,IF(ISNUMBER('Transfer Definitions'!C21),'Transfer Definitions'!C21,0),"N.A."),"")</f>
        <v/>
      </c>
      <c r="F136" s="48" t="str">
        <f>IF(OR('Transfer Definitions'!C21="y",ISNUMBER('Transfer Definitions'!C21)),"OR","")</f>
        <v/>
      </c>
    </row>
    <row r="137" spans="1:25" x14ac:dyDescent="0.45">
      <c r="A137" s="48" t="str">
        <f>IF(NOT(OR('Transfer Definitions'!D21="y",ISNUMBER('Transfer Definitions'!D21))),"...",'Population Definitions'!$B$2)</f>
        <v>...</v>
      </c>
      <c r="B137" s="1" t="str">
        <f t="shared" si="3"/>
        <v/>
      </c>
      <c r="C137" s="48" t="str">
        <f>IF(NOT(OR('Transfer Definitions'!D21="y",ISNUMBER('Transfer Definitions'!D21))),"",'Population Definitions'!$B$4)</f>
        <v/>
      </c>
      <c r="D137" s="143" t="str">
        <f>IF(OR('Transfer Definitions'!D21="y",ISNUMBER('Transfer Definitions'!D21)),"Number","")</f>
        <v/>
      </c>
      <c r="E137" s="143" t="str">
        <f>IF(OR('Transfer Definitions'!D21="y",ISNUMBER('Transfer Definitions'!D21)),IF(SUMPRODUCT(--(G137:Y137&lt;&gt;""))=0,IF(ISNUMBER('Transfer Definitions'!D21),'Transfer Definitions'!D21,0),"N.A."),"")</f>
        <v/>
      </c>
      <c r="F137" s="48" t="str">
        <f>IF(OR('Transfer Definitions'!D21="y",ISNUMBER('Transfer Definitions'!D21)),"OR","")</f>
        <v/>
      </c>
    </row>
    <row r="138" spans="1:25" x14ac:dyDescent="0.45">
      <c r="A138" s="48" t="str">
        <f>IF(NOT(OR('Transfer Definitions'!E21="y",ISNUMBER('Transfer Definitions'!E21))),"...",'Population Definitions'!$B$2)</f>
        <v>...</v>
      </c>
      <c r="B138" s="1" t="str">
        <f t="shared" si="3"/>
        <v/>
      </c>
      <c r="C138" s="48" t="str">
        <f>IF(NOT(OR('Transfer Definitions'!E21="y",ISNUMBER('Transfer Definitions'!E21))),"",'Population Definitions'!$B$5)</f>
        <v/>
      </c>
      <c r="D138" s="143" t="str">
        <f>IF(OR('Transfer Definitions'!E21="y",ISNUMBER('Transfer Definitions'!E21)),"Number","")</f>
        <v/>
      </c>
      <c r="E138" s="143" t="str">
        <f>IF(OR('Transfer Definitions'!E21="y",ISNUMBER('Transfer Definitions'!E21)),IF(SUMPRODUCT(--(G138:Y138&lt;&gt;""))=0,IF(ISNUMBER('Transfer Definitions'!E21),'Transfer Definitions'!E21,0),"N.A."),"")</f>
        <v/>
      </c>
      <c r="F138" s="48" t="str">
        <f>IF(OR('Transfer Definitions'!E21="y",ISNUMBER('Transfer Definitions'!E21)),"OR","")</f>
        <v/>
      </c>
    </row>
    <row r="139" spans="1:25" x14ac:dyDescent="0.45">
      <c r="A139" s="48" t="str">
        <f>IF(NOT(OR('Transfer Definitions'!F21="y",ISNUMBER('Transfer Definitions'!F21))),"...",'Population Definitions'!$B$2)</f>
        <v>...</v>
      </c>
      <c r="B139" s="1" t="str">
        <f t="shared" si="3"/>
        <v/>
      </c>
      <c r="C139" s="48" t="str">
        <f>IF(NOT(OR('Transfer Definitions'!F21="y",ISNUMBER('Transfer Definitions'!F21))),"",'Population Definitions'!$B$6)</f>
        <v/>
      </c>
      <c r="D139" s="143" t="str">
        <f>IF(OR('Transfer Definitions'!F21="y",ISNUMBER('Transfer Definitions'!F21)),"Number","")</f>
        <v/>
      </c>
      <c r="E139" s="143" t="str">
        <f>IF(OR('Transfer Definitions'!F21="y",ISNUMBER('Transfer Definitions'!F21)),IF(SUMPRODUCT(--(G139:Y139&lt;&gt;""))=0,IF(ISNUMBER('Transfer Definitions'!F21),'Transfer Definitions'!F21,0),"N.A."),"")</f>
        <v/>
      </c>
      <c r="F139" s="48" t="str">
        <f>IF(OR('Transfer Definitions'!F21="y",ISNUMBER('Transfer Definitions'!F21)),"OR","")</f>
        <v/>
      </c>
    </row>
    <row r="140" spans="1:25" x14ac:dyDescent="0.45">
      <c r="A140" s="48" t="str">
        <f>IF(NOT(OR('Transfer Definitions'!G21="y",ISNUMBER('Transfer Definitions'!G21))),"...",'Population Definitions'!$B$2)</f>
        <v>...</v>
      </c>
      <c r="B140" s="1" t="str">
        <f t="shared" si="3"/>
        <v/>
      </c>
      <c r="C140" s="48" t="str">
        <f>IF(NOT(OR('Transfer Definitions'!G21="y",ISNUMBER('Transfer Definitions'!G21))),"",'Population Definitions'!$B$7)</f>
        <v/>
      </c>
      <c r="D140" s="143" t="str">
        <f>IF(OR('Transfer Definitions'!G21="y",ISNUMBER('Transfer Definitions'!G21)),"Number","")</f>
        <v/>
      </c>
      <c r="E140" s="143" t="str">
        <f>IF(OR('Transfer Definitions'!G21="y",ISNUMBER('Transfer Definitions'!G21)),IF(SUMPRODUCT(--(G140:Y140&lt;&gt;""))=0,IF(ISNUMBER('Transfer Definitions'!G21),'Transfer Definitions'!G21,0),"N.A."),"")</f>
        <v/>
      </c>
      <c r="F140" s="48" t="str">
        <f>IF(OR('Transfer Definitions'!G21="y",ISNUMBER('Transfer Definitions'!G21)),"OR","")</f>
        <v/>
      </c>
    </row>
    <row r="141" spans="1:25" x14ac:dyDescent="0.45">
      <c r="A141" s="48" t="str">
        <f>IF(NOT(OR('Transfer Definitions'!H21="y",ISNUMBER('Transfer Definitions'!H21))),"...",'Population Definitions'!$B$2)</f>
        <v>...</v>
      </c>
      <c r="B141" s="1" t="str">
        <f t="shared" si="3"/>
        <v/>
      </c>
      <c r="C141" s="48" t="str">
        <f>IF(NOT(OR('Transfer Definitions'!H21="y",ISNUMBER('Transfer Definitions'!H21))),"",'Population Definitions'!$B$8)</f>
        <v/>
      </c>
      <c r="D141" s="143" t="str">
        <f>IF(OR('Transfer Definitions'!H21="y",ISNUMBER('Transfer Definitions'!H21)),"Number","")</f>
        <v/>
      </c>
      <c r="E141" s="143" t="str">
        <f>IF(OR('Transfer Definitions'!H21="y",ISNUMBER('Transfer Definitions'!H21)),IF(SUMPRODUCT(--(G141:Y141&lt;&gt;""))=0,IF(ISNUMBER('Transfer Definitions'!H21),'Transfer Definitions'!H21,0),"N.A."),"")</f>
        <v/>
      </c>
      <c r="F141" s="48" t="str">
        <f>IF(OR('Transfer Definitions'!H21="y",ISNUMBER('Transfer Definitions'!H21)),"OR","")</f>
        <v/>
      </c>
    </row>
    <row r="142" spans="1:25" x14ac:dyDescent="0.45">
      <c r="A142" s="48" t="str">
        <f>IF(NOT(OR('Transfer Definitions'!I21="y",ISNUMBER('Transfer Definitions'!I21))),"...",'Population Definitions'!$B$2)</f>
        <v>...</v>
      </c>
      <c r="B142" s="1" t="str">
        <f t="shared" si="3"/>
        <v/>
      </c>
      <c r="C142" s="48" t="str">
        <f>IF(NOT(OR('Transfer Definitions'!I21="y",ISNUMBER('Transfer Definitions'!I21))),"",'Population Definitions'!$B$9)</f>
        <v/>
      </c>
      <c r="D142" s="143" t="str">
        <f>IF(OR('Transfer Definitions'!I21="y",ISNUMBER('Transfer Definitions'!I21)),"Number","")</f>
        <v/>
      </c>
      <c r="E142" s="143" t="str">
        <f>IF(OR('Transfer Definitions'!I21="y",ISNUMBER('Transfer Definitions'!I21)),IF(SUMPRODUCT(--(G142:Y142&lt;&gt;""))=0,IF(ISNUMBER('Transfer Definitions'!I21),'Transfer Definitions'!I21,0),"N.A."),"")</f>
        <v/>
      </c>
      <c r="F142" s="48" t="str">
        <f>IF(OR('Transfer Definitions'!I21="y",ISNUMBER('Transfer Definitions'!I21)),"OR","")</f>
        <v/>
      </c>
    </row>
    <row r="143" spans="1:25" x14ac:dyDescent="0.45">
      <c r="A143" s="48" t="str">
        <f>IF(NOT(OR('Transfer Definitions'!J21="y",ISNUMBER('Transfer Definitions'!J21))),"...",'Population Definitions'!$B$2)</f>
        <v>...</v>
      </c>
      <c r="B143" s="1" t="str">
        <f t="shared" si="3"/>
        <v/>
      </c>
      <c r="C143" s="48" t="str">
        <f>IF(NOT(OR('Transfer Definitions'!J21="y",ISNUMBER('Transfer Definitions'!J21))),"",'Population Definitions'!$B$10)</f>
        <v/>
      </c>
      <c r="D143" s="143" t="str">
        <f>IF(OR('Transfer Definitions'!J21="y",ISNUMBER('Transfer Definitions'!J21)),"Number","")</f>
        <v/>
      </c>
      <c r="E143" s="143" t="str">
        <f>IF(OR('Transfer Definitions'!J21="y",ISNUMBER('Transfer Definitions'!J21)),IF(SUMPRODUCT(--(G143:Y143&lt;&gt;""))=0,IF(ISNUMBER('Transfer Definitions'!J21),'Transfer Definitions'!J21,0),"N.A."),"")</f>
        <v/>
      </c>
      <c r="F143" s="48" t="str">
        <f>IF(OR('Transfer Definitions'!J21="y",ISNUMBER('Transfer Definitions'!J21)),"OR","")</f>
        <v/>
      </c>
    </row>
    <row r="144" spans="1:25" x14ac:dyDescent="0.45">
      <c r="A144" s="48" t="str">
        <f>IF(NOT(OR('Transfer Definitions'!K21="y",ISNUMBER('Transfer Definitions'!K21))),"...",'Population Definitions'!$B$2)</f>
        <v>...</v>
      </c>
      <c r="B144" s="1" t="str">
        <f t="shared" si="3"/>
        <v/>
      </c>
      <c r="C144" s="48" t="str">
        <f>IF(NOT(OR('Transfer Definitions'!K21="y",ISNUMBER('Transfer Definitions'!K21))),"",'Population Definitions'!$B$11)</f>
        <v/>
      </c>
      <c r="D144" s="143" t="str">
        <f>IF(OR('Transfer Definitions'!K21="y",ISNUMBER('Transfer Definitions'!K21)),"Number","")</f>
        <v/>
      </c>
      <c r="E144" s="143" t="str">
        <f>IF(OR('Transfer Definitions'!K21="y",ISNUMBER('Transfer Definitions'!K21)),IF(SUMPRODUCT(--(G144:Y144&lt;&gt;""))=0,IF(ISNUMBER('Transfer Definitions'!K21),'Transfer Definitions'!K21,0),"N.A."),"")</f>
        <v/>
      </c>
      <c r="F144" s="48" t="str">
        <f>IF(OR('Transfer Definitions'!K21="y",ISNUMBER('Transfer Definitions'!K21)),"OR","")</f>
        <v/>
      </c>
    </row>
    <row r="145" spans="1:6" x14ac:dyDescent="0.45">
      <c r="A145" s="48" t="str">
        <f>IF(NOT(OR('Transfer Definitions'!L21="y",ISNUMBER('Transfer Definitions'!L21))),"...",'Population Definitions'!$B$2)</f>
        <v>...</v>
      </c>
      <c r="B145" s="1" t="str">
        <f t="shared" si="3"/>
        <v/>
      </c>
      <c r="C145" s="48" t="str">
        <f>IF(NOT(OR('Transfer Definitions'!L21="y",ISNUMBER('Transfer Definitions'!L21))),"",'Population Definitions'!$B$12)</f>
        <v/>
      </c>
      <c r="D145" s="143" t="str">
        <f>IF(OR('Transfer Definitions'!L21="y",ISNUMBER('Transfer Definitions'!L21)),"Number","")</f>
        <v/>
      </c>
      <c r="E145" s="143" t="str">
        <f>IF(OR('Transfer Definitions'!L21="y",ISNUMBER('Transfer Definitions'!L21)),IF(SUMPRODUCT(--(G145:Y145&lt;&gt;""))=0,IF(ISNUMBER('Transfer Definitions'!L21),'Transfer Definitions'!L21,0),"N.A."),"")</f>
        <v/>
      </c>
      <c r="F145" s="48" t="str">
        <f>IF(OR('Transfer Definitions'!L21="y",ISNUMBER('Transfer Definitions'!L21)),"OR","")</f>
        <v/>
      </c>
    </row>
    <row r="146" spans="1:6" x14ac:dyDescent="0.45">
      <c r="A146" s="48" t="str">
        <f>IF(NOT(OR('Transfer Definitions'!M21="y",ISNUMBER('Transfer Definitions'!M21))),"...",'Population Definitions'!$B$2)</f>
        <v>...</v>
      </c>
      <c r="B146" s="1" t="str">
        <f t="shared" si="3"/>
        <v/>
      </c>
      <c r="C146" s="48" t="str">
        <f>IF(NOT(OR('Transfer Definitions'!M21="y",ISNUMBER('Transfer Definitions'!M21))),"",'Population Definitions'!$B$13)</f>
        <v/>
      </c>
      <c r="D146" s="143" t="str">
        <f>IF(OR('Transfer Definitions'!M21="y",ISNUMBER('Transfer Definitions'!M21)),"Number","")</f>
        <v/>
      </c>
      <c r="E146" s="143" t="str">
        <f>IF(OR('Transfer Definitions'!M21="y",ISNUMBER('Transfer Definitions'!M21)),IF(SUMPRODUCT(--(G146:Y146&lt;&gt;""))=0,IF(ISNUMBER('Transfer Definitions'!M21),'Transfer Definitions'!M21,0),"N.A."),"")</f>
        <v/>
      </c>
      <c r="F146" s="48" t="str">
        <f>IF(OR('Transfer Definitions'!M21="y",ISNUMBER('Transfer Definitions'!M21)),"OR","")</f>
        <v/>
      </c>
    </row>
    <row r="147" spans="1:6" x14ac:dyDescent="0.45">
      <c r="A147" s="48" t="str">
        <f>IF(NOT(OR('Transfer Definitions'!B22="y",ISNUMBER('Transfer Definitions'!B22))),"...",'Population Definitions'!$B$3)</f>
        <v>...</v>
      </c>
      <c r="B147" s="1" t="str">
        <f t="shared" si="3"/>
        <v/>
      </c>
      <c r="C147" s="48" t="str">
        <f>IF(NOT(OR('Transfer Definitions'!B22="y",ISNUMBER('Transfer Definitions'!B22))),"",'Population Definitions'!$B$2)</f>
        <v/>
      </c>
      <c r="D147" s="143" t="str">
        <f>IF(OR('Transfer Definitions'!B22="y",ISNUMBER('Transfer Definitions'!B22)),"Number","")</f>
        <v/>
      </c>
      <c r="E147" s="143" t="str">
        <f>IF(OR('Transfer Definitions'!B22="y",ISNUMBER('Transfer Definitions'!B22)),IF(SUMPRODUCT(--(G147:Y147&lt;&gt;""))=0,IF(ISNUMBER('Transfer Definitions'!B22),'Transfer Definitions'!B22,0),"N.A."),"")</f>
        <v/>
      </c>
      <c r="F147" s="48" t="str">
        <f>IF(OR('Transfer Definitions'!B22="y",ISNUMBER('Transfer Definitions'!B22)),"OR","")</f>
        <v/>
      </c>
    </row>
    <row r="148" spans="1:6" x14ac:dyDescent="0.45">
      <c r="A148" s="48" t="str">
        <f>IF(NOT(OR('Transfer Definitions'!D22="y",ISNUMBER('Transfer Definitions'!D22))),"...",'Population Definitions'!$B$3)</f>
        <v>...</v>
      </c>
      <c r="B148" s="1" t="str">
        <f t="shared" si="3"/>
        <v/>
      </c>
      <c r="C148" s="48" t="str">
        <f>IF(NOT(OR('Transfer Definitions'!D22="y",ISNUMBER('Transfer Definitions'!D22))),"",'Population Definitions'!$B$4)</f>
        <v/>
      </c>
      <c r="D148" s="143" t="str">
        <f>IF(OR('Transfer Definitions'!D22="y",ISNUMBER('Transfer Definitions'!D22)),"Number","")</f>
        <v/>
      </c>
      <c r="E148" s="143" t="str">
        <f>IF(OR('Transfer Definitions'!D22="y",ISNUMBER('Transfer Definitions'!D22)),IF(SUMPRODUCT(--(G148:Y148&lt;&gt;""))=0,IF(ISNUMBER('Transfer Definitions'!D22),'Transfer Definitions'!D22,0),"N.A."),"")</f>
        <v/>
      </c>
      <c r="F148" s="48" t="str">
        <f>IF(OR('Transfer Definitions'!D22="y",ISNUMBER('Transfer Definitions'!D22)),"OR","")</f>
        <v/>
      </c>
    </row>
    <row r="149" spans="1:6" x14ac:dyDescent="0.45">
      <c r="A149" s="48" t="str">
        <f>IF(NOT(OR('Transfer Definitions'!E22="y",ISNUMBER('Transfer Definitions'!E22))),"...",'Population Definitions'!$B$3)</f>
        <v>...</v>
      </c>
      <c r="B149" s="1" t="str">
        <f t="shared" si="3"/>
        <v/>
      </c>
      <c r="C149" s="48" t="str">
        <f>IF(NOT(OR('Transfer Definitions'!E22="y",ISNUMBER('Transfer Definitions'!E22))),"",'Population Definitions'!$B$5)</f>
        <v/>
      </c>
      <c r="D149" s="143" t="str">
        <f>IF(OR('Transfer Definitions'!E22="y",ISNUMBER('Transfer Definitions'!E22)),"Number","")</f>
        <v/>
      </c>
      <c r="E149" s="143" t="str">
        <f>IF(OR('Transfer Definitions'!E22="y",ISNUMBER('Transfer Definitions'!E22)),IF(SUMPRODUCT(--(G149:Y149&lt;&gt;""))=0,IF(ISNUMBER('Transfer Definitions'!E22),'Transfer Definitions'!E22,0),"N.A."),"")</f>
        <v/>
      </c>
      <c r="F149" s="48" t="str">
        <f>IF(OR('Transfer Definitions'!E22="y",ISNUMBER('Transfer Definitions'!E22)),"OR","")</f>
        <v/>
      </c>
    </row>
    <row r="150" spans="1:6" x14ac:dyDescent="0.45">
      <c r="A150" s="48" t="str">
        <f>IF(NOT(OR('Transfer Definitions'!F22="y",ISNUMBER('Transfer Definitions'!F22))),"...",'Population Definitions'!$B$3)</f>
        <v>...</v>
      </c>
      <c r="B150" s="1" t="str">
        <f t="shared" si="3"/>
        <v/>
      </c>
      <c r="C150" s="48" t="str">
        <f>IF(NOT(OR('Transfer Definitions'!F22="y",ISNUMBER('Transfer Definitions'!F22))),"",'Population Definitions'!$B$6)</f>
        <v/>
      </c>
      <c r="D150" s="143" t="str">
        <f>IF(OR('Transfer Definitions'!F22="y",ISNUMBER('Transfer Definitions'!F22)),"Number","")</f>
        <v/>
      </c>
      <c r="E150" s="143" t="str">
        <f>IF(OR('Transfer Definitions'!F22="y",ISNUMBER('Transfer Definitions'!F22)),IF(SUMPRODUCT(--(G150:Y150&lt;&gt;""))=0,IF(ISNUMBER('Transfer Definitions'!F22),'Transfer Definitions'!F22,0),"N.A."),"")</f>
        <v/>
      </c>
      <c r="F150" s="48" t="str">
        <f>IF(OR('Transfer Definitions'!F22="y",ISNUMBER('Transfer Definitions'!F22)),"OR","")</f>
        <v/>
      </c>
    </row>
    <row r="151" spans="1:6" x14ac:dyDescent="0.45">
      <c r="A151" s="48" t="str">
        <f>IF(NOT(OR('Transfer Definitions'!G22="y",ISNUMBER('Transfer Definitions'!G22))),"...",'Population Definitions'!$B$3)</f>
        <v>...</v>
      </c>
      <c r="B151" s="1" t="str">
        <f t="shared" si="3"/>
        <v/>
      </c>
      <c r="C151" s="48" t="str">
        <f>IF(NOT(OR('Transfer Definitions'!G22="y",ISNUMBER('Transfer Definitions'!G22))),"",'Population Definitions'!$B$7)</f>
        <v/>
      </c>
      <c r="D151" s="143" t="str">
        <f>IF(OR('Transfer Definitions'!G22="y",ISNUMBER('Transfer Definitions'!G22)),"Number","")</f>
        <v/>
      </c>
      <c r="E151" s="143" t="str">
        <f>IF(OR('Transfer Definitions'!G22="y",ISNUMBER('Transfer Definitions'!G22)),IF(SUMPRODUCT(--(G151:Y151&lt;&gt;""))=0,IF(ISNUMBER('Transfer Definitions'!G22),'Transfer Definitions'!G22,0),"N.A."),"")</f>
        <v/>
      </c>
      <c r="F151" s="48" t="str">
        <f>IF(OR('Transfer Definitions'!G22="y",ISNUMBER('Transfer Definitions'!G22)),"OR","")</f>
        <v/>
      </c>
    </row>
    <row r="152" spans="1:6" x14ac:dyDescent="0.45">
      <c r="A152" s="48" t="str">
        <f>IF(NOT(OR('Transfer Definitions'!H22="y",ISNUMBER('Transfer Definitions'!H22))),"...",'Population Definitions'!$B$3)</f>
        <v>...</v>
      </c>
      <c r="B152" s="1" t="str">
        <f t="shared" si="3"/>
        <v/>
      </c>
      <c r="C152" s="48" t="str">
        <f>IF(NOT(OR('Transfer Definitions'!H22="y",ISNUMBER('Transfer Definitions'!H22))),"",'Population Definitions'!$B$8)</f>
        <v/>
      </c>
      <c r="D152" s="143" t="str">
        <f>IF(OR('Transfer Definitions'!H22="y",ISNUMBER('Transfer Definitions'!H22)),"Number","")</f>
        <v/>
      </c>
      <c r="E152" s="143" t="str">
        <f>IF(OR('Transfer Definitions'!H22="y",ISNUMBER('Transfer Definitions'!H22)),IF(SUMPRODUCT(--(G152:Y152&lt;&gt;""))=0,IF(ISNUMBER('Transfer Definitions'!H22),'Transfer Definitions'!H22,0),"N.A."),"")</f>
        <v/>
      </c>
      <c r="F152" s="48" t="str">
        <f>IF(OR('Transfer Definitions'!H22="y",ISNUMBER('Transfer Definitions'!H22)),"OR","")</f>
        <v/>
      </c>
    </row>
    <row r="153" spans="1:6" x14ac:dyDescent="0.45">
      <c r="A153" s="48" t="str">
        <f>IF(NOT(OR('Transfer Definitions'!I22="y",ISNUMBER('Transfer Definitions'!I22))),"...",'Population Definitions'!$B$3)</f>
        <v>...</v>
      </c>
      <c r="B153" s="1" t="str">
        <f t="shared" si="3"/>
        <v/>
      </c>
      <c r="C153" s="48" t="str">
        <f>IF(NOT(OR('Transfer Definitions'!I22="y",ISNUMBER('Transfer Definitions'!I22))),"",'Population Definitions'!$B$9)</f>
        <v/>
      </c>
      <c r="D153" s="143" t="str">
        <f>IF(OR('Transfer Definitions'!I22="y",ISNUMBER('Transfer Definitions'!I22)),"Number","")</f>
        <v/>
      </c>
      <c r="E153" s="143" t="str">
        <f>IF(OR('Transfer Definitions'!I22="y",ISNUMBER('Transfer Definitions'!I22)),IF(SUMPRODUCT(--(G153:Y153&lt;&gt;""))=0,IF(ISNUMBER('Transfer Definitions'!I22),'Transfer Definitions'!I22,0),"N.A."),"")</f>
        <v/>
      </c>
      <c r="F153" s="48" t="str">
        <f>IF(OR('Transfer Definitions'!I22="y",ISNUMBER('Transfer Definitions'!I22)),"OR","")</f>
        <v/>
      </c>
    </row>
    <row r="154" spans="1:6" x14ac:dyDescent="0.45">
      <c r="A154" s="48" t="str">
        <f>IF(NOT(OR('Transfer Definitions'!J22="y",ISNUMBER('Transfer Definitions'!J22))),"...",'Population Definitions'!$B$3)</f>
        <v>...</v>
      </c>
      <c r="B154" s="1" t="str">
        <f t="shared" si="3"/>
        <v/>
      </c>
      <c r="C154" s="48" t="str">
        <f>IF(NOT(OR('Transfer Definitions'!J22="y",ISNUMBER('Transfer Definitions'!J22))),"",'Population Definitions'!$B$10)</f>
        <v/>
      </c>
      <c r="D154" s="143" t="str">
        <f>IF(OR('Transfer Definitions'!J22="y",ISNUMBER('Transfer Definitions'!J22)),"Number","")</f>
        <v/>
      </c>
      <c r="E154" s="143" t="str">
        <f>IF(OR('Transfer Definitions'!J22="y",ISNUMBER('Transfer Definitions'!J22)),IF(SUMPRODUCT(--(G154:Y154&lt;&gt;""))=0,IF(ISNUMBER('Transfer Definitions'!J22),'Transfer Definitions'!J22,0),"N.A."),"")</f>
        <v/>
      </c>
      <c r="F154" s="48" t="str">
        <f>IF(OR('Transfer Definitions'!J22="y",ISNUMBER('Transfer Definitions'!J22)),"OR","")</f>
        <v/>
      </c>
    </row>
    <row r="155" spans="1:6" x14ac:dyDescent="0.45">
      <c r="A155" s="48" t="str">
        <f>IF(NOT(OR('Transfer Definitions'!K22="y",ISNUMBER('Transfer Definitions'!K22))),"...",'Population Definitions'!$B$3)</f>
        <v>...</v>
      </c>
      <c r="B155" s="1" t="str">
        <f t="shared" si="3"/>
        <v/>
      </c>
      <c r="C155" s="48" t="str">
        <f>IF(NOT(OR('Transfer Definitions'!K22="y",ISNUMBER('Transfer Definitions'!K22))),"",'Population Definitions'!$B$11)</f>
        <v/>
      </c>
      <c r="D155" s="143" t="str">
        <f>IF(OR('Transfer Definitions'!K22="y",ISNUMBER('Transfer Definitions'!K22)),"Number","")</f>
        <v/>
      </c>
      <c r="E155" s="143" t="str">
        <f>IF(OR('Transfer Definitions'!K22="y",ISNUMBER('Transfer Definitions'!K22)),IF(SUMPRODUCT(--(G155:Y155&lt;&gt;""))=0,IF(ISNUMBER('Transfer Definitions'!K22),'Transfer Definitions'!K22,0),"N.A."),"")</f>
        <v/>
      </c>
      <c r="F155" s="48" t="str">
        <f>IF(OR('Transfer Definitions'!K22="y",ISNUMBER('Transfer Definitions'!K22)),"OR","")</f>
        <v/>
      </c>
    </row>
    <row r="156" spans="1:6" x14ac:dyDescent="0.45">
      <c r="A156" s="48" t="str">
        <f>IF(NOT(OR('Transfer Definitions'!L22="y",ISNUMBER('Transfer Definitions'!L22))),"...",'Population Definitions'!$B$3)</f>
        <v>...</v>
      </c>
      <c r="B156" s="1" t="str">
        <f t="shared" si="3"/>
        <v/>
      </c>
      <c r="C156" s="48" t="str">
        <f>IF(NOT(OR('Transfer Definitions'!L22="y",ISNUMBER('Transfer Definitions'!L22))),"",'Population Definitions'!$B$12)</f>
        <v/>
      </c>
      <c r="D156" s="143" t="str">
        <f>IF(OR('Transfer Definitions'!L22="y",ISNUMBER('Transfer Definitions'!L22)),"Number","")</f>
        <v/>
      </c>
      <c r="E156" s="143" t="str">
        <f>IF(OR('Transfer Definitions'!L22="y",ISNUMBER('Transfer Definitions'!L22)),IF(SUMPRODUCT(--(G156:Y156&lt;&gt;""))=0,IF(ISNUMBER('Transfer Definitions'!L22),'Transfer Definitions'!L22,0),"N.A."),"")</f>
        <v/>
      </c>
      <c r="F156" s="48" t="str">
        <f>IF(OR('Transfer Definitions'!L22="y",ISNUMBER('Transfer Definitions'!L22)),"OR","")</f>
        <v/>
      </c>
    </row>
    <row r="157" spans="1:6" x14ac:dyDescent="0.45">
      <c r="A157" s="48" t="str">
        <f>IF(NOT(OR('Transfer Definitions'!M22="y",ISNUMBER('Transfer Definitions'!M22))),"...",'Population Definitions'!$B$3)</f>
        <v>...</v>
      </c>
      <c r="B157" s="1" t="str">
        <f t="shared" si="3"/>
        <v/>
      </c>
      <c r="C157" s="48" t="str">
        <f>IF(NOT(OR('Transfer Definitions'!M22="y",ISNUMBER('Transfer Definitions'!M22))),"",'Population Definitions'!$B$13)</f>
        <v/>
      </c>
      <c r="D157" s="143" t="str">
        <f>IF(OR('Transfer Definitions'!M22="y",ISNUMBER('Transfer Definitions'!M22)),"Number","")</f>
        <v/>
      </c>
      <c r="E157" s="143" t="str">
        <f>IF(OR('Transfer Definitions'!M22="y",ISNUMBER('Transfer Definitions'!M22)),IF(SUMPRODUCT(--(G157:Y157&lt;&gt;""))=0,IF(ISNUMBER('Transfer Definitions'!M22),'Transfer Definitions'!M22,0),"N.A."),"")</f>
        <v/>
      </c>
      <c r="F157" s="48" t="str">
        <f>IF(OR('Transfer Definitions'!M22="y",ISNUMBER('Transfer Definitions'!M22)),"OR","")</f>
        <v/>
      </c>
    </row>
    <row r="158" spans="1:6" x14ac:dyDescent="0.45">
      <c r="A158" s="48" t="str">
        <f>IF(NOT(OR('Transfer Definitions'!B23="y",ISNUMBER('Transfer Definitions'!B23))),"...",'Population Definitions'!$B$4)</f>
        <v>...</v>
      </c>
      <c r="B158" s="1" t="str">
        <f t="shared" si="3"/>
        <v/>
      </c>
      <c r="C158" s="48" t="str">
        <f>IF(NOT(OR('Transfer Definitions'!B23="y",ISNUMBER('Transfer Definitions'!B23))),"",'Population Definitions'!$B$2)</f>
        <v/>
      </c>
      <c r="D158" s="143" t="str">
        <f>IF(OR('Transfer Definitions'!B23="y",ISNUMBER('Transfer Definitions'!B23)),"Number","")</f>
        <v/>
      </c>
      <c r="E158" s="143" t="str">
        <f>IF(OR('Transfer Definitions'!B23="y",ISNUMBER('Transfer Definitions'!B23)),IF(SUMPRODUCT(--(G158:Y158&lt;&gt;""))=0,IF(ISNUMBER('Transfer Definitions'!B23),'Transfer Definitions'!B23,0),"N.A."),"")</f>
        <v/>
      </c>
      <c r="F158" s="48" t="str">
        <f>IF(OR('Transfer Definitions'!B23="y",ISNUMBER('Transfer Definitions'!B23)),"OR","")</f>
        <v/>
      </c>
    </row>
    <row r="159" spans="1:6" x14ac:dyDescent="0.45">
      <c r="A159" s="48" t="str">
        <f>IF(NOT(OR('Transfer Definitions'!C23="y",ISNUMBER('Transfer Definitions'!C23))),"...",'Population Definitions'!$B$4)</f>
        <v>...</v>
      </c>
      <c r="B159" s="1" t="str">
        <f t="shared" si="3"/>
        <v/>
      </c>
      <c r="C159" s="48" t="str">
        <f>IF(NOT(OR('Transfer Definitions'!C23="y",ISNUMBER('Transfer Definitions'!C23))),"",'Population Definitions'!$B$3)</f>
        <v/>
      </c>
      <c r="D159" s="143" t="str">
        <f>IF(OR('Transfer Definitions'!C23="y",ISNUMBER('Transfer Definitions'!C23)),"Number","")</f>
        <v/>
      </c>
      <c r="E159" s="143" t="str">
        <f>IF(OR('Transfer Definitions'!C23="y",ISNUMBER('Transfer Definitions'!C23)),IF(SUMPRODUCT(--(G159:Y159&lt;&gt;""))=0,IF(ISNUMBER('Transfer Definitions'!C23),'Transfer Definitions'!C23,0),"N.A."),"")</f>
        <v/>
      </c>
      <c r="F159" s="48" t="str">
        <f>IF(OR('Transfer Definitions'!C23="y",ISNUMBER('Transfer Definitions'!C23)),"OR","")</f>
        <v/>
      </c>
    </row>
    <row r="160" spans="1:6" x14ac:dyDescent="0.45">
      <c r="A160" s="48" t="str">
        <f>IF(NOT(OR('Transfer Definitions'!E23="y",ISNUMBER('Transfer Definitions'!E23))),"...",'Population Definitions'!$B$4)</f>
        <v>...</v>
      </c>
      <c r="B160" s="1" t="str">
        <f t="shared" si="3"/>
        <v/>
      </c>
      <c r="C160" s="48" t="str">
        <f>IF(NOT(OR('Transfer Definitions'!E23="y",ISNUMBER('Transfer Definitions'!E23))),"",'Population Definitions'!$B$5)</f>
        <v/>
      </c>
      <c r="D160" s="143" t="str">
        <f>IF(OR('Transfer Definitions'!E23="y",ISNUMBER('Transfer Definitions'!E23)),"Number","")</f>
        <v/>
      </c>
      <c r="E160" s="143" t="str">
        <f>IF(OR('Transfer Definitions'!E23="y",ISNUMBER('Transfer Definitions'!E23)),IF(SUMPRODUCT(--(G160:Y160&lt;&gt;""))=0,IF(ISNUMBER('Transfer Definitions'!E23),'Transfer Definitions'!E23,0),"N.A."),"")</f>
        <v/>
      </c>
      <c r="F160" s="48" t="str">
        <f>IF(OR('Transfer Definitions'!E23="y",ISNUMBER('Transfer Definitions'!E23)),"OR","")</f>
        <v/>
      </c>
    </row>
    <row r="161" spans="1:23" x14ac:dyDescent="0.45">
      <c r="A161" s="48" t="str">
        <f>IF(NOT(OR('Transfer Definitions'!F23="y",ISNUMBER('Transfer Definitions'!F23))),"...",'Population Definitions'!$B$4)</f>
        <v>Gen 15-64</v>
      </c>
      <c r="B161" s="1" t="str">
        <f t="shared" si="3"/>
        <v>---&gt;</v>
      </c>
      <c r="C161" s="48" t="str">
        <f>IF(NOT(OR('Transfer Definitions'!F23="y",ISNUMBER('Transfer Definitions'!F23))),"",'Population Definitions'!$B$6)</f>
        <v>PLHIV 15-64</v>
      </c>
      <c r="D161" s="143" t="s">
        <v>48</v>
      </c>
      <c r="E161" s="143" t="str">
        <f>IF(OR('Transfer Definitions'!F23="y",ISNUMBER('Transfer Definitions'!F23)),IF(SUMPRODUCT(--(G161:Y161&lt;&gt;""))=0,IF(ISNUMBER('Transfer Definitions'!F23),'Transfer Definitions'!F23,0),"N.A."),"")</f>
        <v>N.A.</v>
      </c>
      <c r="F161" s="48" t="str">
        <f>IF(OR('Transfer Definitions'!F23="y",ISNUMBER('Transfer Definitions'!F23)),"OR","")</f>
        <v>OR</v>
      </c>
      <c r="G161" s="164">
        <v>4.1174226091461416E-2</v>
      </c>
      <c r="H161" s="164">
        <v>3.8647205222181229E-2</v>
      </c>
      <c r="I161" s="164">
        <v>3.6647199661541612E-2</v>
      </c>
      <c r="J161" s="164">
        <v>3.5171845864170097E-2</v>
      </c>
      <c r="K161" s="164">
        <v>3.3938908472140449E-2</v>
      </c>
      <c r="L161" s="164">
        <v>3.2695365821476779E-2</v>
      </c>
      <c r="M161" s="164">
        <v>3.2244997956803093E-2</v>
      </c>
      <c r="N161" s="164">
        <f>0.0303824245800057+0.001</f>
        <v>3.1382424580005702E-2</v>
      </c>
      <c r="O161" s="164">
        <f>0.0299720515045166+0.001</f>
        <v>3.0972051504516603E-2</v>
      </c>
      <c r="P161" s="164">
        <f>0.0285133256244588+0.001</f>
        <v>2.9513325624458801E-2</v>
      </c>
      <c r="Q161" s="164">
        <f>0.026316723664229+0.001</f>
        <v>2.7316723664228999E-2</v>
      </c>
      <c r="R161" s="164">
        <f>0.0247758603817635+0.001</f>
        <v>2.57758603817635E-2</v>
      </c>
      <c r="S161" s="164">
        <f>0.0228887609670285+0.001</f>
        <v>2.3888760967028501E-2</v>
      </c>
      <c r="T161" s="164">
        <f>0.0216136169512099+0.001</f>
        <v>2.2613616951209902E-2</v>
      </c>
      <c r="U161" s="164">
        <f>0.0209522660037206+0.001</f>
        <v>2.1952266003720602E-2</v>
      </c>
      <c r="V161" s="164">
        <f>0.0200890448578722+0.001</f>
        <v>2.1089044857872202E-2</v>
      </c>
      <c r="W161" s="164">
        <f>0.0177506269225303+0.001</f>
        <v>1.8750626922530302E-2</v>
      </c>
    </row>
    <row r="162" spans="1:23" x14ac:dyDescent="0.45">
      <c r="A162" s="48" t="str">
        <f>IF(NOT(OR('Transfer Definitions'!G23="y",ISNUMBER('Transfer Definitions'!G23))),"...",'Population Definitions'!$B$4)</f>
        <v>...</v>
      </c>
      <c r="B162" s="1" t="str">
        <f t="shared" si="3"/>
        <v/>
      </c>
      <c r="C162" s="48" t="str">
        <f>IF(NOT(OR('Transfer Definitions'!G23="y",ISNUMBER('Transfer Definitions'!G23))),"",'Population Definitions'!$B$7)</f>
        <v/>
      </c>
      <c r="D162" s="143" t="str">
        <f>IF(OR('Transfer Definitions'!G23="y",ISNUMBER('Transfer Definitions'!G23)),"Number","")</f>
        <v/>
      </c>
      <c r="E162" s="143" t="str">
        <f>IF(OR('Transfer Definitions'!G23="y",ISNUMBER('Transfer Definitions'!G23)),IF(SUMPRODUCT(--(G162:Y162&lt;&gt;""))=0,IF(ISNUMBER('Transfer Definitions'!G23),'Transfer Definitions'!G23,0),"N.A."),"")</f>
        <v/>
      </c>
      <c r="F162" s="48" t="str">
        <f>IF(OR('Transfer Definitions'!G23="y",ISNUMBER('Transfer Definitions'!G23)),"OR","")</f>
        <v/>
      </c>
    </row>
    <row r="163" spans="1:23" x14ac:dyDescent="0.45">
      <c r="A163" s="48" t="str">
        <f>IF(NOT(OR('Transfer Definitions'!H23="y",ISNUMBER('Transfer Definitions'!H23))),"...",'Population Definitions'!$B$4)</f>
        <v>...</v>
      </c>
      <c r="B163" s="1" t="str">
        <f t="shared" si="3"/>
        <v/>
      </c>
      <c r="C163" s="48" t="str">
        <f>IF(NOT(OR('Transfer Definitions'!H23="y",ISNUMBER('Transfer Definitions'!H23))),"",'Population Definitions'!$B$8)</f>
        <v/>
      </c>
      <c r="D163" s="143" t="str">
        <f>IF(OR('Transfer Definitions'!H23="y",ISNUMBER('Transfer Definitions'!H23)),"Number","")</f>
        <v/>
      </c>
      <c r="E163" s="143" t="str">
        <f>IF(OR('Transfer Definitions'!H23="y",ISNUMBER('Transfer Definitions'!H23)),IF(SUMPRODUCT(--(G163:Y163&lt;&gt;""))=0,IF(ISNUMBER('Transfer Definitions'!H23),'Transfer Definitions'!H23,0),"N.A."),"")</f>
        <v/>
      </c>
      <c r="F163" s="48" t="str">
        <f>IF(OR('Transfer Definitions'!H23="y",ISNUMBER('Transfer Definitions'!H23)),"OR","")</f>
        <v/>
      </c>
    </row>
    <row r="164" spans="1:23" x14ac:dyDescent="0.45">
      <c r="A164" s="48" t="str">
        <f>IF(NOT(OR('Transfer Definitions'!I23="y",ISNUMBER('Transfer Definitions'!I23))),"...",'Population Definitions'!$B$4)</f>
        <v>...</v>
      </c>
      <c r="B164" s="1" t="str">
        <f t="shared" si="3"/>
        <v/>
      </c>
      <c r="C164" s="48" t="str">
        <f>IF(NOT(OR('Transfer Definitions'!I23="y",ISNUMBER('Transfer Definitions'!I23))),"",'Population Definitions'!$B$9)</f>
        <v/>
      </c>
      <c r="D164" s="143" t="str">
        <f>IF(OR('Transfer Definitions'!I23="y",ISNUMBER('Transfer Definitions'!I23)),"Number","")</f>
        <v/>
      </c>
      <c r="E164" s="143" t="str">
        <f>IF(OR('Transfer Definitions'!I23="y",ISNUMBER('Transfer Definitions'!I23)),IF(SUMPRODUCT(--(G164:Y164&lt;&gt;""))=0,IF(ISNUMBER('Transfer Definitions'!I23),'Transfer Definitions'!I23,0),"N.A."),"")</f>
        <v/>
      </c>
      <c r="F164" s="48" t="str">
        <f>IF(OR('Transfer Definitions'!I23="y",ISNUMBER('Transfer Definitions'!I23)),"OR","")</f>
        <v/>
      </c>
    </row>
    <row r="165" spans="1:23" x14ac:dyDescent="0.45">
      <c r="A165" s="48" t="str">
        <f>IF(NOT(OR('Transfer Definitions'!J23="y",ISNUMBER('Transfer Definitions'!J23))),"...",'Population Definitions'!$B$4)</f>
        <v>...</v>
      </c>
      <c r="B165" s="1" t="str">
        <f t="shared" si="3"/>
        <v/>
      </c>
      <c r="C165" s="48" t="str">
        <f>IF(NOT(OR('Transfer Definitions'!J23="y",ISNUMBER('Transfer Definitions'!J23))),"",'Population Definitions'!$B$10)</f>
        <v/>
      </c>
      <c r="D165" s="143" t="str">
        <f>IF(OR('Transfer Definitions'!J23="y",ISNUMBER('Transfer Definitions'!J23)),"Number","")</f>
        <v/>
      </c>
      <c r="E165" s="143" t="str">
        <f>IF(OR('Transfer Definitions'!J23="y",ISNUMBER('Transfer Definitions'!J23)),IF(SUMPRODUCT(--(G165:Y165&lt;&gt;""))=0,IF(ISNUMBER('Transfer Definitions'!J23),'Transfer Definitions'!J23,0),"N.A."),"")</f>
        <v/>
      </c>
      <c r="F165" s="48" t="str">
        <f>IF(OR('Transfer Definitions'!J23="y",ISNUMBER('Transfer Definitions'!J23)),"OR","")</f>
        <v/>
      </c>
    </row>
    <row r="166" spans="1:23" x14ac:dyDescent="0.45">
      <c r="A166" s="48" t="str">
        <f>IF(NOT(OR('Transfer Definitions'!K23="y",ISNUMBER('Transfer Definitions'!K23))),"...",'Population Definitions'!$B$4)</f>
        <v>...</v>
      </c>
      <c r="B166" s="1" t="str">
        <f t="shared" si="3"/>
        <v/>
      </c>
      <c r="C166" s="48" t="str">
        <f>IF(NOT(OR('Transfer Definitions'!K23="y",ISNUMBER('Transfer Definitions'!K23))),"",'Population Definitions'!$B$11)</f>
        <v/>
      </c>
      <c r="D166" s="143" t="str">
        <f>IF(OR('Transfer Definitions'!K23="y",ISNUMBER('Transfer Definitions'!K23)),"Number","")</f>
        <v/>
      </c>
      <c r="E166" s="143" t="str">
        <f>IF(OR('Transfer Definitions'!K23="y",ISNUMBER('Transfer Definitions'!K23)),IF(SUMPRODUCT(--(G166:Y166&lt;&gt;""))=0,IF(ISNUMBER('Transfer Definitions'!K23),'Transfer Definitions'!K23,0),"N.A."),"")</f>
        <v/>
      </c>
      <c r="F166" s="48" t="str">
        <f>IF(OR('Transfer Definitions'!K23="y",ISNUMBER('Transfer Definitions'!K23)),"OR","")</f>
        <v/>
      </c>
    </row>
    <row r="167" spans="1:23" x14ac:dyDescent="0.45">
      <c r="A167" s="48" t="str">
        <f>IF(NOT(OR('Transfer Definitions'!L23="y",ISNUMBER('Transfer Definitions'!L23))),"...",'Population Definitions'!$B$4)</f>
        <v>...</v>
      </c>
      <c r="B167" s="1" t="str">
        <f t="shared" si="3"/>
        <v/>
      </c>
      <c r="C167" s="48" t="str">
        <f>IF(NOT(OR('Transfer Definitions'!L23="y",ISNUMBER('Transfer Definitions'!L23))),"",'Population Definitions'!$B$12)</f>
        <v/>
      </c>
      <c r="D167" s="143" t="str">
        <f>IF(OR('Transfer Definitions'!L23="y",ISNUMBER('Transfer Definitions'!L23)),"Number","")</f>
        <v/>
      </c>
      <c r="E167" s="143" t="str">
        <f>IF(OR('Transfer Definitions'!L23="y",ISNUMBER('Transfer Definitions'!L23)),IF(SUMPRODUCT(--(G167:Y167&lt;&gt;""))=0,IF(ISNUMBER('Transfer Definitions'!L23),'Transfer Definitions'!L23,0),"N.A."),"")</f>
        <v/>
      </c>
      <c r="F167" s="48" t="str">
        <f>IF(OR('Transfer Definitions'!L23="y",ISNUMBER('Transfer Definitions'!L23)),"OR","")</f>
        <v/>
      </c>
    </row>
    <row r="168" spans="1:23" x14ac:dyDescent="0.45">
      <c r="A168" s="48" t="str">
        <f>IF(NOT(OR('Transfer Definitions'!M23="y",ISNUMBER('Transfer Definitions'!M23))),"...",'Population Definitions'!$B$4)</f>
        <v>...</v>
      </c>
      <c r="B168" s="1" t="str">
        <f t="shared" si="3"/>
        <v/>
      </c>
      <c r="C168" s="48" t="str">
        <f>IF(NOT(OR('Transfer Definitions'!M23="y",ISNUMBER('Transfer Definitions'!M23))),"",'Population Definitions'!$B$13)</f>
        <v/>
      </c>
      <c r="D168" s="143" t="str">
        <f>IF(OR('Transfer Definitions'!M23="y",ISNUMBER('Transfer Definitions'!M23)),"Number","")</f>
        <v/>
      </c>
      <c r="E168" s="143" t="str">
        <f>IF(OR('Transfer Definitions'!M23="y",ISNUMBER('Transfer Definitions'!M23)),IF(SUMPRODUCT(--(G168:Y168&lt;&gt;""))=0,IF(ISNUMBER('Transfer Definitions'!M23),'Transfer Definitions'!M23,0),"N.A."),"")</f>
        <v/>
      </c>
      <c r="F168" s="48" t="str">
        <f>IF(OR('Transfer Definitions'!M23="y",ISNUMBER('Transfer Definitions'!M23)),"OR","")</f>
        <v/>
      </c>
    </row>
    <row r="169" spans="1:23" x14ac:dyDescent="0.45">
      <c r="A169" s="48" t="str">
        <f>IF(NOT(OR('Transfer Definitions'!B24="y",ISNUMBER('Transfer Definitions'!B24))),"...",'Population Definitions'!$B$5)</f>
        <v>...</v>
      </c>
      <c r="B169" s="1" t="str">
        <f t="shared" si="3"/>
        <v/>
      </c>
      <c r="C169" s="48" t="str">
        <f>IF(NOT(OR('Transfer Definitions'!B24="y",ISNUMBER('Transfer Definitions'!B24))),"",'Population Definitions'!$B$2)</f>
        <v/>
      </c>
      <c r="D169" s="143" t="str">
        <f>IF(OR('Transfer Definitions'!B24="y",ISNUMBER('Transfer Definitions'!B24)),"Number","")</f>
        <v/>
      </c>
      <c r="E169" s="143" t="str">
        <f>IF(OR('Transfer Definitions'!B24="y",ISNUMBER('Transfer Definitions'!B24)),IF(SUMPRODUCT(--(G169:Y169&lt;&gt;""))=0,IF(ISNUMBER('Transfer Definitions'!B24),'Transfer Definitions'!B24,0),"N.A."),"")</f>
        <v/>
      </c>
      <c r="F169" s="48" t="str">
        <f>IF(OR('Transfer Definitions'!B24="y",ISNUMBER('Transfer Definitions'!B24)),"OR","")</f>
        <v/>
      </c>
    </row>
    <row r="170" spans="1:23" x14ac:dyDescent="0.45">
      <c r="A170" s="48" t="str">
        <f>IF(NOT(OR('Transfer Definitions'!C24="y",ISNUMBER('Transfer Definitions'!C24))),"...",'Population Definitions'!$B$5)</f>
        <v>...</v>
      </c>
      <c r="B170" s="1" t="str">
        <f t="shared" si="3"/>
        <v/>
      </c>
      <c r="C170" s="48" t="str">
        <f>IF(NOT(OR('Transfer Definitions'!C24="y",ISNUMBER('Transfer Definitions'!C24))),"",'Population Definitions'!$B$3)</f>
        <v/>
      </c>
      <c r="D170" s="143" t="str">
        <f>IF(OR('Transfer Definitions'!C24="y",ISNUMBER('Transfer Definitions'!C24)),"Number","")</f>
        <v/>
      </c>
      <c r="E170" s="143" t="str">
        <f>IF(OR('Transfer Definitions'!C24="y",ISNUMBER('Transfer Definitions'!C24)),IF(SUMPRODUCT(--(G170:Y170&lt;&gt;""))=0,IF(ISNUMBER('Transfer Definitions'!C24),'Transfer Definitions'!C24,0),"N.A."),"")</f>
        <v/>
      </c>
      <c r="F170" s="48" t="str">
        <f>IF(OR('Transfer Definitions'!C24="y",ISNUMBER('Transfer Definitions'!C24)),"OR","")</f>
        <v/>
      </c>
    </row>
    <row r="171" spans="1:23" x14ac:dyDescent="0.45">
      <c r="A171" s="48" t="str">
        <f>IF(NOT(OR('Transfer Definitions'!D24="y",ISNUMBER('Transfer Definitions'!D24))),"...",'Population Definitions'!$B$5)</f>
        <v>...</v>
      </c>
      <c r="B171" s="1" t="str">
        <f t="shared" si="3"/>
        <v/>
      </c>
      <c r="C171" s="48" t="str">
        <f>IF(NOT(OR('Transfer Definitions'!D24="y",ISNUMBER('Transfer Definitions'!D24))),"",'Population Definitions'!$B$4)</f>
        <v/>
      </c>
      <c r="D171" s="143" t="str">
        <f>IF(OR('Transfer Definitions'!D24="y",ISNUMBER('Transfer Definitions'!D24)),"Number","")</f>
        <v/>
      </c>
      <c r="E171" s="143" t="str">
        <f>IF(OR('Transfer Definitions'!D24="y",ISNUMBER('Transfer Definitions'!D24)),IF(SUMPRODUCT(--(G171:Y171&lt;&gt;""))=0,IF(ISNUMBER('Transfer Definitions'!D24),'Transfer Definitions'!D24,0),"N.A."),"")</f>
        <v/>
      </c>
      <c r="F171" s="48" t="str">
        <f>IF(OR('Transfer Definitions'!D24="y",ISNUMBER('Transfer Definitions'!D24)),"OR","")</f>
        <v/>
      </c>
    </row>
    <row r="172" spans="1:23" x14ac:dyDescent="0.45">
      <c r="A172" s="48" t="str">
        <f>IF(NOT(OR('Transfer Definitions'!F24="y",ISNUMBER('Transfer Definitions'!F24))),"...",'Population Definitions'!$B$5)</f>
        <v>...</v>
      </c>
      <c r="B172" s="1" t="str">
        <f t="shared" si="3"/>
        <v/>
      </c>
      <c r="C172" s="48" t="str">
        <f>IF(NOT(OR('Transfer Definitions'!F24="y",ISNUMBER('Transfer Definitions'!F24))),"",'Population Definitions'!$B$6)</f>
        <v/>
      </c>
      <c r="D172" s="143" t="str">
        <f>IF(OR('Transfer Definitions'!F24="y",ISNUMBER('Transfer Definitions'!F24)),"Number","")</f>
        <v/>
      </c>
      <c r="E172" s="143" t="str">
        <f>IF(OR('Transfer Definitions'!F24="y",ISNUMBER('Transfer Definitions'!F24)),IF(SUMPRODUCT(--(G172:Y172&lt;&gt;""))=0,IF(ISNUMBER('Transfer Definitions'!F24),'Transfer Definitions'!F24,0),"N.A."),"")</f>
        <v/>
      </c>
      <c r="F172" s="48" t="str">
        <f>IF(OR('Transfer Definitions'!F24="y",ISNUMBER('Transfer Definitions'!F24)),"OR","")</f>
        <v/>
      </c>
    </row>
    <row r="173" spans="1:23" x14ac:dyDescent="0.45">
      <c r="A173" s="48" t="str">
        <f>IF(NOT(OR('Transfer Definitions'!G24="y",ISNUMBER('Transfer Definitions'!G24))),"...",'Population Definitions'!$B$5)</f>
        <v>Gen 65+</v>
      </c>
      <c r="B173" s="1" t="str">
        <f t="shared" si="3"/>
        <v>---&gt;</v>
      </c>
      <c r="C173" s="48" t="str">
        <f>IF(NOT(OR('Transfer Definitions'!G24="y",ISNUMBER('Transfer Definitions'!G24))),"",'Population Definitions'!$B$7)</f>
        <v>PLHIV 65+</v>
      </c>
      <c r="D173" s="143" t="s">
        <v>48</v>
      </c>
      <c r="E173" s="143" t="str">
        <f>IF(OR('Transfer Definitions'!G24="y",ISNUMBER('Transfer Definitions'!G24)),IF(SUMPRODUCT(--(G173:Y173&lt;&gt;""))=0,IF(ISNUMBER('Transfer Definitions'!G24),'Transfer Definitions'!G24,0),"N.A."),"")</f>
        <v>N.A.</v>
      </c>
      <c r="F173" s="48" t="str">
        <f>IF(OR('Transfer Definitions'!G24="y",ISNUMBER('Transfer Definitions'!G24)),"OR","")</f>
        <v>OR</v>
      </c>
      <c r="G173" s="164">
        <v>4.0000000000000001E-3</v>
      </c>
      <c r="H173" s="164"/>
      <c r="I173" s="164"/>
      <c r="J173" s="164"/>
      <c r="K173" s="164"/>
      <c r="L173" s="164"/>
      <c r="M173" s="164"/>
      <c r="N173" s="164"/>
      <c r="O173" s="164"/>
      <c r="P173" s="164"/>
      <c r="Q173" s="164">
        <v>4.0000000000000001E-3</v>
      </c>
      <c r="R173" s="135"/>
      <c r="S173" s="164"/>
      <c r="T173" s="164"/>
      <c r="U173" s="164"/>
      <c r="V173" s="164"/>
      <c r="W173" s="164">
        <v>3.5000000000000001E-3</v>
      </c>
    </row>
    <row r="174" spans="1:23" x14ac:dyDescent="0.45">
      <c r="A174" s="48" t="str">
        <f>IF(NOT(OR('Transfer Definitions'!H24="y",ISNUMBER('Transfer Definitions'!H24))),"...",'Population Definitions'!$B$5)</f>
        <v>...</v>
      </c>
      <c r="B174" s="1" t="str">
        <f t="shared" si="3"/>
        <v/>
      </c>
      <c r="C174" s="48" t="str">
        <f>IF(NOT(OR('Transfer Definitions'!H24="y",ISNUMBER('Transfer Definitions'!H24))),"",'Population Definitions'!$B$8)</f>
        <v/>
      </c>
      <c r="D174" s="143" t="str">
        <f>IF(OR('Transfer Definitions'!H24="y",ISNUMBER('Transfer Definitions'!H24)),"Number","")</f>
        <v/>
      </c>
      <c r="E174" s="143" t="str">
        <f>IF(OR('Transfer Definitions'!H24="y",ISNUMBER('Transfer Definitions'!H24)),IF(SUMPRODUCT(--(G174:Y174&lt;&gt;""))=0,IF(ISNUMBER('Transfer Definitions'!H24),'Transfer Definitions'!H24,0),"N.A."),"")</f>
        <v/>
      </c>
      <c r="F174" s="48" t="str">
        <f>IF(OR('Transfer Definitions'!H24="y",ISNUMBER('Transfer Definitions'!H24)),"OR","")</f>
        <v/>
      </c>
    </row>
    <row r="175" spans="1:23" x14ac:dyDescent="0.45">
      <c r="A175" s="48" t="str">
        <f>IF(NOT(OR('Transfer Definitions'!I24="y",ISNUMBER('Transfer Definitions'!I24))),"...",'Population Definitions'!$B$5)</f>
        <v>...</v>
      </c>
      <c r="B175" s="1" t="str">
        <f t="shared" si="3"/>
        <v/>
      </c>
      <c r="C175" s="48" t="str">
        <f>IF(NOT(OR('Transfer Definitions'!I24="y",ISNUMBER('Transfer Definitions'!I24))),"",'Population Definitions'!$B$9)</f>
        <v/>
      </c>
      <c r="D175" s="143" t="str">
        <f>IF(OR('Transfer Definitions'!I24="y",ISNUMBER('Transfer Definitions'!I24)),"Number","")</f>
        <v/>
      </c>
      <c r="E175" s="143" t="str">
        <f>IF(OR('Transfer Definitions'!I24="y",ISNUMBER('Transfer Definitions'!I24)),IF(SUMPRODUCT(--(G175:Y175&lt;&gt;""))=0,IF(ISNUMBER('Transfer Definitions'!I24),'Transfer Definitions'!I24,0),"N.A."),"")</f>
        <v/>
      </c>
      <c r="F175" s="48" t="str">
        <f>IF(OR('Transfer Definitions'!I24="y",ISNUMBER('Transfer Definitions'!I24)),"OR","")</f>
        <v/>
      </c>
    </row>
    <row r="176" spans="1:23" x14ac:dyDescent="0.45">
      <c r="A176" s="48" t="str">
        <f>IF(NOT(OR('Transfer Definitions'!J24="y",ISNUMBER('Transfer Definitions'!J24))),"...",'Population Definitions'!$B$5)</f>
        <v>...</v>
      </c>
      <c r="B176" s="1" t="str">
        <f t="shared" si="3"/>
        <v/>
      </c>
      <c r="C176" s="48" t="str">
        <f>IF(NOT(OR('Transfer Definitions'!J24="y",ISNUMBER('Transfer Definitions'!J24))),"",'Population Definitions'!$B$10)</f>
        <v/>
      </c>
      <c r="D176" s="143" t="str">
        <f>IF(OR('Transfer Definitions'!J24="y",ISNUMBER('Transfer Definitions'!J24)),"Number","")</f>
        <v/>
      </c>
      <c r="E176" s="143" t="str">
        <f>IF(OR('Transfer Definitions'!J24="y",ISNUMBER('Transfer Definitions'!J24)),IF(SUMPRODUCT(--(G176:Y176&lt;&gt;""))=0,IF(ISNUMBER('Transfer Definitions'!J24),'Transfer Definitions'!J24,0),"N.A."),"")</f>
        <v/>
      </c>
      <c r="F176" s="48" t="str">
        <f>IF(OR('Transfer Definitions'!J24="y",ISNUMBER('Transfer Definitions'!J24)),"OR","")</f>
        <v/>
      </c>
    </row>
    <row r="177" spans="1:6" x14ac:dyDescent="0.45">
      <c r="A177" s="48" t="str">
        <f>IF(NOT(OR('Transfer Definitions'!K24="y",ISNUMBER('Transfer Definitions'!K24))),"...",'Population Definitions'!$B$5)</f>
        <v>...</v>
      </c>
      <c r="B177" s="1" t="str">
        <f t="shared" si="3"/>
        <v/>
      </c>
      <c r="C177" s="48" t="str">
        <f>IF(NOT(OR('Transfer Definitions'!K24="y",ISNUMBER('Transfer Definitions'!K24))),"",'Population Definitions'!$B$11)</f>
        <v/>
      </c>
      <c r="D177" s="143" t="str">
        <f>IF(OR('Transfer Definitions'!K24="y",ISNUMBER('Transfer Definitions'!K24)),"Number","")</f>
        <v/>
      </c>
      <c r="E177" s="143" t="str">
        <f>IF(OR('Transfer Definitions'!K24="y",ISNUMBER('Transfer Definitions'!K24)),IF(SUMPRODUCT(--(G177:Y177&lt;&gt;""))=0,IF(ISNUMBER('Transfer Definitions'!K24),'Transfer Definitions'!K24,0),"N.A."),"")</f>
        <v/>
      </c>
      <c r="F177" s="48" t="str">
        <f>IF(OR('Transfer Definitions'!K24="y",ISNUMBER('Transfer Definitions'!K24)),"OR","")</f>
        <v/>
      </c>
    </row>
    <row r="178" spans="1:6" x14ac:dyDescent="0.45">
      <c r="A178" s="48" t="str">
        <f>IF(NOT(OR('Transfer Definitions'!L24="y",ISNUMBER('Transfer Definitions'!L24))),"...",'Population Definitions'!$B$5)</f>
        <v>...</v>
      </c>
      <c r="B178" s="1" t="str">
        <f t="shared" si="3"/>
        <v/>
      </c>
      <c r="C178" s="48" t="str">
        <f>IF(NOT(OR('Transfer Definitions'!L24="y",ISNUMBER('Transfer Definitions'!L24))),"",'Population Definitions'!$B$12)</f>
        <v/>
      </c>
      <c r="D178" s="143" t="str">
        <f>IF(OR('Transfer Definitions'!L24="y",ISNUMBER('Transfer Definitions'!L24)),"Number","")</f>
        <v/>
      </c>
      <c r="E178" s="143" t="str">
        <f>IF(OR('Transfer Definitions'!L24="y",ISNUMBER('Transfer Definitions'!L24)),IF(SUMPRODUCT(--(G178:Y178&lt;&gt;""))=0,IF(ISNUMBER('Transfer Definitions'!L24),'Transfer Definitions'!L24,0),"N.A."),"")</f>
        <v/>
      </c>
      <c r="F178" s="48" t="str">
        <f>IF(OR('Transfer Definitions'!L24="y",ISNUMBER('Transfer Definitions'!L24)),"OR","")</f>
        <v/>
      </c>
    </row>
    <row r="179" spans="1:6" x14ac:dyDescent="0.45">
      <c r="A179" s="48" t="str">
        <f>IF(NOT(OR('Transfer Definitions'!M24="y",ISNUMBER('Transfer Definitions'!M24))),"...",'Population Definitions'!$B$5)</f>
        <v>...</v>
      </c>
      <c r="B179" s="1" t="str">
        <f t="shared" si="3"/>
        <v/>
      </c>
      <c r="C179" s="48" t="str">
        <f>IF(NOT(OR('Transfer Definitions'!M24="y",ISNUMBER('Transfer Definitions'!M24))),"",'Population Definitions'!$B$13)</f>
        <v/>
      </c>
      <c r="D179" s="143" t="str">
        <f>IF(OR('Transfer Definitions'!M24="y",ISNUMBER('Transfer Definitions'!M24)),"Number","")</f>
        <v/>
      </c>
      <c r="E179" s="143" t="str">
        <f>IF(OR('Transfer Definitions'!M24="y",ISNUMBER('Transfer Definitions'!M24)),IF(SUMPRODUCT(--(G179:Y179&lt;&gt;""))=0,IF(ISNUMBER('Transfer Definitions'!M24),'Transfer Definitions'!M24,0),"N.A."),"")</f>
        <v/>
      </c>
      <c r="F179" s="48" t="str">
        <f>IF(OR('Transfer Definitions'!M24="y",ISNUMBER('Transfer Definitions'!M24)),"OR","")</f>
        <v/>
      </c>
    </row>
    <row r="180" spans="1:6" x14ac:dyDescent="0.45">
      <c r="A180" s="48" t="str">
        <f>IF(NOT(OR('Transfer Definitions'!B25="y",ISNUMBER('Transfer Definitions'!B25))),"...",'Population Definitions'!$B$6)</f>
        <v>...</v>
      </c>
      <c r="B180" s="1" t="str">
        <f t="shared" si="3"/>
        <v/>
      </c>
      <c r="C180" s="48" t="str">
        <f>IF(NOT(OR('Transfer Definitions'!B25="y",ISNUMBER('Transfer Definitions'!B25))),"",'Population Definitions'!$B$2)</f>
        <v/>
      </c>
      <c r="D180" s="143" t="str">
        <f>IF(OR('Transfer Definitions'!B25="y",ISNUMBER('Transfer Definitions'!B25)),"Number","")</f>
        <v/>
      </c>
      <c r="E180" s="143" t="str">
        <f>IF(OR('Transfer Definitions'!B25="y",ISNUMBER('Transfer Definitions'!B25)),IF(SUMPRODUCT(--(G180:Y180&lt;&gt;""))=0,IF(ISNUMBER('Transfer Definitions'!B25),'Transfer Definitions'!B25,0),"N.A."),"")</f>
        <v/>
      </c>
      <c r="F180" s="48" t="str">
        <f>IF(OR('Transfer Definitions'!B25="y",ISNUMBER('Transfer Definitions'!B25)),"OR","")</f>
        <v/>
      </c>
    </row>
    <row r="181" spans="1:6" x14ac:dyDescent="0.45">
      <c r="A181" s="48" t="str">
        <f>IF(NOT(OR('Transfer Definitions'!C25="y",ISNUMBER('Transfer Definitions'!C25))),"...",'Population Definitions'!$B$6)</f>
        <v>...</v>
      </c>
      <c r="B181" s="1" t="str">
        <f t="shared" si="3"/>
        <v/>
      </c>
      <c r="C181" s="48" t="str">
        <f>IF(NOT(OR('Transfer Definitions'!C25="y",ISNUMBER('Transfer Definitions'!C25))),"",'Population Definitions'!$B$3)</f>
        <v/>
      </c>
      <c r="D181" s="143" t="str">
        <f>IF(OR('Transfer Definitions'!C25="y",ISNUMBER('Transfer Definitions'!C25)),"Number","")</f>
        <v/>
      </c>
      <c r="E181" s="143" t="str">
        <f>IF(OR('Transfer Definitions'!C25="y",ISNUMBER('Transfer Definitions'!C25)),IF(SUMPRODUCT(--(G181:Y181&lt;&gt;""))=0,IF(ISNUMBER('Transfer Definitions'!C25),'Transfer Definitions'!C25,0),"N.A."),"")</f>
        <v/>
      </c>
      <c r="F181" s="48" t="str">
        <f>IF(OR('Transfer Definitions'!C25="y",ISNUMBER('Transfer Definitions'!C25)),"OR","")</f>
        <v/>
      </c>
    </row>
    <row r="182" spans="1:6" x14ac:dyDescent="0.45">
      <c r="A182" s="48" t="str">
        <f>IF(NOT(OR('Transfer Definitions'!D25="y",ISNUMBER('Transfer Definitions'!D25))),"...",'Population Definitions'!$B$6)</f>
        <v>...</v>
      </c>
      <c r="B182" s="1" t="str">
        <f t="shared" si="3"/>
        <v/>
      </c>
      <c r="C182" s="48" t="str">
        <f>IF(NOT(OR('Transfer Definitions'!D25="y",ISNUMBER('Transfer Definitions'!D25))),"",'Population Definitions'!$B$4)</f>
        <v/>
      </c>
      <c r="D182" s="143" t="str">
        <f>IF(OR('Transfer Definitions'!D25="y",ISNUMBER('Transfer Definitions'!D25)),"Number","")</f>
        <v/>
      </c>
      <c r="E182" s="143" t="str">
        <f>IF(OR('Transfer Definitions'!D25="y",ISNUMBER('Transfer Definitions'!D25)),IF(SUMPRODUCT(--(G182:Y182&lt;&gt;""))=0,IF(ISNUMBER('Transfer Definitions'!D25),'Transfer Definitions'!D25,0),"N.A."),"")</f>
        <v/>
      </c>
      <c r="F182" s="48" t="str">
        <f>IF(OR('Transfer Definitions'!D25="y",ISNUMBER('Transfer Definitions'!D25)),"OR","")</f>
        <v/>
      </c>
    </row>
    <row r="183" spans="1:6" x14ac:dyDescent="0.45">
      <c r="A183" s="48" t="str">
        <f>IF(NOT(OR('Transfer Definitions'!E25="y",ISNUMBER('Transfer Definitions'!E25))),"...",'Population Definitions'!$B$6)</f>
        <v>...</v>
      </c>
      <c r="B183" s="1" t="str">
        <f t="shared" si="3"/>
        <v/>
      </c>
      <c r="C183" s="48" t="str">
        <f>IF(NOT(OR('Transfer Definitions'!E25="y",ISNUMBER('Transfer Definitions'!E25))),"",'Population Definitions'!$B$5)</f>
        <v/>
      </c>
      <c r="D183" s="143" t="str">
        <f>IF(OR('Transfer Definitions'!E25="y",ISNUMBER('Transfer Definitions'!E25)),"Number","")</f>
        <v/>
      </c>
      <c r="E183" s="143" t="str">
        <f>IF(OR('Transfer Definitions'!E25="y",ISNUMBER('Transfer Definitions'!E25)),IF(SUMPRODUCT(--(G183:Y183&lt;&gt;""))=0,IF(ISNUMBER('Transfer Definitions'!E25),'Transfer Definitions'!E25,0),"N.A."),"")</f>
        <v/>
      </c>
      <c r="F183" s="48" t="str">
        <f>IF(OR('Transfer Definitions'!E25="y",ISNUMBER('Transfer Definitions'!E25)),"OR","")</f>
        <v/>
      </c>
    </row>
    <row r="184" spans="1:6" x14ac:dyDescent="0.45">
      <c r="A184" s="48" t="str">
        <f>IF(NOT(OR('Transfer Definitions'!G25="y",ISNUMBER('Transfer Definitions'!G25))),"...",'Population Definitions'!$B$6)</f>
        <v>...</v>
      </c>
      <c r="B184" s="1" t="str">
        <f t="shared" si="3"/>
        <v/>
      </c>
      <c r="C184" s="48" t="str">
        <f>IF(NOT(OR('Transfer Definitions'!G25="y",ISNUMBER('Transfer Definitions'!G25))),"",'Population Definitions'!$B$7)</f>
        <v/>
      </c>
      <c r="D184" s="143" t="str">
        <f>IF(OR('Transfer Definitions'!G25="y",ISNUMBER('Transfer Definitions'!G25)),"Number","")</f>
        <v/>
      </c>
      <c r="E184" s="143" t="str">
        <f>IF(OR('Transfer Definitions'!G25="y",ISNUMBER('Transfer Definitions'!G25)),IF(SUMPRODUCT(--(G184:Y184&lt;&gt;""))=0,IF(ISNUMBER('Transfer Definitions'!G25),'Transfer Definitions'!G25,0),"N.A."),"")</f>
        <v/>
      </c>
      <c r="F184" s="48" t="str">
        <f>IF(OR('Transfer Definitions'!G25="y",ISNUMBER('Transfer Definitions'!G25)),"OR","")</f>
        <v/>
      </c>
    </row>
    <row r="185" spans="1:6" x14ac:dyDescent="0.45">
      <c r="A185" s="48" t="str">
        <f>IF(NOT(OR('Transfer Definitions'!H25="y",ISNUMBER('Transfer Definitions'!H25))),"...",'Population Definitions'!$B$6)</f>
        <v>...</v>
      </c>
      <c r="B185" s="1" t="str">
        <f t="shared" si="3"/>
        <v/>
      </c>
      <c r="C185" s="48" t="str">
        <f>IF(NOT(OR('Transfer Definitions'!H25="y",ISNUMBER('Transfer Definitions'!H25))),"",'Population Definitions'!$B$8)</f>
        <v/>
      </c>
      <c r="D185" s="143" t="str">
        <f>IF(OR('Transfer Definitions'!H25="y",ISNUMBER('Transfer Definitions'!H25)),"Number","")</f>
        <v/>
      </c>
      <c r="E185" s="143" t="str">
        <f>IF(OR('Transfer Definitions'!H25="y",ISNUMBER('Transfer Definitions'!H25)),IF(SUMPRODUCT(--(G185:Y185&lt;&gt;""))=0,IF(ISNUMBER('Transfer Definitions'!H25),'Transfer Definitions'!H25,0),"N.A."),"")</f>
        <v/>
      </c>
      <c r="F185" s="48" t="str">
        <f>IF(OR('Transfer Definitions'!H25="y",ISNUMBER('Transfer Definitions'!H25)),"OR","")</f>
        <v/>
      </c>
    </row>
    <row r="186" spans="1:6" x14ac:dyDescent="0.45">
      <c r="A186" s="48" t="str">
        <f>IF(NOT(OR('Transfer Definitions'!I25="y",ISNUMBER('Transfer Definitions'!I25))),"...",'Population Definitions'!$B$6)</f>
        <v>...</v>
      </c>
      <c r="B186" s="1" t="str">
        <f t="shared" si="3"/>
        <v/>
      </c>
      <c r="C186" s="48" t="str">
        <f>IF(NOT(OR('Transfer Definitions'!I25="y",ISNUMBER('Transfer Definitions'!I25))),"",'Population Definitions'!$B$9)</f>
        <v/>
      </c>
      <c r="D186" s="143" t="str">
        <f>IF(OR('Transfer Definitions'!I25="y",ISNUMBER('Transfer Definitions'!I25)),"Number","")</f>
        <v/>
      </c>
      <c r="E186" s="143" t="str">
        <f>IF(OR('Transfer Definitions'!I25="y",ISNUMBER('Transfer Definitions'!I25)),IF(SUMPRODUCT(--(G186:Y186&lt;&gt;""))=0,IF(ISNUMBER('Transfer Definitions'!I25),'Transfer Definitions'!I25,0),"N.A."),"")</f>
        <v/>
      </c>
      <c r="F186" s="48" t="str">
        <f>IF(OR('Transfer Definitions'!I25="y",ISNUMBER('Transfer Definitions'!I25)),"OR","")</f>
        <v/>
      </c>
    </row>
    <row r="187" spans="1:6" x14ac:dyDescent="0.45">
      <c r="A187" s="48" t="str">
        <f>IF(NOT(OR('Transfer Definitions'!J25="y",ISNUMBER('Transfer Definitions'!J25))),"...",'Population Definitions'!$B$6)</f>
        <v>...</v>
      </c>
      <c r="B187" s="1" t="str">
        <f t="shared" si="3"/>
        <v/>
      </c>
      <c r="C187" s="48" t="str">
        <f>IF(NOT(OR('Transfer Definitions'!J25="y",ISNUMBER('Transfer Definitions'!J25))),"",'Population Definitions'!$B$10)</f>
        <v/>
      </c>
      <c r="D187" s="143" t="str">
        <f>IF(OR('Transfer Definitions'!J25="y",ISNUMBER('Transfer Definitions'!J25)),"Number","")</f>
        <v/>
      </c>
      <c r="E187" s="143" t="str">
        <f>IF(OR('Transfer Definitions'!J25="y",ISNUMBER('Transfer Definitions'!J25)),IF(SUMPRODUCT(--(G187:Y187&lt;&gt;""))=0,IF(ISNUMBER('Transfer Definitions'!J25),'Transfer Definitions'!J25,0),"N.A."),"")</f>
        <v/>
      </c>
      <c r="F187" s="48" t="str">
        <f>IF(OR('Transfer Definitions'!J25="y",ISNUMBER('Transfer Definitions'!J25)),"OR","")</f>
        <v/>
      </c>
    </row>
    <row r="188" spans="1:6" x14ac:dyDescent="0.45">
      <c r="A188" s="48" t="str">
        <f>IF(NOT(OR('Transfer Definitions'!K25="y",ISNUMBER('Transfer Definitions'!K25))),"...",'Population Definitions'!$B$6)</f>
        <v>...</v>
      </c>
      <c r="B188" s="1" t="str">
        <f t="shared" si="3"/>
        <v/>
      </c>
      <c r="C188" s="48" t="str">
        <f>IF(NOT(OR('Transfer Definitions'!K25="y",ISNUMBER('Transfer Definitions'!K25))),"",'Population Definitions'!$B$11)</f>
        <v/>
      </c>
      <c r="D188" s="143" t="str">
        <f>IF(OR('Transfer Definitions'!K25="y",ISNUMBER('Transfer Definitions'!K25)),"Number","")</f>
        <v/>
      </c>
      <c r="E188" s="143" t="str">
        <f>IF(OR('Transfer Definitions'!K25="y",ISNUMBER('Transfer Definitions'!K25)),IF(SUMPRODUCT(--(G188:Y188&lt;&gt;""))=0,IF(ISNUMBER('Transfer Definitions'!K25),'Transfer Definitions'!K25,0),"N.A."),"")</f>
        <v/>
      </c>
      <c r="F188" s="48" t="str">
        <f>IF(OR('Transfer Definitions'!K25="y",ISNUMBER('Transfer Definitions'!K25)),"OR","")</f>
        <v/>
      </c>
    </row>
    <row r="189" spans="1:6" x14ac:dyDescent="0.45">
      <c r="A189" s="48" t="str">
        <f>IF(NOT(OR('Transfer Definitions'!L25="y",ISNUMBER('Transfer Definitions'!L25))),"...",'Population Definitions'!$B$6)</f>
        <v>...</v>
      </c>
      <c r="B189" s="1" t="str">
        <f t="shared" si="3"/>
        <v/>
      </c>
      <c r="C189" s="48" t="str">
        <f>IF(NOT(OR('Transfer Definitions'!L25="y",ISNUMBER('Transfer Definitions'!L25))),"",'Population Definitions'!$B$12)</f>
        <v/>
      </c>
      <c r="D189" s="143" t="str">
        <f>IF(OR('Transfer Definitions'!L25="y",ISNUMBER('Transfer Definitions'!L25)),"Number","")</f>
        <v/>
      </c>
      <c r="E189" s="143" t="str">
        <f>IF(OR('Transfer Definitions'!L25="y",ISNUMBER('Transfer Definitions'!L25)),IF(SUMPRODUCT(--(G189:Y189&lt;&gt;""))=0,IF(ISNUMBER('Transfer Definitions'!L25),'Transfer Definitions'!L25,0),"N.A."),"")</f>
        <v/>
      </c>
      <c r="F189" s="48" t="str">
        <f>IF(OR('Transfer Definitions'!L25="y",ISNUMBER('Transfer Definitions'!L25)),"OR","")</f>
        <v/>
      </c>
    </row>
    <row r="190" spans="1:6" x14ac:dyDescent="0.45">
      <c r="A190" s="48" t="str">
        <f>IF(NOT(OR('Transfer Definitions'!M25="y",ISNUMBER('Transfer Definitions'!M25))),"...",'Population Definitions'!$B$6)</f>
        <v>...</v>
      </c>
      <c r="B190" s="1" t="str">
        <f t="shared" si="3"/>
        <v/>
      </c>
      <c r="C190" s="48" t="str">
        <f>IF(NOT(OR('Transfer Definitions'!M25="y",ISNUMBER('Transfer Definitions'!M25))),"",'Population Definitions'!$B$13)</f>
        <v/>
      </c>
      <c r="D190" s="143" t="str">
        <f>IF(OR('Transfer Definitions'!M25="y",ISNUMBER('Transfer Definitions'!M25)),"Number","")</f>
        <v/>
      </c>
      <c r="E190" s="143" t="str">
        <f>IF(OR('Transfer Definitions'!M25="y",ISNUMBER('Transfer Definitions'!M25)),IF(SUMPRODUCT(--(G190:Y190&lt;&gt;""))=0,IF(ISNUMBER('Transfer Definitions'!M25),'Transfer Definitions'!M25,0),"N.A."),"")</f>
        <v/>
      </c>
      <c r="F190" s="48" t="str">
        <f>IF(OR('Transfer Definitions'!M25="y",ISNUMBER('Transfer Definitions'!M25)),"OR","")</f>
        <v/>
      </c>
    </row>
    <row r="191" spans="1:6" x14ac:dyDescent="0.45">
      <c r="A191" s="48" t="str">
        <f>IF(NOT(OR('Transfer Definitions'!B26="y",ISNUMBER('Transfer Definitions'!B26))),"...",'Population Definitions'!$B$7)</f>
        <v>...</v>
      </c>
      <c r="B191" s="1" t="str">
        <f t="shared" si="3"/>
        <v/>
      </c>
      <c r="C191" s="48" t="str">
        <f>IF(NOT(OR('Transfer Definitions'!B26="y",ISNUMBER('Transfer Definitions'!B26))),"",'Population Definitions'!$B$2)</f>
        <v/>
      </c>
      <c r="D191" s="143" t="str">
        <f>IF(OR('Transfer Definitions'!B26="y",ISNUMBER('Transfer Definitions'!B26)),"Number","")</f>
        <v/>
      </c>
      <c r="E191" s="143" t="str">
        <f>IF(OR('Transfer Definitions'!B26="y",ISNUMBER('Transfer Definitions'!B26)),IF(SUMPRODUCT(--(G191:Y191&lt;&gt;""))=0,IF(ISNUMBER('Transfer Definitions'!B26),'Transfer Definitions'!B26,0),"N.A."),"")</f>
        <v/>
      </c>
      <c r="F191" s="48" t="str">
        <f>IF(OR('Transfer Definitions'!B26="y",ISNUMBER('Transfer Definitions'!B26)),"OR","")</f>
        <v/>
      </c>
    </row>
    <row r="192" spans="1:6" x14ac:dyDescent="0.45">
      <c r="A192" s="48" t="str">
        <f>IF(NOT(OR('Transfer Definitions'!C26="y",ISNUMBER('Transfer Definitions'!C26))),"...",'Population Definitions'!$B$7)</f>
        <v>...</v>
      </c>
      <c r="B192" s="1" t="str">
        <f t="shared" si="3"/>
        <v/>
      </c>
      <c r="C192" s="48" t="str">
        <f>IF(NOT(OR('Transfer Definitions'!C26="y",ISNUMBER('Transfer Definitions'!C26))),"",'Population Definitions'!$B$3)</f>
        <v/>
      </c>
      <c r="D192" s="143" t="str">
        <f>IF(OR('Transfer Definitions'!C26="y",ISNUMBER('Transfer Definitions'!C26)),"Number","")</f>
        <v/>
      </c>
      <c r="E192" s="143" t="str">
        <f>IF(OR('Transfer Definitions'!C26="y",ISNUMBER('Transfer Definitions'!C26)),IF(SUMPRODUCT(--(G192:Y192&lt;&gt;""))=0,IF(ISNUMBER('Transfer Definitions'!C26),'Transfer Definitions'!C26,0),"N.A."),"")</f>
        <v/>
      </c>
      <c r="F192" s="48" t="str">
        <f>IF(OR('Transfer Definitions'!C26="y",ISNUMBER('Transfer Definitions'!C26)),"OR","")</f>
        <v/>
      </c>
    </row>
    <row r="193" spans="1:23" x14ac:dyDescent="0.45">
      <c r="A193" s="48" t="str">
        <f>IF(NOT(OR('Transfer Definitions'!D26="y",ISNUMBER('Transfer Definitions'!D26))),"...",'Population Definitions'!$B$7)</f>
        <v>...</v>
      </c>
      <c r="B193" s="1" t="str">
        <f t="shared" si="3"/>
        <v/>
      </c>
      <c r="C193" s="48" t="str">
        <f>IF(NOT(OR('Transfer Definitions'!D26="y",ISNUMBER('Transfer Definitions'!D26))),"",'Population Definitions'!$B$4)</f>
        <v/>
      </c>
      <c r="D193" s="143" t="str">
        <f>IF(OR('Transfer Definitions'!D26="y",ISNUMBER('Transfer Definitions'!D26)),"Number","")</f>
        <v/>
      </c>
      <c r="E193" s="143" t="str">
        <f>IF(OR('Transfer Definitions'!D26="y",ISNUMBER('Transfer Definitions'!D26)),IF(SUMPRODUCT(--(G193:Y193&lt;&gt;""))=0,IF(ISNUMBER('Transfer Definitions'!D26),'Transfer Definitions'!D26,0),"N.A."),"")</f>
        <v/>
      </c>
      <c r="F193" s="48" t="str">
        <f>IF(OR('Transfer Definitions'!D26="y",ISNUMBER('Transfer Definitions'!D26)),"OR","")</f>
        <v/>
      </c>
    </row>
    <row r="194" spans="1:23" x14ac:dyDescent="0.45">
      <c r="A194" s="48" t="str">
        <f>IF(NOT(OR('Transfer Definitions'!E26="y",ISNUMBER('Transfer Definitions'!E26))),"...",'Population Definitions'!$B$7)</f>
        <v>...</v>
      </c>
      <c r="B194" s="1" t="str">
        <f t="shared" si="3"/>
        <v/>
      </c>
      <c r="C194" s="48" t="str">
        <f>IF(NOT(OR('Transfer Definitions'!E26="y",ISNUMBER('Transfer Definitions'!E26))),"",'Population Definitions'!$B$5)</f>
        <v/>
      </c>
      <c r="D194" s="143" t="str">
        <f>IF(OR('Transfer Definitions'!E26="y",ISNUMBER('Transfer Definitions'!E26)),"Number","")</f>
        <v/>
      </c>
      <c r="E194" s="143" t="str">
        <f>IF(OR('Transfer Definitions'!E26="y",ISNUMBER('Transfer Definitions'!E26)),IF(SUMPRODUCT(--(G194:Y194&lt;&gt;""))=0,IF(ISNUMBER('Transfer Definitions'!E26),'Transfer Definitions'!E26,0),"N.A."),"")</f>
        <v/>
      </c>
      <c r="F194" s="48" t="str">
        <f>IF(OR('Transfer Definitions'!E26="y",ISNUMBER('Transfer Definitions'!E26)),"OR","")</f>
        <v/>
      </c>
    </row>
    <row r="195" spans="1:23" x14ac:dyDescent="0.45">
      <c r="A195" s="48" t="str">
        <f>IF(NOT(OR('Transfer Definitions'!F26="y",ISNUMBER('Transfer Definitions'!F26))),"...",'Population Definitions'!$B$7)</f>
        <v>...</v>
      </c>
      <c r="B195" s="1" t="str">
        <f t="shared" si="3"/>
        <v/>
      </c>
      <c r="C195" s="48" t="str">
        <f>IF(NOT(OR('Transfer Definitions'!F26="y",ISNUMBER('Transfer Definitions'!F26))),"",'Population Definitions'!$B$6)</f>
        <v/>
      </c>
      <c r="D195" s="143" t="str">
        <f>IF(OR('Transfer Definitions'!F26="y",ISNUMBER('Transfer Definitions'!F26)),"Number","")</f>
        <v/>
      </c>
      <c r="E195" s="143" t="str">
        <f>IF(OR('Transfer Definitions'!F26="y",ISNUMBER('Transfer Definitions'!F26)),IF(SUMPRODUCT(--(G195:Y195&lt;&gt;""))=0,IF(ISNUMBER('Transfer Definitions'!F26),'Transfer Definitions'!F26,0),"N.A."),"")</f>
        <v/>
      </c>
      <c r="F195" s="48" t="str">
        <f>IF(OR('Transfer Definitions'!F26="y",ISNUMBER('Transfer Definitions'!F26)),"OR","")</f>
        <v/>
      </c>
    </row>
    <row r="196" spans="1:23" x14ac:dyDescent="0.45">
      <c r="A196" s="48" t="str">
        <f>IF(NOT(OR('Transfer Definitions'!H26="y",ISNUMBER('Transfer Definitions'!H26))),"...",'Population Definitions'!$B$7)</f>
        <v>...</v>
      </c>
      <c r="B196" s="1" t="str">
        <f t="shared" si="3"/>
        <v/>
      </c>
      <c r="C196" s="48" t="str">
        <f>IF(NOT(OR('Transfer Definitions'!H26="y",ISNUMBER('Transfer Definitions'!H26))),"",'Population Definitions'!$B$8)</f>
        <v/>
      </c>
      <c r="D196" s="143" t="str">
        <f>IF(OR('Transfer Definitions'!H26="y",ISNUMBER('Transfer Definitions'!H26)),"Number","")</f>
        <v/>
      </c>
      <c r="E196" s="143" t="str">
        <f>IF(OR('Transfer Definitions'!H26="y",ISNUMBER('Transfer Definitions'!H26)),IF(SUMPRODUCT(--(G196:Y196&lt;&gt;""))=0,IF(ISNUMBER('Transfer Definitions'!H26),'Transfer Definitions'!H26,0),"N.A."),"")</f>
        <v/>
      </c>
      <c r="F196" s="48" t="str">
        <f>IF(OR('Transfer Definitions'!H26="y",ISNUMBER('Transfer Definitions'!H26)),"OR","")</f>
        <v/>
      </c>
    </row>
    <row r="197" spans="1:23" x14ac:dyDescent="0.45">
      <c r="A197" s="48" t="str">
        <f>IF(NOT(OR('Transfer Definitions'!I26="y",ISNUMBER('Transfer Definitions'!I26))),"...",'Population Definitions'!$B$7)</f>
        <v>...</v>
      </c>
      <c r="B197" s="1" t="str">
        <f t="shared" si="3"/>
        <v/>
      </c>
      <c r="C197" s="48" t="str">
        <f>IF(NOT(OR('Transfer Definitions'!I26="y",ISNUMBER('Transfer Definitions'!I26))),"",'Population Definitions'!$B$9)</f>
        <v/>
      </c>
      <c r="D197" s="143" t="str">
        <f>IF(OR('Transfer Definitions'!I26="y",ISNUMBER('Transfer Definitions'!I26)),"Number","")</f>
        <v/>
      </c>
      <c r="E197" s="143" t="str">
        <f>IF(OR('Transfer Definitions'!I26="y",ISNUMBER('Transfer Definitions'!I26)),IF(SUMPRODUCT(--(G197:Y197&lt;&gt;""))=0,IF(ISNUMBER('Transfer Definitions'!I26),'Transfer Definitions'!I26,0),"N.A."),"")</f>
        <v/>
      </c>
      <c r="F197" s="48" t="str">
        <f>IF(OR('Transfer Definitions'!I26="y",ISNUMBER('Transfer Definitions'!I26)),"OR","")</f>
        <v/>
      </c>
    </row>
    <row r="198" spans="1:23" x14ac:dyDescent="0.45">
      <c r="A198" s="48" t="str">
        <f>IF(NOT(OR('Transfer Definitions'!J26="y",ISNUMBER('Transfer Definitions'!J26))),"...",'Population Definitions'!$B$7)</f>
        <v>...</v>
      </c>
      <c r="B198" s="1" t="str">
        <f t="shared" si="3"/>
        <v/>
      </c>
      <c r="C198" s="48" t="str">
        <f>IF(NOT(OR('Transfer Definitions'!J26="y",ISNUMBER('Transfer Definitions'!J26))),"",'Population Definitions'!$B$10)</f>
        <v/>
      </c>
      <c r="D198" s="143" t="str">
        <f>IF(OR('Transfer Definitions'!J26="y",ISNUMBER('Transfer Definitions'!J26)),"Number","")</f>
        <v/>
      </c>
      <c r="E198" s="143" t="str">
        <f>IF(OR('Transfer Definitions'!J26="y",ISNUMBER('Transfer Definitions'!J26)),IF(SUMPRODUCT(--(G198:Y198&lt;&gt;""))=0,IF(ISNUMBER('Transfer Definitions'!J26),'Transfer Definitions'!J26,0),"N.A."),"")</f>
        <v/>
      </c>
      <c r="F198" s="48" t="str">
        <f>IF(OR('Transfer Definitions'!J26="y",ISNUMBER('Transfer Definitions'!J26)),"OR","")</f>
        <v/>
      </c>
    </row>
    <row r="199" spans="1:23" x14ac:dyDescent="0.45">
      <c r="A199" s="48" t="str">
        <f>IF(NOT(OR('Transfer Definitions'!K26="y",ISNUMBER('Transfer Definitions'!K26))),"...",'Population Definitions'!$B$7)</f>
        <v>...</v>
      </c>
      <c r="B199" s="1" t="str">
        <f t="shared" si="3"/>
        <v/>
      </c>
      <c r="C199" s="48" t="str">
        <f>IF(NOT(OR('Transfer Definitions'!K26="y",ISNUMBER('Transfer Definitions'!K26))),"",'Population Definitions'!$B$11)</f>
        <v/>
      </c>
      <c r="D199" s="143" t="str">
        <f>IF(OR('Transfer Definitions'!K26="y",ISNUMBER('Transfer Definitions'!K26)),"Number","")</f>
        <v/>
      </c>
      <c r="E199" s="143" t="str">
        <f>IF(OR('Transfer Definitions'!K26="y",ISNUMBER('Transfer Definitions'!K26)),IF(SUMPRODUCT(--(G199:Y199&lt;&gt;""))=0,IF(ISNUMBER('Transfer Definitions'!K26),'Transfer Definitions'!K26,0),"N.A."),"")</f>
        <v/>
      </c>
      <c r="F199" s="48" t="str">
        <f>IF(OR('Transfer Definitions'!K26="y",ISNUMBER('Transfer Definitions'!K26)),"OR","")</f>
        <v/>
      </c>
    </row>
    <row r="200" spans="1:23" x14ac:dyDescent="0.45">
      <c r="A200" s="48" t="str">
        <f>IF(NOT(OR('Transfer Definitions'!L26="y",ISNUMBER('Transfer Definitions'!L26))),"...",'Population Definitions'!$B$7)</f>
        <v>...</v>
      </c>
      <c r="B200" s="1" t="str">
        <f t="shared" ref="B200:B263" si="4">IF(C200="","","---&gt;")</f>
        <v/>
      </c>
      <c r="C200" s="48" t="str">
        <f>IF(NOT(OR('Transfer Definitions'!L26="y",ISNUMBER('Transfer Definitions'!L26))),"",'Population Definitions'!$B$12)</f>
        <v/>
      </c>
      <c r="D200" s="143" t="str">
        <f>IF(OR('Transfer Definitions'!L26="y",ISNUMBER('Transfer Definitions'!L26)),"Number","")</f>
        <v/>
      </c>
      <c r="E200" s="143" t="str">
        <f>IF(OR('Transfer Definitions'!L26="y",ISNUMBER('Transfer Definitions'!L26)),IF(SUMPRODUCT(--(G200:Y200&lt;&gt;""))=0,IF(ISNUMBER('Transfer Definitions'!L26),'Transfer Definitions'!L26,0),"N.A."),"")</f>
        <v/>
      </c>
      <c r="F200" s="48" t="str">
        <f>IF(OR('Transfer Definitions'!L26="y",ISNUMBER('Transfer Definitions'!L26)),"OR","")</f>
        <v/>
      </c>
    </row>
    <row r="201" spans="1:23" x14ac:dyDescent="0.45">
      <c r="A201" s="48" t="str">
        <f>IF(NOT(OR('Transfer Definitions'!M26="y",ISNUMBER('Transfer Definitions'!M26))),"...",'Population Definitions'!$B$7)</f>
        <v>...</v>
      </c>
      <c r="B201" s="1" t="str">
        <f t="shared" si="4"/>
        <v/>
      </c>
      <c r="C201" s="48" t="str">
        <f>IF(NOT(OR('Transfer Definitions'!M26="y",ISNUMBER('Transfer Definitions'!M26))),"",'Population Definitions'!$B$13)</f>
        <v/>
      </c>
      <c r="D201" s="143" t="str">
        <f>IF(OR('Transfer Definitions'!M26="y",ISNUMBER('Transfer Definitions'!M26)),"Number","")</f>
        <v/>
      </c>
      <c r="E201" s="143" t="str">
        <f>IF(OR('Transfer Definitions'!M26="y",ISNUMBER('Transfer Definitions'!M26)),IF(SUMPRODUCT(--(G201:Y201&lt;&gt;""))=0,IF(ISNUMBER('Transfer Definitions'!M26),'Transfer Definitions'!M26,0),"N.A."),"")</f>
        <v/>
      </c>
      <c r="F201" s="48" t="str">
        <f>IF(OR('Transfer Definitions'!M26="y",ISNUMBER('Transfer Definitions'!M26)),"OR","")</f>
        <v/>
      </c>
    </row>
    <row r="202" spans="1:23" x14ac:dyDescent="0.45">
      <c r="A202" s="48" t="str">
        <f>IF(NOT(OR('Transfer Definitions'!B27="y",ISNUMBER('Transfer Definitions'!B27))),"...",'Population Definitions'!$B$8)</f>
        <v>...</v>
      </c>
      <c r="B202" s="1" t="str">
        <f t="shared" si="4"/>
        <v/>
      </c>
      <c r="C202" s="48" t="str">
        <f>IF(NOT(OR('Transfer Definitions'!B27="y",ISNUMBER('Transfer Definitions'!B27))),"",'Population Definitions'!$B$2)</f>
        <v/>
      </c>
      <c r="D202" s="143" t="str">
        <f>IF(OR('Transfer Definitions'!B27="y",ISNUMBER('Transfer Definitions'!B27)),"Number","")</f>
        <v/>
      </c>
      <c r="E202" s="143" t="str">
        <f>IF(OR('Transfer Definitions'!B27="y",ISNUMBER('Transfer Definitions'!B27)),IF(SUMPRODUCT(--(G202:Y202&lt;&gt;""))=0,IF(ISNUMBER('Transfer Definitions'!B27),'Transfer Definitions'!B27,0),"N.A."),"")</f>
        <v/>
      </c>
      <c r="F202" s="48" t="str">
        <f>IF(OR('Transfer Definitions'!B27="y",ISNUMBER('Transfer Definitions'!B27)),"OR","")</f>
        <v/>
      </c>
    </row>
    <row r="203" spans="1:23" x14ac:dyDescent="0.45">
      <c r="A203" s="48" t="str">
        <f>IF(NOT(OR('Transfer Definitions'!C27="y",ISNUMBER('Transfer Definitions'!C27))),"...",'Population Definitions'!$B$8)</f>
        <v>...</v>
      </c>
      <c r="B203" s="1" t="str">
        <f t="shared" si="4"/>
        <v/>
      </c>
      <c r="C203" s="48" t="str">
        <f>IF(NOT(OR('Transfer Definitions'!C27="y",ISNUMBER('Transfer Definitions'!C27))),"",'Population Definitions'!$B$3)</f>
        <v/>
      </c>
      <c r="D203" s="143" t="str">
        <f>IF(OR('Transfer Definitions'!C27="y",ISNUMBER('Transfer Definitions'!C27)),"Number","")</f>
        <v/>
      </c>
      <c r="E203" s="143" t="str">
        <f>IF(OR('Transfer Definitions'!C27="y",ISNUMBER('Transfer Definitions'!C27)),IF(SUMPRODUCT(--(G203:Y203&lt;&gt;""))=0,IF(ISNUMBER('Transfer Definitions'!C27),'Transfer Definitions'!C27,0),"N.A."),"")</f>
        <v/>
      </c>
      <c r="F203" s="48" t="str">
        <f>IF(OR('Transfer Definitions'!C27="y",ISNUMBER('Transfer Definitions'!C27)),"OR","")</f>
        <v/>
      </c>
    </row>
    <row r="204" spans="1:23" x14ac:dyDescent="0.45">
      <c r="A204" s="48" t="str">
        <f>IF(NOT(OR('Transfer Definitions'!D27="y",ISNUMBER('Transfer Definitions'!D27))),"...",'Population Definitions'!$B$8)</f>
        <v>...</v>
      </c>
      <c r="B204" s="1" t="str">
        <f t="shared" si="4"/>
        <v/>
      </c>
      <c r="C204" s="48" t="str">
        <f>IF(NOT(OR('Transfer Definitions'!D27="y",ISNUMBER('Transfer Definitions'!D27))),"",'Population Definitions'!$B$4)</f>
        <v/>
      </c>
      <c r="D204" s="143" t="str">
        <f>IF(OR('Transfer Definitions'!D27="y",ISNUMBER('Transfer Definitions'!D27)),"Number","")</f>
        <v/>
      </c>
      <c r="E204" s="143" t="str">
        <f>IF(OR('Transfer Definitions'!D27="y",ISNUMBER('Transfer Definitions'!D27)),IF(SUMPRODUCT(--(G204:Y204&lt;&gt;""))=0,IF(ISNUMBER('Transfer Definitions'!D27),'Transfer Definitions'!D27,0),"N.A."),"")</f>
        <v/>
      </c>
      <c r="F204" s="48" t="str">
        <f>IF(OR('Transfer Definitions'!D27="y",ISNUMBER('Transfer Definitions'!D27)),"OR","")</f>
        <v/>
      </c>
    </row>
    <row r="205" spans="1:23" x14ac:dyDescent="0.45">
      <c r="A205" s="48" t="str">
        <f>IF(NOT(OR('Transfer Definitions'!E27="y",ISNUMBER('Transfer Definitions'!E27))),"...",'Population Definitions'!$B$8)</f>
        <v>...</v>
      </c>
      <c r="B205" s="1" t="str">
        <f t="shared" si="4"/>
        <v/>
      </c>
      <c r="C205" s="48" t="str">
        <f>IF(NOT(OR('Transfer Definitions'!E27="y",ISNUMBER('Transfer Definitions'!E27))),"",'Population Definitions'!$B$5)</f>
        <v/>
      </c>
      <c r="D205" s="143" t="str">
        <f>IF(OR('Transfer Definitions'!E27="y",ISNUMBER('Transfer Definitions'!E27)),"Number","")</f>
        <v/>
      </c>
      <c r="E205" s="143" t="str">
        <f>IF(OR('Transfer Definitions'!E27="y",ISNUMBER('Transfer Definitions'!E27)),IF(SUMPRODUCT(--(G205:Y205&lt;&gt;""))=0,IF(ISNUMBER('Transfer Definitions'!E27),'Transfer Definitions'!E27,0),"N.A."),"")</f>
        <v/>
      </c>
      <c r="F205" s="48" t="str">
        <f>IF(OR('Transfer Definitions'!E27="y",ISNUMBER('Transfer Definitions'!E27)),"OR","")</f>
        <v/>
      </c>
    </row>
    <row r="206" spans="1:23" x14ac:dyDescent="0.45">
      <c r="A206" s="48" t="str">
        <f>IF(NOT(OR('Transfer Definitions'!F27="y",ISNUMBER('Transfer Definitions'!F27))),"...",'Population Definitions'!$B$8)</f>
        <v>...</v>
      </c>
      <c r="B206" s="1" t="str">
        <f t="shared" si="4"/>
        <v/>
      </c>
      <c r="C206" s="48" t="str">
        <f>IF(NOT(OR('Transfer Definitions'!F27="y",ISNUMBER('Transfer Definitions'!F27))),"",'Population Definitions'!$B$6)</f>
        <v/>
      </c>
      <c r="D206" s="143" t="str">
        <f>IF(OR('Transfer Definitions'!F27="y",ISNUMBER('Transfer Definitions'!F27)),"Number","")</f>
        <v/>
      </c>
      <c r="E206" s="143" t="str">
        <f>IF(OR('Transfer Definitions'!F27="y",ISNUMBER('Transfer Definitions'!F27)),IF(SUMPRODUCT(--(G206:Y206&lt;&gt;""))=0,IF(ISNUMBER('Transfer Definitions'!F27),'Transfer Definitions'!F27,0),"N.A."),"")</f>
        <v/>
      </c>
      <c r="F206" s="48" t="str">
        <f>IF(OR('Transfer Definitions'!F27="y",ISNUMBER('Transfer Definitions'!F27)),"OR","")</f>
        <v/>
      </c>
    </row>
    <row r="207" spans="1:23" x14ac:dyDescent="0.45">
      <c r="A207" s="48" t="str">
        <f>IF(NOT(OR('Transfer Definitions'!G27="y",ISNUMBER('Transfer Definitions'!G27))),"...",'Population Definitions'!$B$8)</f>
        <v>...</v>
      </c>
      <c r="B207" s="1" t="str">
        <f t="shared" si="4"/>
        <v/>
      </c>
      <c r="C207" s="48" t="str">
        <f>IF(NOT(OR('Transfer Definitions'!G27="y",ISNUMBER('Transfer Definitions'!G27))),"",'Population Definitions'!$B$7)</f>
        <v/>
      </c>
      <c r="D207" s="143" t="str">
        <f>IF(OR('Transfer Definitions'!G27="y",ISNUMBER('Transfer Definitions'!G27)),"Number","")</f>
        <v/>
      </c>
      <c r="E207" s="143" t="str">
        <f>IF(OR('Transfer Definitions'!G27="y",ISNUMBER('Transfer Definitions'!G27)),IF(SUMPRODUCT(--(G207:Y207&lt;&gt;""))=0,IF(ISNUMBER('Transfer Definitions'!G27),'Transfer Definitions'!G27,0),"N.A."),"")</f>
        <v/>
      </c>
      <c r="F207" s="48" t="str">
        <f>IF(OR('Transfer Definitions'!G27="y",ISNUMBER('Transfer Definitions'!G27)),"OR","")</f>
        <v/>
      </c>
    </row>
    <row r="208" spans="1:23" x14ac:dyDescent="0.45">
      <c r="A208" s="48" t="str">
        <f>IF(NOT(OR('Transfer Definitions'!I27="y",ISNUMBER('Transfer Definitions'!I27))),"...",'Population Definitions'!$B$8)</f>
        <v>Prisoners</v>
      </c>
      <c r="B208" s="1" t="str">
        <f t="shared" si="4"/>
        <v>---&gt;</v>
      </c>
      <c r="C208" s="48" t="str">
        <f>IF(NOT(OR('Transfer Definitions'!I27="y",ISNUMBER('Transfer Definitions'!I27))),"",'Population Definitions'!$B$9)</f>
        <v>PLHIV Prisoners</v>
      </c>
      <c r="D208" s="143" t="s">
        <v>48</v>
      </c>
      <c r="E208" s="143" t="str">
        <f>IF(OR('Transfer Definitions'!I27="y",ISNUMBER('Transfer Definitions'!I27)),IF(SUMPRODUCT(--(G208:Y208&lt;&gt;""))=0,IF(ISNUMBER('Transfer Definitions'!I27),'Transfer Definitions'!I27,0),"N.A."),"")</f>
        <v>N.A.</v>
      </c>
      <c r="F208" s="48" t="str">
        <f>IF(OR('Transfer Definitions'!I27="y",ISNUMBER('Transfer Definitions'!I27)),"OR","")</f>
        <v>OR</v>
      </c>
      <c r="G208" s="164">
        <v>2.9808209607967359E-2</v>
      </c>
      <c r="H208" s="164">
        <v>2.822273906359641E-2</v>
      </c>
      <c r="I208" s="164">
        <v>2.6982918230214075E-2</v>
      </c>
      <c r="J208" s="164">
        <v>2.6091868711020785E-2</v>
      </c>
      <c r="K208" s="164">
        <v>2.5363817755597141E-2</v>
      </c>
      <c r="L208" s="164">
        <v>2.4606467899693982E-2</v>
      </c>
      <c r="M208" s="164">
        <v>2.3743946074686863E-2</v>
      </c>
      <c r="N208" s="164">
        <v>2.3563893604651314E-2</v>
      </c>
      <c r="O208" s="164">
        <v>2.3204880739884481E-2</v>
      </c>
      <c r="P208" s="164">
        <v>2.2499796660148817E-2</v>
      </c>
      <c r="Q208" s="164">
        <v>2.1136153801070812E-2</v>
      </c>
      <c r="R208" s="164">
        <v>1.940793655846643E-2</v>
      </c>
      <c r="S208" s="164">
        <v>1.7982715157469714E-2</v>
      </c>
      <c r="T208" s="164">
        <v>1.7028637506606471E-2</v>
      </c>
      <c r="U208" s="164">
        <v>1.6549703462333042E-2</v>
      </c>
      <c r="V208" s="164">
        <v>1.5898796457190504E-2</v>
      </c>
      <c r="W208" s="164">
        <v>1.4850220815269443E-2</v>
      </c>
    </row>
    <row r="209" spans="1:6" x14ac:dyDescent="0.45">
      <c r="A209" s="48" t="str">
        <f>IF(NOT(OR('Transfer Definitions'!J27="y",ISNUMBER('Transfer Definitions'!J27))),"...",'Population Definitions'!$B$8)</f>
        <v>...</v>
      </c>
      <c r="B209" s="1" t="str">
        <f t="shared" si="4"/>
        <v/>
      </c>
      <c r="C209" s="48" t="str">
        <f>IF(NOT(OR('Transfer Definitions'!J27="y",ISNUMBER('Transfer Definitions'!J27))),"",'Population Definitions'!$B$10)</f>
        <v/>
      </c>
      <c r="D209" s="143" t="str">
        <f>IF(OR('Transfer Definitions'!J27="y",ISNUMBER('Transfer Definitions'!J27)),"Number","")</f>
        <v/>
      </c>
      <c r="E209" s="143" t="str">
        <f>IF(OR('Transfer Definitions'!J27="y",ISNUMBER('Transfer Definitions'!J27)),IF(SUMPRODUCT(--(G209:Y209&lt;&gt;""))=0,IF(ISNUMBER('Transfer Definitions'!J27),'Transfer Definitions'!J27,0),"N.A."),"")</f>
        <v/>
      </c>
      <c r="F209" s="48" t="str">
        <f>IF(OR('Transfer Definitions'!J27="y",ISNUMBER('Transfer Definitions'!J27)),"OR","")</f>
        <v/>
      </c>
    </row>
    <row r="210" spans="1:6" x14ac:dyDescent="0.45">
      <c r="A210" s="48" t="str">
        <f>IF(NOT(OR('Transfer Definitions'!K27="y",ISNUMBER('Transfer Definitions'!K27))),"...",'Population Definitions'!$B$8)</f>
        <v>...</v>
      </c>
      <c r="B210" s="1" t="str">
        <f t="shared" si="4"/>
        <v/>
      </c>
      <c r="C210" s="48" t="str">
        <f>IF(NOT(OR('Transfer Definitions'!K27="y",ISNUMBER('Transfer Definitions'!K27))),"",'Population Definitions'!$B$11)</f>
        <v/>
      </c>
      <c r="D210" s="143" t="str">
        <f>IF(OR('Transfer Definitions'!K27="y",ISNUMBER('Transfer Definitions'!K27)),"Number","")</f>
        <v/>
      </c>
      <c r="E210" s="143" t="str">
        <f>IF(OR('Transfer Definitions'!K27="y",ISNUMBER('Transfer Definitions'!K27)),IF(SUMPRODUCT(--(G210:Y210&lt;&gt;""))=0,IF(ISNUMBER('Transfer Definitions'!K27),'Transfer Definitions'!K27,0),"N.A."),"")</f>
        <v/>
      </c>
      <c r="F210" s="48" t="str">
        <f>IF(OR('Transfer Definitions'!K27="y",ISNUMBER('Transfer Definitions'!K27)),"OR","")</f>
        <v/>
      </c>
    </row>
    <row r="211" spans="1:6" x14ac:dyDescent="0.45">
      <c r="A211" s="48" t="str">
        <f>IF(NOT(OR('Transfer Definitions'!L27="y",ISNUMBER('Transfer Definitions'!L27))),"...",'Population Definitions'!$B$8)</f>
        <v>...</v>
      </c>
      <c r="B211" s="1" t="str">
        <f t="shared" si="4"/>
        <v/>
      </c>
      <c r="C211" s="48" t="str">
        <f>IF(NOT(OR('Transfer Definitions'!L27="y",ISNUMBER('Transfer Definitions'!L27))),"",'Population Definitions'!$B$12)</f>
        <v/>
      </c>
      <c r="D211" s="143" t="str">
        <f>IF(OR('Transfer Definitions'!L27="y",ISNUMBER('Transfer Definitions'!L27)),"Number","")</f>
        <v/>
      </c>
      <c r="E211" s="143" t="str">
        <f>IF(OR('Transfer Definitions'!L27="y",ISNUMBER('Transfer Definitions'!L27)),IF(SUMPRODUCT(--(G211:Y211&lt;&gt;""))=0,IF(ISNUMBER('Transfer Definitions'!L27),'Transfer Definitions'!L27,0),"N.A."),"")</f>
        <v/>
      </c>
      <c r="F211" s="48" t="str">
        <f>IF(OR('Transfer Definitions'!L27="y",ISNUMBER('Transfer Definitions'!L27)),"OR","")</f>
        <v/>
      </c>
    </row>
    <row r="212" spans="1:6" x14ac:dyDescent="0.45">
      <c r="A212" s="48" t="str">
        <f>IF(NOT(OR('Transfer Definitions'!M27="y",ISNUMBER('Transfer Definitions'!M27))),"...",'Population Definitions'!$B$8)</f>
        <v>...</v>
      </c>
      <c r="B212" s="1" t="str">
        <f t="shared" si="4"/>
        <v/>
      </c>
      <c r="C212" s="48" t="str">
        <f>IF(NOT(OR('Transfer Definitions'!M27="y",ISNUMBER('Transfer Definitions'!M27))),"",'Population Definitions'!$B$13)</f>
        <v/>
      </c>
      <c r="D212" s="143" t="str">
        <f>IF(OR('Transfer Definitions'!M27="y",ISNUMBER('Transfer Definitions'!M27)),"Number","")</f>
        <v/>
      </c>
      <c r="E212" s="143" t="str">
        <f>IF(OR('Transfer Definitions'!M27="y",ISNUMBER('Transfer Definitions'!M27)),IF(SUMPRODUCT(--(G212:Y212&lt;&gt;""))=0,IF(ISNUMBER('Transfer Definitions'!M27),'Transfer Definitions'!M27,0),"N.A."),"")</f>
        <v/>
      </c>
      <c r="F212" s="48" t="str">
        <f>IF(OR('Transfer Definitions'!M27="y",ISNUMBER('Transfer Definitions'!M27)),"OR","")</f>
        <v/>
      </c>
    </row>
    <row r="213" spans="1:6" x14ac:dyDescent="0.45">
      <c r="A213" s="48" t="str">
        <f>IF(NOT(OR('Transfer Definitions'!B28="y",ISNUMBER('Transfer Definitions'!B28))),"...",'Population Definitions'!$B$9)</f>
        <v>...</v>
      </c>
      <c r="B213" s="1" t="str">
        <f t="shared" si="4"/>
        <v/>
      </c>
      <c r="C213" s="48" t="str">
        <f>IF(NOT(OR('Transfer Definitions'!B28="y",ISNUMBER('Transfer Definitions'!B28))),"",'Population Definitions'!$B$2)</f>
        <v/>
      </c>
      <c r="D213" s="143" t="str">
        <f>IF(OR('Transfer Definitions'!B28="y",ISNUMBER('Transfer Definitions'!B28)),"Number","")</f>
        <v/>
      </c>
      <c r="E213" s="143" t="str">
        <f>IF(OR('Transfer Definitions'!B28="y",ISNUMBER('Transfer Definitions'!B28)),IF(SUMPRODUCT(--(G213:Y213&lt;&gt;""))=0,IF(ISNUMBER('Transfer Definitions'!B28),'Transfer Definitions'!B28,0),"N.A."),"")</f>
        <v/>
      </c>
      <c r="F213" s="48" t="str">
        <f>IF(OR('Transfer Definitions'!B28="y",ISNUMBER('Transfer Definitions'!B28)),"OR","")</f>
        <v/>
      </c>
    </row>
    <row r="214" spans="1:6" x14ac:dyDescent="0.45">
      <c r="A214" s="48" t="str">
        <f>IF(NOT(OR('Transfer Definitions'!C28="y",ISNUMBER('Transfer Definitions'!C28))),"...",'Population Definitions'!$B$9)</f>
        <v>...</v>
      </c>
      <c r="B214" s="1" t="str">
        <f t="shared" si="4"/>
        <v/>
      </c>
      <c r="C214" s="48" t="str">
        <f>IF(NOT(OR('Transfer Definitions'!C28="y",ISNUMBER('Transfer Definitions'!C28))),"",'Population Definitions'!$B$3)</f>
        <v/>
      </c>
      <c r="D214" s="143" t="str">
        <f>IF(OR('Transfer Definitions'!C28="y",ISNUMBER('Transfer Definitions'!C28)),"Number","")</f>
        <v/>
      </c>
      <c r="E214" s="143" t="str">
        <f>IF(OR('Transfer Definitions'!C28="y",ISNUMBER('Transfer Definitions'!C28)),IF(SUMPRODUCT(--(G214:Y214&lt;&gt;""))=0,IF(ISNUMBER('Transfer Definitions'!C28),'Transfer Definitions'!C28,0),"N.A."),"")</f>
        <v/>
      </c>
      <c r="F214" s="48" t="str">
        <f>IF(OR('Transfer Definitions'!C28="y",ISNUMBER('Transfer Definitions'!C28)),"OR","")</f>
        <v/>
      </c>
    </row>
    <row r="215" spans="1:6" x14ac:dyDescent="0.45">
      <c r="A215" s="48" t="str">
        <f>IF(NOT(OR('Transfer Definitions'!D28="y",ISNUMBER('Transfer Definitions'!D28))),"...",'Population Definitions'!$B$9)</f>
        <v>...</v>
      </c>
      <c r="B215" s="1" t="str">
        <f t="shared" si="4"/>
        <v/>
      </c>
      <c r="C215" s="48" t="str">
        <f>IF(NOT(OR('Transfer Definitions'!D28="y",ISNUMBER('Transfer Definitions'!D28))),"",'Population Definitions'!$B$4)</f>
        <v/>
      </c>
      <c r="D215" s="143" t="str">
        <f>IF(OR('Transfer Definitions'!D28="y",ISNUMBER('Transfer Definitions'!D28)),"Number","")</f>
        <v/>
      </c>
      <c r="E215" s="143" t="str">
        <f>IF(OR('Transfer Definitions'!D28="y",ISNUMBER('Transfer Definitions'!D28)),IF(SUMPRODUCT(--(G215:Y215&lt;&gt;""))=0,IF(ISNUMBER('Transfer Definitions'!D28),'Transfer Definitions'!D28,0),"N.A."),"")</f>
        <v/>
      </c>
      <c r="F215" s="48" t="str">
        <f>IF(OR('Transfer Definitions'!D28="y",ISNUMBER('Transfer Definitions'!D28)),"OR","")</f>
        <v/>
      </c>
    </row>
    <row r="216" spans="1:6" x14ac:dyDescent="0.45">
      <c r="A216" s="48" t="str">
        <f>IF(NOT(OR('Transfer Definitions'!E28="y",ISNUMBER('Transfer Definitions'!E28))),"...",'Population Definitions'!$B$9)</f>
        <v>...</v>
      </c>
      <c r="B216" s="1" t="str">
        <f t="shared" si="4"/>
        <v/>
      </c>
      <c r="C216" s="48" t="str">
        <f>IF(NOT(OR('Transfer Definitions'!E28="y",ISNUMBER('Transfer Definitions'!E28))),"",'Population Definitions'!$B$5)</f>
        <v/>
      </c>
      <c r="D216" s="143" t="str">
        <f>IF(OR('Transfer Definitions'!E28="y",ISNUMBER('Transfer Definitions'!E28)),"Number","")</f>
        <v/>
      </c>
      <c r="E216" s="143" t="str">
        <f>IF(OR('Transfer Definitions'!E28="y",ISNUMBER('Transfer Definitions'!E28)),IF(SUMPRODUCT(--(G216:Y216&lt;&gt;""))=0,IF(ISNUMBER('Transfer Definitions'!E28),'Transfer Definitions'!E28,0),"N.A."),"")</f>
        <v/>
      </c>
      <c r="F216" s="48" t="str">
        <f>IF(OR('Transfer Definitions'!E28="y",ISNUMBER('Transfer Definitions'!E28)),"OR","")</f>
        <v/>
      </c>
    </row>
    <row r="217" spans="1:6" x14ac:dyDescent="0.45">
      <c r="A217" s="48" t="str">
        <f>IF(NOT(OR('Transfer Definitions'!F28="y",ISNUMBER('Transfer Definitions'!F28))),"...",'Population Definitions'!$B$9)</f>
        <v>...</v>
      </c>
      <c r="B217" s="1" t="str">
        <f t="shared" si="4"/>
        <v/>
      </c>
      <c r="C217" s="48" t="str">
        <f>IF(NOT(OR('Transfer Definitions'!F28="y",ISNUMBER('Transfer Definitions'!F28))),"",'Population Definitions'!$B$6)</f>
        <v/>
      </c>
      <c r="D217" s="143" t="str">
        <f>IF(OR('Transfer Definitions'!F28="y",ISNUMBER('Transfer Definitions'!F28)),"Number","")</f>
        <v/>
      </c>
      <c r="E217" s="143" t="str">
        <f>IF(OR('Transfer Definitions'!F28="y",ISNUMBER('Transfer Definitions'!F28)),IF(SUMPRODUCT(--(G217:Y217&lt;&gt;""))=0,IF(ISNUMBER('Transfer Definitions'!F28),'Transfer Definitions'!F28,0),"N.A."),"")</f>
        <v/>
      </c>
      <c r="F217" s="48" t="str">
        <f>IF(OR('Transfer Definitions'!F28="y",ISNUMBER('Transfer Definitions'!F28)),"OR","")</f>
        <v/>
      </c>
    </row>
    <row r="218" spans="1:6" x14ac:dyDescent="0.45">
      <c r="A218" s="48" t="str">
        <f>IF(NOT(OR('Transfer Definitions'!G28="y",ISNUMBER('Transfer Definitions'!G28))),"...",'Population Definitions'!$B$9)</f>
        <v>...</v>
      </c>
      <c r="B218" s="1" t="str">
        <f t="shared" si="4"/>
        <v/>
      </c>
      <c r="C218" s="48" t="str">
        <f>IF(NOT(OR('Transfer Definitions'!G28="y",ISNUMBER('Transfer Definitions'!G28))),"",'Population Definitions'!$B$7)</f>
        <v/>
      </c>
      <c r="D218" s="143" t="str">
        <f>IF(OR('Transfer Definitions'!G28="y",ISNUMBER('Transfer Definitions'!G28)),"Number","")</f>
        <v/>
      </c>
      <c r="E218" s="143" t="str">
        <f>IF(OR('Transfer Definitions'!G28="y",ISNUMBER('Transfer Definitions'!G28)),IF(SUMPRODUCT(--(G218:Y218&lt;&gt;""))=0,IF(ISNUMBER('Transfer Definitions'!G28),'Transfer Definitions'!G28,0),"N.A."),"")</f>
        <v/>
      </c>
      <c r="F218" s="48" t="str">
        <f>IF(OR('Transfer Definitions'!G28="y",ISNUMBER('Transfer Definitions'!G28)),"OR","")</f>
        <v/>
      </c>
    </row>
    <row r="219" spans="1:6" x14ac:dyDescent="0.45">
      <c r="A219" s="48" t="str">
        <f>IF(NOT(OR('Transfer Definitions'!H28="y",ISNUMBER('Transfer Definitions'!H28))),"...",'Population Definitions'!$B$9)</f>
        <v>...</v>
      </c>
      <c r="B219" s="1" t="str">
        <f t="shared" si="4"/>
        <v/>
      </c>
      <c r="C219" s="48" t="str">
        <f>IF(NOT(OR('Transfer Definitions'!H28="y",ISNUMBER('Transfer Definitions'!H28))),"",'Population Definitions'!$B$8)</f>
        <v/>
      </c>
      <c r="D219" s="143" t="str">
        <f>IF(OR('Transfer Definitions'!H28="y",ISNUMBER('Transfer Definitions'!H28)),"Number","")</f>
        <v/>
      </c>
      <c r="E219" s="143" t="str">
        <f>IF(OR('Transfer Definitions'!H28="y",ISNUMBER('Transfer Definitions'!H28)),IF(SUMPRODUCT(--(G219:Y219&lt;&gt;""))=0,IF(ISNUMBER('Transfer Definitions'!H28),'Transfer Definitions'!H28,0),"N.A."),"")</f>
        <v/>
      </c>
      <c r="F219" s="48" t="str">
        <f>IF(OR('Transfer Definitions'!H28="y",ISNUMBER('Transfer Definitions'!H28)),"OR","")</f>
        <v/>
      </c>
    </row>
    <row r="220" spans="1:6" x14ac:dyDescent="0.45">
      <c r="A220" s="48" t="str">
        <f>IF(NOT(OR('Transfer Definitions'!J28="y",ISNUMBER('Transfer Definitions'!J28))),"...",'Population Definitions'!$B$9)</f>
        <v>...</v>
      </c>
      <c r="B220" s="1" t="str">
        <f t="shared" si="4"/>
        <v/>
      </c>
      <c r="C220" s="48" t="str">
        <f>IF(NOT(OR('Transfer Definitions'!J28="y",ISNUMBER('Transfer Definitions'!J28))),"",'Population Definitions'!$B$10)</f>
        <v/>
      </c>
      <c r="D220" s="143" t="str">
        <f>IF(OR('Transfer Definitions'!J28="y",ISNUMBER('Transfer Definitions'!J28)),"Number","")</f>
        <v/>
      </c>
      <c r="E220" s="143" t="str">
        <f>IF(OR('Transfer Definitions'!J28="y",ISNUMBER('Transfer Definitions'!J28)),IF(SUMPRODUCT(--(G220:Y220&lt;&gt;""))=0,IF(ISNUMBER('Transfer Definitions'!J28),'Transfer Definitions'!J28,0),"N.A."),"")</f>
        <v/>
      </c>
      <c r="F220" s="48" t="str">
        <f>IF(OR('Transfer Definitions'!J28="y",ISNUMBER('Transfer Definitions'!J28)),"OR","")</f>
        <v/>
      </c>
    </row>
    <row r="221" spans="1:6" x14ac:dyDescent="0.45">
      <c r="A221" s="48" t="str">
        <f>IF(NOT(OR('Transfer Definitions'!K28="y",ISNUMBER('Transfer Definitions'!K28))),"...",'Population Definitions'!$B$9)</f>
        <v>...</v>
      </c>
      <c r="B221" s="1" t="str">
        <f t="shared" si="4"/>
        <v/>
      </c>
      <c r="C221" s="48" t="str">
        <f>IF(NOT(OR('Transfer Definitions'!K28="y",ISNUMBER('Transfer Definitions'!K28))),"",'Population Definitions'!$B$11)</f>
        <v/>
      </c>
      <c r="D221" s="143" t="str">
        <f>IF(OR('Transfer Definitions'!K28="y",ISNUMBER('Transfer Definitions'!K28)),"Number","")</f>
        <v/>
      </c>
      <c r="E221" s="143" t="str">
        <f>IF(OR('Transfer Definitions'!K28="y",ISNUMBER('Transfer Definitions'!K28)),IF(SUMPRODUCT(--(G221:Y221&lt;&gt;""))=0,IF(ISNUMBER('Transfer Definitions'!K28),'Transfer Definitions'!K28,0),"N.A."),"")</f>
        <v/>
      </c>
      <c r="F221" s="48" t="str">
        <f>IF(OR('Transfer Definitions'!K28="y",ISNUMBER('Transfer Definitions'!K28)),"OR","")</f>
        <v/>
      </c>
    </row>
    <row r="222" spans="1:6" x14ac:dyDescent="0.45">
      <c r="A222" s="48" t="str">
        <f>IF(NOT(OR('Transfer Definitions'!L28="y",ISNUMBER('Transfer Definitions'!L28))),"...",'Population Definitions'!$B$9)</f>
        <v>...</v>
      </c>
      <c r="B222" s="1" t="str">
        <f t="shared" si="4"/>
        <v/>
      </c>
      <c r="C222" s="48" t="str">
        <f>IF(NOT(OR('Transfer Definitions'!L28="y",ISNUMBER('Transfer Definitions'!L28))),"",'Population Definitions'!$B$12)</f>
        <v/>
      </c>
      <c r="D222" s="143" t="str">
        <f>IF(OR('Transfer Definitions'!L28="y",ISNUMBER('Transfer Definitions'!L28)),"Number","")</f>
        <v/>
      </c>
      <c r="E222" s="143" t="str">
        <f>IF(OR('Transfer Definitions'!L28="y",ISNUMBER('Transfer Definitions'!L28)),IF(SUMPRODUCT(--(G222:Y222&lt;&gt;""))=0,IF(ISNUMBER('Transfer Definitions'!L28),'Transfer Definitions'!L28,0),"N.A."),"")</f>
        <v/>
      </c>
      <c r="F222" s="48" t="str">
        <f>IF(OR('Transfer Definitions'!L28="y",ISNUMBER('Transfer Definitions'!L28)),"OR","")</f>
        <v/>
      </c>
    </row>
    <row r="223" spans="1:6" x14ac:dyDescent="0.45">
      <c r="A223" s="48" t="str">
        <f>IF(NOT(OR('Transfer Definitions'!M28="y",ISNUMBER('Transfer Definitions'!M28))),"...",'Population Definitions'!$B$9)</f>
        <v>...</v>
      </c>
      <c r="B223" s="1" t="str">
        <f t="shared" si="4"/>
        <v/>
      </c>
      <c r="C223" s="48" t="str">
        <f>IF(NOT(OR('Transfer Definitions'!M28="y",ISNUMBER('Transfer Definitions'!M28))),"",'Population Definitions'!$B$13)</f>
        <v/>
      </c>
      <c r="D223" s="143" t="str">
        <f>IF(OR('Transfer Definitions'!M28="y",ISNUMBER('Transfer Definitions'!M28)),"Number","")</f>
        <v/>
      </c>
      <c r="E223" s="143" t="str">
        <f>IF(OR('Transfer Definitions'!M28="y",ISNUMBER('Transfer Definitions'!M28)),IF(SUMPRODUCT(--(G223:Y223&lt;&gt;""))=0,IF(ISNUMBER('Transfer Definitions'!M28),'Transfer Definitions'!M28,0),"N.A."),"")</f>
        <v/>
      </c>
      <c r="F223" s="48" t="str">
        <f>IF(OR('Transfer Definitions'!M28="y",ISNUMBER('Transfer Definitions'!M28)),"OR","")</f>
        <v/>
      </c>
    </row>
    <row r="224" spans="1:6" x14ac:dyDescent="0.45">
      <c r="A224" s="48" t="str">
        <f>IF(NOT(OR('Transfer Definitions'!B29="y",ISNUMBER('Transfer Definitions'!B29))),"...",'Population Definitions'!$B$10)</f>
        <v>...</v>
      </c>
      <c r="B224" s="1" t="str">
        <f t="shared" si="4"/>
        <v/>
      </c>
      <c r="C224" s="48" t="str">
        <f>IF(NOT(OR('Transfer Definitions'!B29="y",ISNUMBER('Transfer Definitions'!B29))),"",'Population Definitions'!$B$2)</f>
        <v/>
      </c>
      <c r="D224" s="143" t="str">
        <f>IF(OR('Transfer Definitions'!B29="y",ISNUMBER('Transfer Definitions'!B29)),"Number","")</f>
        <v/>
      </c>
      <c r="E224" s="143" t="str">
        <f>IF(OR('Transfer Definitions'!B29="y",ISNUMBER('Transfer Definitions'!B29)),IF(SUMPRODUCT(--(G224:Y224&lt;&gt;""))=0,IF(ISNUMBER('Transfer Definitions'!B29),'Transfer Definitions'!B29,0),"N.A."),"")</f>
        <v/>
      </c>
      <c r="F224" s="48" t="str">
        <f>IF(OR('Transfer Definitions'!B29="y",ISNUMBER('Transfer Definitions'!B29)),"OR","")</f>
        <v/>
      </c>
    </row>
    <row r="225" spans="1:23" x14ac:dyDescent="0.45">
      <c r="A225" s="48" t="str">
        <f>IF(NOT(OR('Transfer Definitions'!C29="y",ISNUMBER('Transfer Definitions'!C29))),"...",'Population Definitions'!$B$10)</f>
        <v>...</v>
      </c>
      <c r="B225" s="1" t="str">
        <f t="shared" si="4"/>
        <v/>
      </c>
      <c r="C225" s="48" t="str">
        <f>IF(NOT(OR('Transfer Definitions'!C29="y",ISNUMBER('Transfer Definitions'!C29))),"",'Population Definitions'!$B$3)</f>
        <v/>
      </c>
      <c r="D225" s="143" t="str">
        <f>IF(OR('Transfer Definitions'!C29="y",ISNUMBER('Transfer Definitions'!C29)),"Number","")</f>
        <v/>
      </c>
      <c r="E225" s="143" t="str">
        <f>IF(OR('Transfer Definitions'!C29="y",ISNUMBER('Transfer Definitions'!C29)),IF(SUMPRODUCT(--(G225:Y225&lt;&gt;""))=0,IF(ISNUMBER('Transfer Definitions'!C29),'Transfer Definitions'!C29,0),"N.A."),"")</f>
        <v/>
      </c>
      <c r="F225" s="48" t="str">
        <f>IF(OR('Transfer Definitions'!C29="y",ISNUMBER('Transfer Definitions'!C29)),"OR","")</f>
        <v/>
      </c>
    </row>
    <row r="226" spans="1:23" x14ac:dyDescent="0.45">
      <c r="A226" s="48" t="str">
        <f>IF(NOT(OR('Transfer Definitions'!D29="y",ISNUMBER('Transfer Definitions'!D29))),"...",'Population Definitions'!$B$10)</f>
        <v>...</v>
      </c>
      <c r="B226" s="1" t="str">
        <f t="shared" si="4"/>
        <v/>
      </c>
      <c r="C226" s="48" t="str">
        <f>IF(NOT(OR('Transfer Definitions'!D29="y",ISNUMBER('Transfer Definitions'!D29))),"",'Population Definitions'!$B$4)</f>
        <v/>
      </c>
      <c r="D226" s="143" t="str">
        <f>IF(OR('Transfer Definitions'!D29="y",ISNUMBER('Transfer Definitions'!D29)),"Number","")</f>
        <v/>
      </c>
      <c r="E226" s="143" t="str">
        <f>IF(OR('Transfer Definitions'!D29="y",ISNUMBER('Transfer Definitions'!D29)),IF(SUMPRODUCT(--(G226:Y226&lt;&gt;""))=0,IF(ISNUMBER('Transfer Definitions'!D29),'Transfer Definitions'!D29,0),"N.A."),"")</f>
        <v/>
      </c>
      <c r="F226" s="48" t="str">
        <f>IF(OR('Transfer Definitions'!D29="y",ISNUMBER('Transfer Definitions'!D29)),"OR","")</f>
        <v/>
      </c>
    </row>
    <row r="227" spans="1:23" x14ac:dyDescent="0.45">
      <c r="A227" s="48" t="str">
        <f>IF(NOT(OR('Transfer Definitions'!E29="y",ISNUMBER('Transfer Definitions'!E29))),"...",'Population Definitions'!$B$10)</f>
        <v>...</v>
      </c>
      <c r="B227" s="1" t="str">
        <f t="shared" si="4"/>
        <v/>
      </c>
      <c r="C227" s="48" t="str">
        <f>IF(NOT(OR('Transfer Definitions'!E29="y",ISNUMBER('Transfer Definitions'!E29))),"",'Population Definitions'!$B$5)</f>
        <v/>
      </c>
      <c r="D227" s="143" t="str">
        <f>IF(OR('Transfer Definitions'!E29="y",ISNUMBER('Transfer Definitions'!E29)),"Number","")</f>
        <v/>
      </c>
      <c r="E227" s="143" t="str">
        <f>IF(OR('Transfer Definitions'!E29="y",ISNUMBER('Transfer Definitions'!E29)),IF(SUMPRODUCT(--(G227:Y227&lt;&gt;""))=0,IF(ISNUMBER('Transfer Definitions'!E29),'Transfer Definitions'!E29,0),"N.A."),"")</f>
        <v/>
      </c>
      <c r="F227" s="48" t="str">
        <f>IF(OR('Transfer Definitions'!E29="y",ISNUMBER('Transfer Definitions'!E29)),"OR","")</f>
        <v/>
      </c>
    </row>
    <row r="228" spans="1:23" x14ac:dyDescent="0.45">
      <c r="A228" s="48" t="str">
        <f>IF(NOT(OR('Transfer Definitions'!F29="y",ISNUMBER('Transfer Definitions'!F29))),"...",'Population Definitions'!$B$10)</f>
        <v>...</v>
      </c>
      <c r="B228" s="1" t="str">
        <f t="shared" si="4"/>
        <v/>
      </c>
      <c r="C228" s="48" t="str">
        <f>IF(NOT(OR('Transfer Definitions'!F29="y",ISNUMBER('Transfer Definitions'!F29))),"",'Population Definitions'!$B$6)</f>
        <v/>
      </c>
      <c r="D228" s="143" t="str">
        <f>IF(OR('Transfer Definitions'!F29="y",ISNUMBER('Transfer Definitions'!F29)),"Number","")</f>
        <v/>
      </c>
      <c r="E228" s="143" t="str">
        <f>IF(OR('Transfer Definitions'!F29="y",ISNUMBER('Transfer Definitions'!F29)),IF(SUMPRODUCT(--(G228:Y228&lt;&gt;""))=0,IF(ISNUMBER('Transfer Definitions'!F29),'Transfer Definitions'!F29,0),"N.A."),"")</f>
        <v/>
      </c>
      <c r="F228" s="48" t="str">
        <f>IF(OR('Transfer Definitions'!F29="y",ISNUMBER('Transfer Definitions'!F29)),"OR","")</f>
        <v/>
      </c>
    </row>
    <row r="229" spans="1:23" x14ac:dyDescent="0.45">
      <c r="A229" s="48" t="str">
        <f>IF(NOT(OR('Transfer Definitions'!G29="y",ISNUMBER('Transfer Definitions'!G29))),"...",'Population Definitions'!$B$10)</f>
        <v>...</v>
      </c>
      <c r="B229" s="1" t="str">
        <f t="shared" si="4"/>
        <v/>
      </c>
      <c r="C229" s="48" t="str">
        <f>IF(NOT(OR('Transfer Definitions'!G29="y",ISNUMBER('Transfer Definitions'!G29))),"",'Population Definitions'!$B$7)</f>
        <v/>
      </c>
      <c r="D229" s="143" t="str">
        <f>IF(OR('Transfer Definitions'!G29="y",ISNUMBER('Transfer Definitions'!G29)),"Number","")</f>
        <v/>
      </c>
      <c r="E229" s="143" t="str">
        <f>IF(OR('Transfer Definitions'!G29="y",ISNUMBER('Transfer Definitions'!G29)),IF(SUMPRODUCT(--(G229:Y229&lt;&gt;""))=0,IF(ISNUMBER('Transfer Definitions'!G29),'Transfer Definitions'!G29,0),"N.A."),"")</f>
        <v/>
      </c>
      <c r="F229" s="48" t="str">
        <f>IF(OR('Transfer Definitions'!G29="y",ISNUMBER('Transfer Definitions'!G29)),"OR","")</f>
        <v/>
      </c>
    </row>
    <row r="230" spans="1:23" x14ac:dyDescent="0.45">
      <c r="A230" s="48" t="str">
        <f>IF(NOT(OR('Transfer Definitions'!H29="y",ISNUMBER('Transfer Definitions'!H29))),"...",'Population Definitions'!$B$10)</f>
        <v>...</v>
      </c>
      <c r="B230" s="1" t="str">
        <f t="shared" si="4"/>
        <v/>
      </c>
      <c r="C230" s="48" t="str">
        <f>IF(NOT(OR('Transfer Definitions'!H29="y",ISNUMBER('Transfer Definitions'!H29))),"",'Population Definitions'!$B$8)</f>
        <v/>
      </c>
      <c r="D230" s="143" t="str">
        <f>IF(OR('Transfer Definitions'!H29="y",ISNUMBER('Transfer Definitions'!H29)),"Number","")</f>
        <v/>
      </c>
      <c r="E230" s="143" t="str">
        <f>IF(OR('Transfer Definitions'!H29="y",ISNUMBER('Transfer Definitions'!H29)),IF(SUMPRODUCT(--(G230:Y230&lt;&gt;""))=0,IF(ISNUMBER('Transfer Definitions'!H29),'Transfer Definitions'!H29,0),"N.A."),"")</f>
        <v/>
      </c>
      <c r="F230" s="48" t="str">
        <f>IF(OR('Transfer Definitions'!H29="y",ISNUMBER('Transfer Definitions'!H29)),"OR","")</f>
        <v/>
      </c>
    </row>
    <row r="231" spans="1:23" x14ac:dyDescent="0.45">
      <c r="A231" s="48" t="str">
        <f>IF(NOT(OR('Transfer Definitions'!I29="y",ISNUMBER('Transfer Definitions'!I29))),"...",'Population Definitions'!$B$10)</f>
        <v>...</v>
      </c>
      <c r="B231" s="1" t="str">
        <f t="shared" si="4"/>
        <v/>
      </c>
      <c r="C231" s="48" t="str">
        <f>IF(NOT(OR('Transfer Definitions'!I29="y",ISNUMBER('Transfer Definitions'!I29))),"",'Population Definitions'!$B$9)</f>
        <v/>
      </c>
      <c r="D231" s="143" t="str">
        <f>IF(OR('Transfer Definitions'!I29="y",ISNUMBER('Transfer Definitions'!I29)),"Number","")</f>
        <v/>
      </c>
      <c r="E231" s="143" t="str">
        <f>IF(OR('Transfer Definitions'!I29="y",ISNUMBER('Transfer Definitions'!I29)),IF(SUMPRODUCT(--(G231:Y231&lt;&gt;""))=0,IF(ISNUMBER('Transfer Definitions'!I29),'Transfer Definitions'!I29,0),"N.A."),"")</f>
        <v/>
      </c>
      <c r="F231" s="48" t="str">
        <f>IF(OR('Transfer Definitions'!I29="y",ISNUMBER('Transfer Definitions'!I29)),"OR","")</f>
        <v/>
      </c>
    </row>
    <row r="232" spans="1:23" x14ac:dyDescent="0.45">
      <c r="A232" s="48" t="str">
        <f>IF(NOT(OR('Transfer Definitions'!K29="y",ISNUMBER('Transfer Definitions'!K29))),"...",'Population Definitions'!$B$10)</f>
        <v>Health Care Workers</v>
      </c>
      <c r="B232" s="1" t="str">
        <f t="shared" si="4"/>
        <v>---&gt;</v>
      </c>
      <c r="C232" s="48" t="str">
        <f>IF(NOT(OR('Transfer Definitions'!K29="y",ISNUMBER('Transfer Definitions'!K29))),"",'Population Definitions'!$B$11)</f>
        <v>PLHIV Health Care Workers</v>
      </c>
      <c r="D232" s="143" t="s">
        <v>48</v>
      </c>
      <c r="E232" s="143" t="str">
        <f>IF(OR('Transfer Definitions'!K29="y",ISNUMBER('Transfer Definitions'!K29)),IF(SUMPRODUCT(--(G232:Y232&lt;&gt;""))=0,IF(ISNUMBER('Transfer Definitions'!K29),'Transfer Definitions'!K29,0),"N.A."),"")</f>
        <v>N.A.</v>
      </c>
      <c r="F232" s="48" t="str">
        <f>IF(OR('Transfer Definitions'!K29="y",ISNUMBER('Transfer Definitions'!K29)),"OR","")</f>
        <v>OR</v>
      </c>
      <c r="G232" s="164">
        <v>3.2762111784949061E-2</v>
      </c>
      <c r="H232" s="164">
        <v>3.106042339845802E-2</v>
      </c>
      <c r="I232" s="164">
        <v>2.9731470263672604E-2</v>
      </c>
      <c r="J232" s="164">
        <v>2.7286127834237506E-2</v>
      </c>
      <c r="K232" s="164">
        <v>2.6545934045276668E-2</v>
      </c>
      <c r="L232" s="164">
        <v>2.5767776338538564E-2</v>
      </c>
      <c r="M232" s="164">
        <v>2.4552679514587384E-2</v>
      </c>
      <c r="N232" s="164">
        <v>2.3767984798286405E-2</v>
      </c>
      <c r="O232" s="164">
        <v>2.3013176142810156E-2</v>
      </c>
      <c r="P232" s="164">
        <v>2.2541717250445653E-2</v>
      </c>
      <c r="Q232" s="164">
        <v>2.0852908314879882E-2</v>
      </c>
      <c r="R232" s="135">
        <v>1.912588720940718E-2</v>
      </c>
      <c r="S232" s="164">
        <v>1.7677174250409274E-2</v>
      </c>
      <c r="T232" s="164">
        <v>1.6918628547577537E-2</v>
      </c>
      <c r="U232" s="164">
        <v>1.6392749495866839E-2</v>
      </c>
      <c r="V232" s="164">
        <v>1.5740581497454408E-2</v>
      </c>
      <c r="W232" s="164">
        <v>1.4694295931495628E-2</v>
      </c>
    </row>
    <row r="233" spans="1:23" x14ac:dyDescent="0.45">
      <c r="A233" s="48" t="str">
        <f>IF(NOT(OR('Transfer Definitions'!L29="y",ISNUMBER('Transfer Definitions'!L29))),"...",'Population Definitions'!$B$10)</f>
        <v>...</v>
      </c>
      <c r="B233" s="1" t="str">
        <f t="shared" si="4"/>
        <v/>
      </c>
      <c r="C233" s="48" t="str">
        <f>IF(NOT(OR('Transfer Definitions'!L29="y",ISNUMBER('Transfer Definitions'!L29))),"",'Population Definitions'!$B$12)</f>
        <v/>
      </c>
      <c r="D233" s="143" t="str">
        <f>IF(OR('Transfer Definitions'!L29="y",ISNUMBER('Transfer Definitions'!L29)),"Number","")</f>
        <v/>
      </c>
      <c r="E233" s="143" t="str">
        <f>IF(OR('Transfer Definitions'!L29="y",ISNUMBER('Transfer Definitions'!L29)),IF(SUMPRODUCT(--(G233:Y233&lt;&gt;""))=0,IF(ISNUMBER('Transfer Definitions'!L29),'Transfer Definitions'!L29,0),"N.A."),"")</f>
        <v/>
      </c>
      <c r="F233" s="48" t="str">
        <f>IF(OR('Transfer Definitions'!L29="y",ISNUMBER('Transfer Definitions'!L29)),"OR","")</f>
        <v/>
      </c>
    </row>
    <row r="234" spans="1:23" x14ac:dyDescent="0.45">
      <c r="A234" s="48" t="str">
        <f>IF(NOT(OR('Transfer Definitions'!M29="y",ISNUMBER('Transfer Definitions'!M29))),"...",'Population Definitions'!$B$10)</f>
        <v>...</v>
      </c>
      <c r="B234" s="1" t="str">
        <f t="shared" si="4"/>
        <v/>
      </c>
      <c r="C234" s="48" t="str">
        <f>IF(NOT(OR('Transfer Definitions'!M29="y",ISNUMBER('Transfer Definitions'!M29))),"",'Population Definitions'!$B$13)</f>
        <v/>
      </c>
      <c r="D234" s="143" t="str">
        <f>IF(OR('Transfer Definitions'!M29="y",ISNUMBER('Transfer Definitions'!M29)),"Number","")</f>
        <v/>
      </c>
      <c r="E234" s="143" t="str">
        <f>IF(OR('Transfer Definitions'!M29="y",ISNUMBER('Transfer Definitions'!M29)),IF(SUMPRODUCT(--(G234:Y234&lt;&gt;""))=0,IF(ISNUMBER('Transfer Definitions'!M29),'Transfer Definitions'!M29,0),"N.A."),"")</f>
        <v/>
      </c>
      <c r="F234" s="48" t="str">
        <f>IF(OR('Transfer Definitions'!M29="y",ISNUMBER('Transfer Definitions'!M29)),"OR","")</f>
        <v/>
      </c>
    </row>
    <row r="235" spans="1:23" x14ac:dyDescent="0.45">
      <c r="A235" s="48" t="str">
        <f>IF(NOT(OR('Transfer Definitions'!B30="y",ISNUMBER('Transfer Definitions'!B30))),"...",'Population Definitions'!$B$11)</f>
        <v>...</v>
      </c>
      <c r="B235" s="1" t="str">
        <f t="shared" si="4"/>
        <v/>
      </c>
      <c r="C235" s="48" t="str">
        <f>IF(NOT(OR('Transfer Definitions'!B30="y",ISNUMBER('Transfer Definitions'!B30))),"",'Population Definitions'!$B$2)</f>
        <v/>
      </c>
      <c r="D235" s="143" t="str">
        <f>IF(OR('Transfer Definitions'!B30="y",ISNUMBER('Transfer Definitions'!B30)),"Number","")</f>
        <v/>
      </c>
      <c r="E235" s="143" t="str">
        <f>IF(OR('Transfer Definitions'!B30="y",ISNUMBER('Transfer Definitions'!B30)),IF(SUMPRODUCT(--(G235:Y235&lt;&gt;""))=0,IF(ISNUMBER('Transfer Definitions'!B30),'Transfer Definitions'!B30,0),"N.A."),"")</f>
        <v/>
      </c>
      <c r="F235" s="48" t="str">
        <f>IF(OR('Transfer Definitions'!B30="y",ISNUMBER('Transfer Definitions'!B30)),"OR","")</f>
        <v/>
      </c>
    </row>
    <row r="236" spans="1:23" x14ac:dyDescent="0.45">
      <c r="A236" s="48" t="str">
        <f>IF(NOT(OR('Transfer Definitions'!C30="y",ISNUMBER('Transfer Definitions'!C30))),"...",'Population Definitions'!$B$11)</f>
        <v>...</v>
      </c>
      <c r="B236" s="1" t="str">
        <f t="shared" si="4"/>
        <v/>
      </c>
      <c r="C236" s="48" t="str">
        <f>IF(NOT(OR('Transfer Definitions'!C30="y",ISNUMBER('Transfer Definitions'!C30))),"",'Population Definitions'!$B$3)</f>
        <v/>
      </c>
      <c r="D236" s="143" t="str">
        <f>IF(OR('Transfer Definitions'!C30="y",ISNUMBER('Transfer Definitions'!C30)),"Number","")</f>
        <v/>
      </c>
      <c r="E236" s="143" t="str">
        <f>IF(OR('Transfer Definitions'!C30="y",ISNUMBER('Transfer Definitions'!C30)),IF(SUMPRODUCT(--(G236:Y236&lt;&gt;""))=0,IF(ISNUMBER('Transfer Definitions'!C30),'Transfer Definitions'!C30,0),"N.A."),"")</f>
        <v/>
      </c>
      <c r="F236" s="48" t="str">
        <f>IF(OR('Transfer Definitions'!C30="y",ISNUMBER('Transfer Definitions'!C30)),"OR","")</f>
        <v/>
      </c>
    </row>
    <row r="237" spans="1:23" x14ac:dyDescent="0.45">
      <c r="A237" s="48" t="str">
        <f>IF(NOT(OR('Transfer Definitions'!D30="y",ISNUMBER('Transfer Definitions'!D30))),"...",'Population Definitions'!$B$11)</f>
        <v>...</v>
      </c>
      <c r="B237" s="1" t="str">
        <f t="shared" si="4"/>
        <v/>
      </c>
      <c r="C237" s="48" t="str">
        <f>IF(NOT(OR('Transfer Definitions'!D30="y",ISNUMBER('Transfer Definitions'!D30))),"",'Population Definitions'!$B$4)</f>
        <v/>
      </c>
      <c r="D237" s="143" t="str">
        <f>IF(OR('Transfer Definitions'!D30="y",ISNUMBER('Transfer Definitions'!D30)),"Number","")</f>
        <v/>
      </c>
      <c r="E237" s="143" t="str">
        <f>IF(OR('Transfer Definitions'!D30="y",ISNUMBER('Transfer Definitions'!D30)),IF(SUMPRODUCT(--(G237:Y237&lt;&gt;""))=0,IF(ISNUMBER('Transfer Definitions'!D30),'Transfer Definitions'!D30,0),"N.A."),"")</f>
        <v/>
      </c>
      <c r="F237" s="48" t="str">
        <f>IF(OR('Transfer Definitions'!D30="y",ISNUMBER('Transfer Definitions'!D30)),"OR","")</f>
        <v/>
      </c>
    </row>
    <row r="238" spans="1:23" x14ac:dyDescent="0.45">
      <c r="A238" s="48" t="str">
        <f>IF(NOT(OR('Transfer Definitions'!E30="y",ISNUMBER('Transfer Definitions'!E30))),"...",'Population Definitions'!$B$11)</f>
        <v>...</v>
      </c>
      <c r="B238" s="1" t="str">
        <f t="shared" si="4"/>
        <v/>
      </c>
      <c r="C238" s="48" t="str">
        <f>IF(NOT(OR('Transfer Definitions'!E30="y",ISNUMBER('Transfer Definitions'!E30))),"",'Population Definitions'!$B$5)</f>
        <v/>
      </c>
      <c r="D238" s="143" t="str">
        <f>IF(OR('Transfer Definitions'!E30="y",ISNUMBER('Transfer Definitions'!E30)),"Number","")</f>
        <v/>
      </c>
      <c r="E238" s="143" t="str">
        <f>IF(OR('Transfer Definitions'!E30="y",ISNUMBER('Transfer Definitions'!E30)),IF(SUMPRODUCT(--(G238:Y238&lt;&gt;""))=0,IF(ISNUMBER('Transfer Definitions'!E30),'Transfer Definitions'!E30,0),"N.A."),"")</f>
        <v/>
      </c>
      <c r="F238" s="48" t="str">
        <f>IF(OR('Transfer Definitions'!E30="y",ISNUMBER('Transfer Definitions'!E30)),"OR","")</f>
        <v/>
      </c>
    </row>
    <row r="239" spans="1:23" x14ac:dyDescent="0.45">
      <c r="A239" s="48" t="str">
        <f>IF(NOT(OR('Transfer Definitions'!F30="y",ISNUMBER('Transfer Definitions'!F30))),"...",'Population Definitions'!$B$11)</f>
        <v>...</v>
      </c>
      <c r="B239" s="1" t="str">
        <f t="shared" si="4"/>
        <v/>
      </c>
      <c r="C239" s="48" t="str">
        <f>IF(NOT(OR('Transfer Definitions'!F30="y",ISNUMBER('Transfer Definitions'!F30))),"",'Population Definitions'!$B$6)</f>
        <v/>
      </c>
      <c r="D239" s="143" t="str">
        <f>IF(OR('Transfer Definitions'!F30="y",ISNUMBER('Transfer Definitions'!F30)),"Number","")</f>
        <v/>
      </c>
      <c r="E239" s="143" t="str">
        <f>IF(OR('Transfer Definitions'!F30="y",ISNUMBER('Transfer Definitions'!F30)),IF(SUMPRODUCT(--(G239:Y239&lt;&gt;""))=0,IF(ISNUMBER('Transfer Definitions'!F30),'Transfer Definitions'!F30,0),"N.A."),"")</f>
        <v/>
      </c>
      <c r="F239" s="48" t="str">
        <f>IF(OR('Transfer Definitions'!F30="y",ISNUMBER('Transfer Definitions'!F30)),"OR","")</f>
        <v/>
      </c>
    </row>
    <row r="240" spans="1:23" x14ac:dyDescent="0.45">
      <c r="A240" s="48" t="str">
        <f>IF(NOT(OR('Transfer Definitions'!G30="y",ISNUMBER('Transfer Definitions'!G30))),"...",'Population Definitions'!$B$11)</f>
        <v>...</v>
      </c>
      <c r="B240" s="1" t="str">
        <f t="shared" si="4"/>
        <v/>
      </c>
      <c r="C240" s="48" t="str">
        <f>IF(NOT(OR('Transfer Definitions'!G30="y",ISNUMBER('Transfer Definitions'!G30))),"",'Population Definitions'!$B$7)</f>
        <v/>
      </c>
      <c r="D240" s="143" t="str">
        <f>IF(OR('Transfer Definitions'!G30="y",ISNUMBER('Transfer Definitions'!G30)),"Number","")</f>
        <v/>
      </c>
      <c r="E240" s="143" t="str">
        <f>IF(OR('Transfer Definitions'!G30="y",ISNUMBER('Transfer Definitions'!G30)),IF(SUMPRODUCT(--(G240:Y240&lt;&gt;""))=0,IF(ISNUMBER('Transfer Definitions'!G30),'Transfer Definitions'!G30,0),"N.A."),"")</f>
        <v/>
      </c>
      <c r="F240" s="48" t="str">
        <f>IF(OR('Transfer Definitions'!G30="y",ISNUMBER('Transfer Definitions'!G30)),"OR","")</f>
        <v/>
      </c>
    </row>
    <row r="241" spans="1:23" x14ac:dyDescent="0.45">
      <c r="A241" s="48" t="str">
        <f>IF(NOT(OR('Transfer Definitions'!H30="y",ISNUMBER('Transfer Definitions'!H30))),"...",'Population Definitions'!$B$11)</f>
        <v>...</v>
      </c>
      <c r="B241" s="1" t="str">
        <f t="shared" si="4"/>
        <v/>
      </c>
      <c r="C241" s="48" t="str">
        <f>IF(NOT(OR('Transfer Definitions'!H30="y",ISNUMBER('Transfer Definitions'!H30))),"",'Population Definitions'!$B$8)</f>
        <v/>
      </c>
      <c r="D241" s="143" t="str">
        <f>IF(OR('Transfer Definitions'!H30="y",ISNUMBER('Transfer Definitions'!H30)),"Number","")</f>
        <v/>
      </c>
      <c r="E241" s="143" t="str">
        <f>IF(OR('Transfer Definitions'!H30="y",ISNUMBER('Transfer Definitions'!H30)),IF(SUMPRODUCT(--(G241:Y241&lt;&gt;""))=0,IF(ISNUMBER('Transfer Definitions'!H30),'Transfer Definitions'!H30,0),"N.A."),"")</f>
        <v/>
      </c>
      <c r="F241" s="48" t="str">
        <f>IF(OR('Transfer Definitions'!H30="y",ISNUMBER('Transfer Definitions'!H30)),"OR","")</f>
        <v/>
      </c>
    </row>
    <row r="242" spans="1:23" x14ac:dyDescent="0.45">
      <c r="A242" s="48" t="str">
        <f>IF(NOT(OR('Transfer Definitions'!I30="y",ISNUMBER('Transfer Definitions'!I30))),"...",'Population Definitions'!$B$11)</f>
        <v>...</v>
      </c>
      <c r="B242" s="1" t="str">
        <f t="shared" si="4"/>
        <v/>
      </c>
      <c r="C242" s="48" t="str">
        <f>IF(NOT(OR('Transfer Definitions'!I30="y",ISNUMBER('Transfer Definitions'!I30))),"",'Population Definitions'!$B$9)</f>
        <v/>
      </c>
      <c r="D242" s="143" t="str">
        <f>IF(OR('Transfer Definitions'!I30="y",ISNUMBER('Transfer Definitions'!I30)),"Number","")</f>
        <v/>
      </c>
      <c r="E242" s="143" t="str">
        <f>IF(OR('Transfer Definitions'!I30="y",ISNUMBER('Transfer Definitions'!I30)),IF(SUMPRODUCT(--(G242:Y242&lt;&gt;""))=0,IF(ISNUMBER('Transfer Definitions'!I30),'Transfer Definitions'!I30,0),"N.A."),"")</f>
        <v/>
      </c>
      <c r="F242" s="48" t="str">
        <f>IF(OR('Transfer Definitions'!I30="y",ISNUMBER('Transfer Definitions'!I30)),"OR","")</f>
        <v/>
      </c>
    </row>
    <row r="243" spans="1:23" x14ac:dyDescent="0.45">
      <c r="A243" s="48" t="str">
        <f>IF(NOT(OR('Transfer Definitions'!J30="y",ISNUMBER('Transfer Definitions'!J30))),"...",'Population Definitions'!$B$11)</f>
        <v>...</v>
      </c>
      <c r="B243" s="1" t="str">
        <f t="shared" si="4"/>
        <v/>
      </c>
      <c r="C243" s="48" t="str">
        <f>IF(NOT(OR('Transfer Definitions'!J30="y",ISNUMBER('Transfer Definitions'!J30))),"",'Population Definitions'!$B$10)</f>
        <v/>
      </c>
      <c r="D243" s="143" t="str">
        <f>IF(OR('Transfer Definitions'!J30="y",ISNUMBER('Transfer Definitions'!J30)),"Number","")</f>
        <v/>
      </c>
      <c r="E243" s="143" t="str">
        <f>IF(OR('Transfer Definitions'!J30="y",ISNUMBER('Transfer Definitions'!J30)),IF(SUMPRODUCT(--(G243:Y243&lt;&gt;""))=0,IF(ISNUMBER('Transfer Definitions'!J30),'Transfer Definitions'!J30,0),"N.A."),"")</f>
        <v/>
      </c>
      <c r="F243" s="48" t="str">
        <f>IF(OR('Transfer Definitions'!J30="y",ISNUMBER('Transfer Definitions'!J30)),"OR","")</f>
        <v/>
      </c>
    </row>
    <row r="244" spans="1:23" x14ac:dyDescent="0.45">
      <c r="A244" s="48" t="str">
        <f>IF(NOT(OR('Transfer Definitions'!L30="y",ISNUMBER('Transfer Definitions'!L30))),"...",'Population Definitions'!$B$11)</f>
        <v>...</v>
      </c>
      <c r="B244" s="1" t="str">
        <f t="shared" si="4"/>
        <v/>
      </c>
      <c r="C244" s="48" t="str">
        <f>IF(NOT(OR('Transfer Definitions'!L30="y",ISNUMBER('Transfer Definitions'!L30))),"",'Population Definitions'!$B$12)</f>
        <v/>
      </c>
      <c r="D244" s="143" t="str">
        <f>IF(OR('Transfer Definitions'!L30="y",ISNUMBER('Transfer Definitions'!L30)),"Number","")</f>
        <v/>
      </c>
      <c r="E244" s="143" t="str">
        <f>IF(OR('Transfer Definitions'!L30="y",ISNUMBER('Transfer Definitions'!L30)),IF(SUMPRODUCT(--(G244:Y244&lt;&gt;""))=0,IF(ISNUMBER('Transfer Definitions'!L30),'Transfer Definitions'!L30,0),"N.A."),"")</f>
        <v/>
      </c>
      <c r="F244" s="48" t="str">
        <f>IF(OR('Transfer Definitions'!L30="y",ISNUMBER('Transfer Definitions'!L30)),"OR","")</f>
        <v/>
      </c>
    </row>
    <row r="245" spans="1:23" x14ac:dyDescent="0.45">
      <c r="A245" s="48" t="str">
        <f>IF(NOT(OR('Transfer Definitions'!M30="y",ISNUMBER('Transfer Definitions'!M30))),"...",'Population Definitions'!$B$11)</f>
        <v>...</v>
      </c>
      <c r="B245" s="1" t="str">
        <f t="shared" si="4"/>
        <v/>
      </c>
      <c r="C245" s="48" t="str">
        <f>IF(NOT(OR('Transfer Definitions'!M30="y",ISNUMBER('Transfer Definitions'!M30))),"",'Population Definitions'!$B$13)</f>
        <v/>
      </c>
      <c r="D245" s="143" t="str">
        <f>IF(OR('Transfer Definitions'!M30="y",ISNUMBER('Transfer Definitions'!M30)),"Number","")</f>
        <v/>
      </c>
      <c r="E245" s="143" t="str">
        <f>IF(OR('Transfer Definitions'!M30="y",ISNUMBER('Transfer Definitions'!M30)),IF(SUMPRODUCT(--(G245:Y245&lt;&gt;""))=0,IF(ISNUMBER('Transfer Definitions'!M30),'Transfer Definitions'!M30,0),"N.A."),"")</f>
        <v/>
      </c>
      <c r="F245" s="48" t="str">
        <f>IF(OR('Transfer Definitions'!M30="y",ISNUMBER('Transfer Definitions'!M30)),"OR","")</f>
        <v/>
      </c>
    </row>
    <row r="246" spans="1:23" x14ac:dyDescent="0.45">
      <c r="A246" s="48" t="str">
        <f>IF(NOT(OR('Transfer Definitions'!B31="y",ISNUMBER('Transfer Definitions'!B31))),"...",'Population Definitions'!$B$12)</f>
        <v>...</v>
      </c>
      <c r="B246" s="1" t="str">
        <f t="shared" si="4"/>
        <v/>
      </c>
      <c r="C246" s="48" t="str">
        <f>IF(NOT(OR('Transfer Definitions'!B31="y",ISNUMBER('Transfer Definitions'!B31))),"",'Population Definitions'!$B$2)</f>
        <v/>
      </c>
      <c r="D246" s="143" t="str">
        <f>IF(OR('Transfer Definitions'!B31="y",ISNUMBER('Transfer Definitions'!B31)),"Number","")</f>
        <v/>
      </c>
      <c r="E246" s="143" t="str">
        <f>IF(OR('Transfer Definitions'!B31="y",ISNUMBER('Transfer Definitions'!B31)),IF(SUMPRODUCT(--(G246:Y246&lt;&gt;""))=0,IF(ISNUMBER('Transfer Definitions'!B31),'Transfer Definitions'!B31,0),"N.A."),"")</f>
        <v/>
      </c>
      <c r="F246" s="48" t="str">
        <f>IF(OR('Transfer Definitions'!B31="y",ISNUMBER('Transfer Definitions'!B31)),"OR","")</f>
        <v/>
      </c>
    </row>
    <row r="247" spans="1:23" x14ac:dyDescent="0.45">
      <c r="A247" s="48" t="str">
        <f>IF(NOT(OR('Transfer Definitions'!C31="y",ISNUMBER('Transfer Definitions'!C31))),"...",'Population Definitions'!$B$12)</f>
        <v>...</v>
      </c>
      <c r="B247" s="1" t="str">
        <f t="shared" si="4"/>
        <v/>
      </c>
      <c r="C247" s="48" t="str">
        <f>IF(NOT(OR('Transfer Definitions'!C31="y",ISNUMBER('Transfer Definitions'!C31))),"",'Population Definitions'!$B$3)</f>
        <v/>
      </c>
      <c r="D247" s="143" t="str">
        <f>IF(OR('Transfer Definitions'!C31="y",ISNUMBER('Transfer Definitions'!C31)),"Number","")</f>
        <v/>
      </c>
      <c r="E247" s="143" t="str">
        <f>IF(OR('Transfer Definitions'!C31="y",ISNUMBER('Transfer Definitions'!C31)),IF(SUMPRODUCT(--(G247:Y247&lt;&gt;""))=0,IF(ISNUMBER('Transfer Definitions'!C31),'Transfer Definitions'!C31,0),"N.A."),"")</f>
        <v/>
      </c>
      <c r="F247" s="48" t="str">
        <f>IF(OR('Transfer Definitions'!C31="y",ISNUMBER('Transfer Definitions'!C31)),"OR","")</f>
        <v/>
      </c>
    </row>
    <row r="248" spans="1:23" x14ac:dyDescent="0.45">
      <c r="A248" s="48" t="str">
        <f>IF(NOT(OR('Transfer Definitions'!D31="y",ISNUMBER('Transfer Definitions'!D31))),"...",'Population Definitions'!$B$12)</f>
        <v>...</v>
      </c>
      <c r="B248" s="1" t="str">
        <f t="shared" si="4"/>
        <v/>
      </c>
      <c r="C248" s="48" t="str">
        <f>IF(NOT(OR('Transfer Definitions'!D31="y",ISNUMBER('Transfer Definitions'!D31))),"",'Population Definitions'!$B$4)</f>
        <v/>
      </c>
      <c r="D248" s="143" t="str">
        <f>IF(OR('Transfer Definitions'!D31="y",ISNUMBER('Transfer Definitions'!D31)),"Number","")</f>
        <v/>
      </c>
      <c r="E248" s="143" t="str">
        <f>IF(OR('Transfer Definitions'!D31="y",ISNUMBER('Transfer Definitions'!D31)),IF(SUMPRODUCT(--(G248:Y248&lt;&gt;""))=0,IF(ISNUMBER('Transfer Definitions'!D31),'Transfer Definitions'!D31,0),"N.A."),"")</f>
        <v/>
      </c>
      <c r="F248" s="48" t="str">
        <f>IF(OR('Transfer Definitions'!D31="y",ISNUMBER('Transfer Definitions'!D31)),"OR","")</f>
        <v/>
      </c>
    </row>
    <row r="249" spans="1:23" x14ac:dyDescent="0.45">
      <c r="A249" s="48" t="str">
        <f>IF(NOT(OR('Transfer Definitions'!E31="y",ISNUMBER('Transfer Definitions'!E31))),"...",'Population Definitions'!$B$12)</f>
        <v>...</v>
      </c>
      <c r="B249" s="1" t="str">
        <f t="shared" si="4"/>
        <v/>
      </c>
      <c r="C249" s="48" t="str">
        <f>IF(NOT(OR('Transfer Definitions'!E31="y",ISNUMBER('Transfer Definitions'!E31))),"",'Population Definitions'!$B$5)</f>
        <v/>
      </c>
      <c r="D249" s="143" t="str">
        <f>IF(OR('Transfer Definitions'!E31="y",ISNUMBER('Transfer Definitions'!E31)),"Number","")</f>
        <v/>
      </c>
      <c r="E249" s="143" t="str">
        <f>IF(OR('Transfer Definitions'!E31="y",ISNUMBER('Transfer Definitions'!E31)),IF(SUMPRODUCT(--(G249:Y249&lt;&gt;""))=0,IF(ISNUMBER('Transfer Definitions'!E31),'Transfer Definitions'!E31,0),"N.A."),"")</f>
        <v/>
      </c>
      <c r="F249" s="48" t="str">
        <f>IF(OR('Transfer Definitions'!E31="y",ISNUMBER('Transfer Definitions'!E31)),"OR","")</f>
        <v/>
      </c>
    </row>
    <row r="250" spans="1:23" x14ac:dyDescent="0.45">
      <c r="A250" s="48" t="str">
        <f>IF(NOT(OR('Transfer Definitions'!F31="y",ISNUMBER('Transfer Definitions'!F31))),"...",'Population Definitions'!$B$12)</f>
        <v>...</v>
      </c>
      <c r="B250" s="1" t="str">
        <f t="shared" si="4"/>
        <v/>
      </c>
      <c r="C250" s="48" t="str">
        <f>IF(NOT(OR('Transfer Definitions'!F31="y",ISNUMBER('Transfer Definitions'!F31))),"",'Population Definitions'!$B$6)</f>
        <v/>
      </c>
      <c r="D250" s="143" t="str">
        <f>IF(OR('Transfer Definitions'!F31="y",ISNUMBER('Transfer Definitions'!F31)),"Number","")</f>
        <v/>
      </c>
      <c r="E250" s="143" t="str">
        <f>IF(OR('Transfer Definitions'!F31="y",ISNUMBER('Transfer Definitions'!F31)),IF(SUMPRODUCT(--(G250:Y250&lt;&gt;""))=0,IF(ISNUMBER('Transfer Definitions'!F31),'Transfer Definitions'!F31,0),"N.A."),"")</f>
        <v/>
      </c>
      <c r="F250" s="48" t="str">
        <f>IF(OR('Transfer Definitions'!F31="y",ISNUMBER('Transfer Definitions'!F31)),"OR","")</f>
        <v/>
      </c>
    </row>
    <row r="251" spans="1:23" x14ac:dyDescent="0.45">
      <c r="A251" s="48" t="str">
        <f>IF(NOT(OR('Transfer Definitions'!G31="y",ISNUMBER('Transfer Definitions'!G31))),"...",'Population Definitions'!$B$12)</f>
        <v>...</v>
      </c>
      <c r="B251" s="1" t="str">
        <f t="shared" si="4"/>
        <v/>
      </c>
      <c r="C251" s="48" t="str">
        <f>IF(NOT(OR('Transfer Definitions'!G31="y",ISNUMBER('Transfer Definitions'!G31))),"",'Population Definitions'!$B$7)</f>
        <v/>
      </c>
      <c r="D251" s="143" t="str">
        <f>IF(OR('Transfer Definitions'!G31="y",ISNUMBER('Transfer Definitions'!G31)),"Number","")</f>
        <v/>
      </c>
      <c r="E251" s="143" t="str">
        <f>IF(OR('Transfer Definitions'!G31="y",ISNUMBER('Transfer Definitions'!G31)),IF(SUMPRODUCT(--(G251:Y251&lt;&gt;""))=0,IF(ISNUMBER('Transfer Definitions'!G31),'Transfer Definitions'!G31,0),"N.A."),"")</f>
        <v/>
      </c>
      <c r="F251" s="48" t="str">
        <f>IF(OR('Transfer Definitions'!G31="y",ISNUMBER('Transfer Definitions'!G31)),"OR","")</f>
        <v/>
      </c>
    </row>
    <row r="252" spans="1:23" x14ac:dyDescent="0.45">
      <c r="A252" s="48" t="str">
        <f>IF(NOT(OR('Transfer Definitions'!H31="y",ISNUMBER('Transfer Definitions'!H31))),"...",'Population Definitions'!$B$12)</f>
        <v>...</v>
      </c>
      <c r="B252" s="1" t="str">
        <f t="shared" si="4"/>
        <v/>
      </c>
      <c r="C252" s="48" t="str">
        <f>IF(NOT(OR('Transfer Definitions'!H31="y",ISNUMBER('Transfer Definitions'!H31))),"",'Population Definitions'!$B$8)</f>
        <v/>
      </c>
      <c r="D252" s="143" t="str">
        <f>IF(OR('Transfer Definitions'!H31="y",ISNUMBER('Transfer Definitions'!H31)),"Number","")</f>
        <v/>
      </c>
      <c r="E252" s="143" t="str">
        <f>IF(OR('Transfer Definitions'!H31="y",ISNUMBER('Transfer Definitions'!H31)),IF(SUMPRODUCT(--(G252:Y252&lt;&gt;""))=0,IF(ISNUMBER('Transfer Definitions'!H31),'Transfer Definitions'!H31,0),"N.A."),"")</f>
        <v/>
      </c>
      <c r="F252" s="48" t="str">
        <f>IF(OR('Transfer Definitions'!H31="y",ISNUMBER('Transfer Definitions'!H31)),"OR","")</f>
        <v/>
      </c>
    </row>
    <row r="253" spans="1:23" x14ac:dyDescent="0.45">
      <c r="A253" s="48" t="str">
        <f>IF(NOT(OR('Transfer Definitions'!I31="y",ISNUMBER('Transfer Definitions'!I31))),"...",'Population Definitions'!$B$12)</f>
        <v>...</v>
      </c>
      <c r="B253" s="1" t="str">
        <f t="shared" si="4"/>
        <v/>
      </c>
      <c r="C253" s="48" t="str">
        <f>IF(NOT(OR('Transfer Definitions'!I31="y",ISNUMBER('Transfer Definitions'!I31))),"",'Population Definitions'!$B$9)</f>
        <v/>
      </c>
      <c r="D253" s="143" t="str">
        <f>IF(OR('Transfer Definitions'!I31="y",ISNUMBER('Transfer Definitions'!I31)),"Number","")</f>
        <v/>
      </c>
      <c r="E253" s="143" t="str">
        <f>IF(OR('Transfer Definitions'!I31="y",ISNUMBER('Transfer Definitions'!I31)),IF(SUMPRODUCT(--(G253:Y253&lt;&gt;""))=0,IF(ISNUMBER('Transfer Definitions'!I31),'Transfer Definitions'!I31,0),"N.A."),"")</f>
        <v/>
      </c>
      <c r="F253" s="48" t="str">
        <f>IF(OR('Transfer Definitions'!I31="y",ISNUMBER('Transfer Definitions'!I31)),"OR","")</f>
        <v/>
      </c>
    </row>
    <row r="254" spans="1:23" x14ac:dyDescent="0.45">
      <c r="A254" s="48" t="str">
        <f>IF(NOT(OR('Transfer Definitions'!J31="y",ISNUMBER('Transfer Definitions'!J31))),"...",'Population Definitions'!$B$12)</f>
        <v>...</v>
      </c>
      <c r="B254" s="1" t="str">
        <f t="shared" si="4"/>
        <v/>
      </c>
      <c r="C254" s="48" t="str">
        <f>IF(NOT(OR('Transfer Definitions'!J31="y",ISNUMBER('Transfer Definitions'!J31))),"",'Population Definitions'!$B$10)</f>
        <v/>
      </c>
      <c r="D254" s="143" t="str">
        <f>IF(OR('Transfer Definitions'!J31="y",ISNUMBER('Transfer Definitions'!J31)),"Number","")</f>
        <v/>
      </c>
      <c r="E254" s="143" t="str">
        <f>IF(OR('Transfer Definitions'!J31="y",ISNUMBER('Transfer Definitions'!J31)),IF(SUMPRODUCT(--(G254:Y254&lt;&gt;""))=0,IF(ISNUMBER('Transfer Definitions'!J31),'Transfer Definitions'!J31,0),"N.A."),"")</f>
        <v/>
      </c>
      <c r="F254" s="48" t="str">
        <f>IF(OR('Transfer Definitions'!J31="y",ISNUMBER('Transfer Definitions'!J31)),"OR","")</f>
        <v/>
      </c>
    </row>
    <row r="255" spans="1:23" x14ac:dyDescent="0.45">
      <c r="A255" s="48" t="str">
        <f>IF(NOT(OR('Transfer Definitions'!K31="y",ISNUMBER('Transfer Definitions'!K31))),"...",'Population Definitions'!$B$12)</f>
        <v>...</v>
      </c>
      <c r="B255" s="1" t="str">
        <f t="shared" si="4"/>
        <v/>
      </c>
      <c r="C255" s="48" t="str">
        <f>IF(NOT(OR('Transfer Definitions'!K31="y",ISNUMBER('Transfer Definitions'!K31))),"",'Population Definitions'!$B$11)</f>
        <v/>
      </c>
      <c r="D255" s="143" t="str">
        <f>IF(OR('Transfer Definitions'!K31="y",ISNUMBER('Transfer Definitions'!K31)),"Number","")</f>
        <v/>
      </c>
      <c r="E255" s="143" t="str">
        <f>IF(OR('Transfer Definitions'!K31="y",ISNUMBER('Transfer Definitions'!K31)),IF(SUMPRODUCT(--(G255:Y255&lt;&gt;""))=0,IF(ISNUMBER('Transfer Definitions'!K31),'Transfer Definitions'!K31,0),"N.A."),"")</f>
        <v/>
      </c>
      <c r="F255" s="48" t="str">
        <f>IF(OR('Transfer Definitions'!K31="y",ISNUMBER('Transfer Definitions'!K31)),"OR","")</f>
        <v/>
      </c>
    </row>
    <row r="256" spans="1:23" x14ac:dyDescent="0.45">
      <c r="A256" s="48" t="str">
        <f>IF(NOT(OR('Transfer Definitions'!M31="y",ISNUMBER('Transfer Definitions'!M31))),"...",'Population Definitions'!$B$12)</f>
        <v>Miners</v>
      </c>
      <c r="B256" s="1" t="str">
        <f t="shared" si="4"/>
        <v>---&gt;</v>
      </c>
      <c r="C256" s="48" t="str">
        <f>IF(NOT(OR('Transfer Definitions'!M31="y",ISNUMBER('Transfer Definitions'!M31))),"",'Population Definitions'!$B$13)</f>
        <v>PLHIV Miners</v>
      </c>
      <c r="D256" s="143" t="s">
        <v>48</v>
      </c>
      <c r="E256" s="143" t="str">
        <f>IF(OR('Transfer Definitions'!M31="y",ISNUMBER('Transfer Definitions'!M31)),IF(SUMPRODUCT(--(G256:Y256&lt;&gt;""))=0,IF(ISNUMBER('Transfer Definitions'!M31),'Transfer Definitions'!M31,0),"N.A."),"")</f>
        <v>N.A.</v>
      </c>
      <c r="F256" s="48" t="str">
        <f>IF(OR('Transfer Definitions'!M31="y",ISNUMBER('Transfer Definitions'!M31)),"OR","")</f>
        <v>OR</v>
      </c>
      <c r="G256" s="164">
        <v>1.4999999999999999E-2</v>
      </c>
      <c r="H256" s="164"/>
      <c r="I256" s="164"/>
      <c r="J256" s="164"/>
      <c r="K256" s="164"/>
      <c r="L256" s="164"/>
      <c r="M256" s="164">
        <v>1.4999999999999999E-2</v>
      </c>
      <c r="N256" s="164">
        <v>0.01</v>
      </c>
      <c r="O256" s="164"/>
      <c r="P256" s="164"/>
      <c r="Q256" s="164"/>
      <c r="R256" s="164"/>
      <c r="S256" s="164"/>
      <c r="T256" s="164">
        <v>0.01</v>
      </c>
      <c r="U256" s="164">
        <v>5.0000000000000001E-3</v>
      </c>
      <c r="V256" s="164"/>
      <c r="W256" s="164"/>
    </row>
    <row r="257" spans="1:25" x14ac:dyDescent="0.45">
      <c r="A257" s="48" t="str">
        <f>IF(NOT(OR('Transfer Definitions'!B32="y",ISNUMBER('Transfer Definitions'!B32))),"...",'Population Definitions'!$B$13)</f>
        <v>...</v>
      </c>
      <c r="B257" s="1" t="str">
        <f t="shared" si="4"/>
        <v/>
      </c>
      <c r="C257" s="48" t="str">
        <f>IF(NOT(OR('Transfer Definitions'!B32="y",ISNUMBER('Transfer Definitions'!B32))),"",'Population Definitions'!$B$2)</f>
        <v/>
      </c>
      <c r="D257" s="143" t="str">
        <f>IF(OR('Transfer Definitions'!B32="y",ISNUMBER('Transfer Definitions'!B32)),"Number","")</f>
        <v/>
      </c>
      <c r="E257" s="143" t="str">
        <f>IF(OR('Transfer Definitions'!B32="y",ISNUMBER('Transfer Definitions'!B32)),IF(SUMPRODUCT(--(G257:Y257&lt;&gt;""))=0,IF(ISNUMBER('Transfer Definitions'!B32),'Transfer Definitions'!B32,0),"N.A."),"")</f>
        <v/>
      </c>
      <c r="F257" s="48" t="str">
        <f>IF(OR('Transfer Definitions'!B32="y",ISNUMBER('Transfer Definitions'!B32)),"OR","")</f>
        <v/>
      </c>
    </row>
    <row r="258" spans="1:25" x14ac:dyDescent="0.45">
      <c r="A258" s="48" t="str">
        <f>IF(NOT(OR('Transfer Definitions'!C32="y",ISNUMBER('Transfer Definitions'!C32))),"...",'Population Definitions'!$B$13)</f>
        <v>...</v>
      </c>
      <c r="B258" s="1" t="str">
        <f t="shared" si="4"/>
        <v/>
      </c>
      <c r="C258" s="48" t="str">
        <f>IF(NOT(OR('Transfer Definitions'!C32="y",ISNUMBER('Transfer Definitions'!C32))),"",'Population Definitions'!$B$3)</f>
        <v/>
      </c>
      <c r="D258" s="143" t="str">
        <f>IF(OR('Transfer Definitions'!C32="y",ISNUMBER('Transfer Definitions'!C32)),"Number","")</f>
        <v/>
      </c>
      <c r="E258" s="143" t="str">
        <f>IF(OR('Transfer Definitions'!C32="y",ISNUMBER('Transfer Definitions'!C32)),IF(SUMPRODUCT(--(G258:Y258&lt;&gt;""))=0,IF(ISNUMBER('Transfer Definitions'!C32),'Transfer Definitions'!C32,0),"N.A."),"")</f>
        <v/>
      </c>
      <c r="F258" s="48" t="str">
        <f>IF(OR('Transfer Definitions'!C32="y",ISNUMBER('Transfer Definitions'!C32)),"OR","")</f>
        <v/>
      </c>
    </row>
    <row r="259" spans="1:25" x14ac:dyDescent="0.45">
      <c r="A259" s="48" t="str">
        <f>IF(NOT(OR('Transfer Definitions'!D32="y",ISNUMBER('Transfer Definitions'!D32))),"...",'Population Definitions'!$B$13)</f>
        <v>...</v>
      </c>
      <c r="B259" s="1" t="str">
        <f t="shared" si="4"/>
        <v/>
      </c>
      <c r="C259" s="48" t="str">
        <f>IF(NOT(OR('Transfer Definitions'!D32="y",ISNUMBER('Transfer Definitions'!D32))),"",'Population Definitions'!$B$4)</f>
        <v/>
      </c>
      <c r="D259" s="143" t="str">
        <f>IF(OR('Transfer Definitions'!D32="y",ISNUMBER('Transfer Definitions'!D32)),"Number","")</f>
        <v/>
      </c>
      <c r="E259" s="143" t="str">
        <f>IF(OR('Transfer Definitions'!D32="y",ISNUMBER('Transfer Definitions'!D32)),IF(SUMPRODUCT(--(G259:Y259&lt;&gt;""))=0,IF(ISNUMBER('Transfer Definitions'!D32),'Transfer Definitions'!D32,0),"N.A."),"")</f>
        <v/>
      </c>
      <c r="F259" s="48" t="str">
        <f>IF(OR('Transfer Definitions'!D32="y",ISNUMBER('Transfer Definitions'!D32)),"OR","")</f>
        <v/>
      </c>
    </row>
    <row r="260" spans="1:25" x14ac:dyDescent="0.45">
      <c r="A260" s="48" t="str">
        <f>IF(NOT(OR('Transfer Definitions'!E32="y",ISNUMBER('Transfer Definitions'!E32))),"...",'Population Definitions'!$B$13)</f>
        <v>...</v>
      </c>
      <c r="B260" s="1" t="str">
        <f t="shared" si="4"/>
        <v/>
      </c>
      <c r="C260" s="48" t="str">
        <f>IF(NOT(OR('Transfer Definitions'!E32="y",ISNUMBER('Transfer Definitions'!E32))),"",'Population Definitions'!$B$5)</f>
        <v/>
      </c>
      <c r="D260" s="143" t="str">
        <f>IF(OR('Transfer Definitions'!E32="y",ISNUMBER('Transfer Definitions'!E32)),"Number","")</f>
        <v/>
      </c>
      <c r="E260" s="143" t="str">
        <f>IF(OR('Transfer Definitions'!E32="y",ISNUMBER('Transfer Definitions'!E32)),IF(SUMPRODUCT(--(G260:Y260&lt;&gt;""))=0,IF(ISNUMBER('Transfer Definitions'!E32),'Transfer Definitions'!E32,0),"N.A."),"")</f>
        <v/>
      </c>
      <c r="F260" s="48" t="str">
        <f>IF(OR('Transfer Definitions'!E32="y",ISNUMBER('Transfer Definitions'!E32)),"OR","")</f>
        <v/>
      </c>
    </row>
    <row r="261" spans="1:25" x14ac:dyDescent="0.45">
      <c r="A261" s="48" t="str">
        <f>IF(NOT(OR('Transfer Definitions'!F32="y",ISNUMBER('Transfer Definitions'!F32))),"...",'Population Definitions'!$B$13)</f>
        <v>...</v>
      </c>
      <c r="B261" s="1" t="str">
        <f t="shared" si="4"/>
        <v/>
      </c>
      <c r="C261" s="48" t="str">
        <f>IF(NOT(OR('Transfer Definitions'!F32="y",ISNUMBER('Transfer Definitions'!F32))),"",'Population Definitions'!$B$6)</f>
        <v/>
      </c>
      <c r="D261" s="143" t="str">
        <f>IF(OR('Transfer Definitions'!F32="y",ISNUMBER('Transfer Definitions'!F32)),"Number","")</f>
        <v/>
      </c>
      <c r="E261" s="143" t="str">
        <f>IF(OR('Transfer Definitions'!F32="y",ISNUMBER('Transfer Definitions'!F32)),IF(SUMPRODUCT(--(G261:Y261&lt;&gt;""))=0,IF(ISNUMBER('Transfer Definitions'!F32),'Transfer Definitions'!F32,0),"N.A."),"")</f>
        <v/>
      </c>
      <c r="F261" s="48" t="str">
        <f>IF(OR('Transfer Definitions'!F32="y",ISNUMBER('Transfer Definitions'!F32)),"OR","")</f>
        <v/>
      </c>
    </row>
    <row r="262" spans="1:25" x14ac:dyDescent="0.45">
      <c r="A262" s="48" t="str">
        <f>IF(NOT(OR('Transfer Definitions'!G32="y",ISNUMBER('Transfer Definitions'!G32))),"...",'Population Definitions'!$B$13)</f>
        <v>...</v>
      </c>
      <c r="B262" s="1" t="str">
        <f t="shared" si="4"/>
        <v/>
      </c>
      <c r="C262" s="48" t="str">
        <f>IF(NOT(OR('Transfer Definitions'!G32="y",ISNUMBER('Transfer Definitions'!G32))),"",'Population Definitions'!$B$7)</f>
        <v/>
      </c>
      <c r="D262" s="143" t="str">
        <f>IF(OR('Transfer Definitions'!G32="y",ISNUMBER('Transfer Definitions'!G32)),"Number","")</f>
        <v/>
      </c>
      <c r="E262" s="143" t="str">
        <f>IF(OR('Transfer Definitions'!G32="y",ISNUMBER('Transfer Definitions'!G32)),IF(SUMPRODUCT(--(G262:Y262&lt;&gt;""))=0,IF(ISNUMBER('Transfer Definitions'!G32),'Transfer Definitions'!G32,0),"N.A."),"")</f>
        <v/>
      </c>
      <c r="F262" s="48" t="str">
        <f>IF(OR('Transfer Definitions'!G32="y",ISNUMBER('Transfer Definitions'!G32)),"OR","")</f>
        <v/>
      </c>
    </row>
    <row r="263" spans="1:25" x14ac:dyDescent="0.45">
      <c r="A263" s="48" t="str">
        <f>IF(NOT(OR('Transfer Definitions'!H32="y",ISNUMBER('Transfer Definitions'!H32))),"...",'Population Definitions'!$B$13)</f>
        <v>...</v>
      </c>
      <c r="B263" s="1" t="str">
        <f t="shared" si="4"/>
        <v/>
      </c>
      <c r="C263" s="48" t="str">
        <f>IF(NOT(OR('Transfer Definitions'!H32="y",ISNUMBER('Transfer Definitions'!H32))),"",'Population Definitions'!$B$8)</f>
        <v/>
      </c>
      <c r="D263" s="143" t="str">
        <f>IF(OR('Transfer Definitions'!H32="y",ISNUMBER('Transfer Definitions'!H32)),"Number","")</f>
        <v/>
      </c>
      <c r="E263" s="143" t="str">
        <f>IF(OR('Transfer Definitions'!H32="y",ISNUMBER('Transfer Definitions'!H32)),IF(SUMPRODUCT(--(G263:Y263&lt;&gt;""))=0,IF(ISNUMBER('Transfer Definitions'!H32),'Transfer Definitions'!H32,0),"N.A."),"")</f>
        <v/>
      </c>
      <c r="F263" s="48" t="str">
        <f>IF(OR('Transfer Definitions'!H32="y",ISNUMBER('Transfer Definitions'!H32)),"OR","")</f>
        <v/>
      </c>
    </row>
    <row r="264" spans="1:25" x14ac:dyDescent="0.45">
      <c r="A264" s="48" t="str">
        <f>IF(NOT(OR('Transfer Definitions'!I32="y",ISNUMBER('Transfer Definitions'!I32))),"...",'Population Definitions'!$B$13)</f>
        <v>...</v>
      </c>
      <c r="B264" s="1" t="str">
        <f t="shared" ref="B264:B267" si="5">IF(C264="","","---&gt;")</f>
        <v/>
      </c>
      <c r="C264" s="48" t="str">
        <f>IF(NOT(OR('Transfer Definitions'!I32="y",ISNUMBER('Transfer Definitions'!I32))),"",'Population Definitions'!$B$9)</f>
        <v/>
      </c>
      <c r="D264" s="143" t="str">
        <f>IF(OR('Transfer Definitions'!I32="y",ISNUMBER('Transfer Definitions'!I32)),"Number","")</f>
        <v/>
      </c>
      <c r="E264" s="143" t="str">
        <f>IF(OR('Transfer Definitions'!I32="y",ISNUMBER('Transfer Definitions'!I32)),IF(SUMPRODUCT(--(G264:Y264&lt;&gt;""))=0,IF(ISNUMBER('Transfer Definitions'!I32),'Transfer Definitions'!I32,0),"N.A."),"")</f>
        <v/>
      </c>
      <c r="F264" s="48" t="str">
        <f>IF(OR('Transfer Definitions'!I32="y",ISNUMBER('Transfer Definitions'!I32)),"OR","")</f>
        <v/>
      </c>
    </row>
    <row r="265" spans="1:25" x14ac:dyDescent="0.45">
      <c r="A265" s="48" t="str">
        <f>IF(NOT(OR('Transfer Definitions'!J32="y",ISNUMBER('Transfer Definitions'!J32))),"...",'Population Definitions'!$B$13)</f>
        <v>...</v>
      </c>
      <c r="B265" s="1" t="str">
        <f t="shared" si="5"/>
        <v/>
      </c>
      <c r="C265" s="48" t="str">
        <f>IF(NOT(OR('Transfer Definitions'!J32="y",ISNUMBER('Transfer Definitions'!J32))),"",'Population Definitions'!$B$10)</f>
        <v/>
      </c>
      <c r="D265" s="143" t="str">
        <f>IF(OR('Transfer Definitions'!J32="y",ISNUMBER('Transfer Definitions'!J32)),"Number","")</f>
        <v/>
      </c>
      <c r="E265" s="143" t="str">
        <f>IF(OR('Transfer Definitions'!J32="y",ISNUMBER('Transfer Definitions'!J32)),IF(SUMPRODUCT(--(G265:Y265&lt;&gt;""))=0,IF(ISNUMBER('Transfer Definitions'!J32),'Transfer Definitions'!J32,0),"N.A."),"")</f>
        <v/>
      </c>
      <c r="F265" s="48" t="str">
        <f>IF(OR('Transfer Definitions'!J32="y",ISNUMBER('Transfer Definitions'!J32)),"OR","")</f>
        <v/>
      </c>
    </row>
    <row r="266" spans="1:25" x14ac:dyDescent="0.45">
      <c r="A266" s="48" t="str">
        <f>IF(NOT(OR('Transfer Definitions'!K32="y",ISNUMBER('Transfer Definitions'!K32))),"...",'Population Definitions'!$B$13)</f>
        <v>...</v>
      </c>
      <c r="B266" s="1" t="str">
        <f t="shared" si="5"/>
        <v/>
      </c>
      <c r="C266" s="48" t="str">
        <f>IF(NOT(OR('Transfer Definitions'!K32="y",ISNUMBER('Transfer Definitions'!K32))),"",'Population Definitions'!$B$11)</f>
        <v/>
      </c>
      <c r="D266" s="143" t="str">
        <f>IF(OR('Transfer Definitions'!K32="y",ISNUMBER('Transfer Definitions'!K32)),"Number","")</f>
        <v/>
      </c>
      <c r="E266" s="143" t="str">
        <f>IF(OR('Transfer Definitions'!K32="y",ISNUMBER('Transfer Definitions'!K32)),IF(SUMPRODUCT(--(G266:Y266&lt;&gt;""))=0,IF(ISNUMBER('Transfer Definitions'!K32),'Transfer Definitions'!K32,0),"N.A."),"")</f>
        <v/>
      </c>
      <c r="F266" s="48" t="str">
        <f>IF(OR('Transfer Definitions'!K32="y",ISNUMBER('Transfer Definitions'!K32)),"OR","")</f>
        <v/>
      </c>
    </row>
    <row r="267" spans="1:25" x14ac:dyDescent="0.45">
      <c r="A267" s="48" t="str">
        <f>IF(NOT(OR('Transfer Definitions'!L32="y",ISNUMBER('Transfer Definitions'!L32))),"...",'Population Definitions'!$B$13)</f>
        <v>...</v>
      </c>
      <c r="B267" s="1" t="str">
        <f t="shared" si="5"/>
        <v/>
      </c>
      <c r="C267" s="48" t="str">
        <f>IF(NOT(OR('Transfer Definitions'!L32="y",ISNUMBER('Transfer Definitions'!L32))),"",'Population Definitions'!$B$12)</f>
        <v/>
      </c>
      <c r="D267" s="143" t="str">
        <f>IF(OR('Transfer Definitions'!L32="y",ISNUMBER('Transfer Definitions'!L32)),"Number","")</f>
        <v/>
      </c>
      <c r="E267" s="143" t="str">
        <f>IF(OR('Transfer Definitions'!L32="y",ISNUMBER('Transfer Definitions'!L32)),IF(SUMPRODUCT(--(G267:Y267&lt;&gt;""))=0,IF(ISNUMBER('Transfer Definitions'!L32),'Transfer Definitions'!L32,0),"N.A."),"")</f>
        <v/>
      </c>
      <c r="F267" s="48" t="str">
        <f>IF(OR('Transfer Definitions'!L32="y",ISNUMBER('Transfer Definitions'!L32)),"OR","")</f>
        <v/>
      </c>
    </row>
    <row r="269" spans="1:25" x14ac:dyDescent="0.45">
      <c r="A269" s="1" t="str">
        <f>'Transfer Definitions'!$B$4</f>
        <v>Risk-related transfers</v>
      </c>
      <c r="D269" s="1" t="s">
        <v>3</v>
      </c>
      <c r="E269" s="1" t="s">
        <v>4</v>
      </c>
      <c r="G269" s="1">
        <v>2000</v>
      </c>
      <c r="H269" s="1">
        <v>2001</v>
      </c>
      <c r="I269" s="1">
        <v>2002</v>
      </c>
      <c r="J269" s="1">
        <v>2003</v>
      </c>
      <c r="K269" s="1">
        <v>2004</v>
      </c>
      <c r="L269" s="1">
        <v>2005</v>
      </c>
      <c r="M269" s="1">
        <v>2006</v>
      </c>
      <c r="N269" s="1">
        <v>2007</v>
      </c>
      <c r="O269" s="1">
        <v>2008</v>
      </c>
      <c r="P269" s="1">
        <v>2009</v>
      </c>
      <c r="Q269" s="1">
        <v>2010</v>
      </c>
      <c r="R269" s="1">
        <v>2011</v>
      </c>
      <c r="S269" s="1">
        <v>2012</v>
      </c>
      <c r="T269" s="1">
        <v>2013</v>
      </c>
      <c r="U269" s="1">
        <v>2014</v>
      </c>
      <c r="V269" s="1">
        <v>2015</v>
      </c>
      <c r="W269" s="1">
        <v>2016</v>
      </c>
      <c r="X269" s="1">
        <v>2017</v>
      </c>
      <c r="Y269" s="1">
        <v>2018</v>
      </c>
    </row>
    <row r="270" spans="1:25" x14ac:dyDescent="0.45">
      <c r="A270" s="48" t="str">
        <f>IF(NOT(OR('Transfer Definitions'!C35="y",ISNUMBER('Transfer Definitions'!C35))),"...",'Population Definitions'!$B$2)</f>
        <v>...</v>
      </c>
      <c r="B270" s="1" t="str">
        <f t="shared" ref="B270:B333" si="6">IF(C270="","","---&gt;")</f>
        <v/>
      </c>
      <c r="C270" s="48" t="str">
        <f>IF(NOT(OR('Transfer Definitions'!C35="y",ISNUMBER('Transfer Definitions'!C35))),"",'Population Definitions'!$B$3)</f>
        <v/>
      </c>
      <c r="D270" s="143" t="str">
        <f>IF(OR('Transfer Definitions'!C35="y",ISNUMBER('Transfer Definitions'!C35)),"Number","")</f>
        <v/>
      </c>
      <c r="E270" s="143" t="str">
        <f>IF(OR('Transfer Definitions'!C35="y",ISNUMBER('Transfer Definitions'!C35)),IF(SUMPRODUCT(--(G270:Y270&lt;&gt;""))=0,IF(ISNUMBER('Transfer Definitions'!C35),'Transfer Definitions'!C35,0),"N.A."),"")</f>
        <v/>
      </c>
      <c r="F270" s="48" t="str">
        <f>IF(OR('Transfer Definitions'!C35="y",ISNUMBER('Transfer Definitions'!C35)),"OR","")</f>
        <v/>
      </c>
    </row>
    <row r="271" spans="1:25" x14ac:dyDescent="0.45">
      <c r="A271" s="48" t="str">
        <f>IF(NOT(OR('Transfer Definitions'!D35="y",ISNUMBER('Transfer Definitions'!D35))),"...",'Population Definitions'!$B$2)</f>
        <v>...</v>
      </c>
      <c r="B271" s="1" t="str">
        <f t="shared" si="6"/>
        <v/>
      </c>
      <c r="C271" s="48" t="str">
        <f>IF(NOT(OR('Transfer Definitions'!D35="y",ISNUMBER('Transfer Definitions'!D35))),"",'Population Definitions'!$B$4)</f>
        <v/>
      </c>
      <c r="D271" s="143" t="str">
        <f>IF(OR('Transfer Definitions'!D35="y",ISNUMBER('Transfer Definitions'!D35)),"Number","")</f>
        <v/>
      </c>
      <c r="E271" s="143" t="str">
        <f>IF(OR('Transfer Definitions'!D35="y",ISNUMBER('Transfer Definitions'!D35)),IF(SUMPRODUCT(--(G271:Y271&lt;&gt;""))=0,IF(ISNUMBER('Transfer Definitions'!D35),'Transfer Definitions'!D35,0),"N.A."),"")</f>
        <v/>
      </c>
      <c r="F271" s="48" t="str">
        <f>IF(OR('Transfer Definitions'!D35="y",ISNUMBER('Transfer Definitions'!D35)),"OR","")</f>
        <v/>
      </c>
    </row>
    <row r="272" spans="1:25" x14ac:dyDescent="0.45">
      <c r="A272" s="48" t="str">
        <f>IF(NOT(OR('Transfer Definitions'!E35="y",ISNUMBER('Transfer Definitions'!E35))),"...",'Population Definitions'!$B$2)</f>
        <v>...</v>
      </c>
      <c r="B272" s="1" t="str">
        <f t="shared" si="6"/>
        <v/>
      </c>
      <c r="C272" s="48" t="str">
        <f>IF(NOT(OR('Transfer Definitions'!E35="y",ISNUMBER('Transfer Definitions'!E35))),"",'Population Definitions'!$B$5)</f>
        <v/>
      </c>
      <c r="D272" s="143" t="str">
        <f>IF(OR('Transfer Definitions'!E35="y",ISNUMBER('Transfer Definitions'!E35)),"Number","")</f>
        <v/>
      </c>
      <c r="E272" s="143" t="str">
        <f>IF(OR('Transfer Definitions'!E35="y",ISNUMBER('Transfer Definitions'!E35)),IF(SUMPRODUCT(--(G272:Y272&lt;&gt;""))=0,IF(ISNUMBER('Transfer Definitions'!E35),'Transfer Definitions'!E35,0),"N.A."),"")</f>
        <v/>
      </c>
      <c r="F272" s="48" t="str">
        <f>IF(OR('Transfer Definitions'!E35="y",ISNUMBER('Transfer Definitions'!E35)),"OR","")</f>
        <v/>
      </c>
    </row>
    <row r="273" spans="1:6" x14ac:dyDescent="0.45">
      <c r="A273" s="48" t="str">
        <f>IF(NOT(OR('Transfer Definitions'!F35="y",ISNUMBER('Transfer Definitions'!F35))),"...",'Population Definitions'!$B$2)</f>
        <v>...</v>
      </c>
      <c r="B273" s="1" t="str">
        <f t="shared" si="6"/>
        <v/>
      </c>
      <c r="C273" s="48" t="str">
        <f>IF(NOT(OR('Transfer Definitions'!F35="y",ISNUMBER('Transfer Definitions'!F35))),"",'Population Definitions'!$B$6)</f>
        <v/>
      </c>
      <c r="D273" s="143" t="str">
        <f>IF(OR('Transfer Definitions'!F35="y",ISNUMBER('Transfer Definitions'!F35)),"Number","")</f>
        <v/>
      </c>
      <c r="E273" s="143" t="str">
        <f>IF(OR('Transfer Definitions'!F35="y",ISNUMBER('Transfer Definitions'!F35)),IF(SUMPRODUCT(--(G273:Y273&lt;&gt;""))=0,IF(ISNUMBER('Transfer Definitions'!F35),'Transfer Definitions'!F35,0),"N.A."),"")</f>
        <v/>
      </c>
      <c r="F273" s="48" t="str">
        <f>IF(OR('Transfer Definitions'!F35="y",ISNUMBER('Transfer Definitions'!F35)),"OR","")</f>
        <v/>
      </c>
    </row>
    <row r="274" spans="1:6" x14ac:dyDescent="0.45">
      <c r="A274" s="48" t="str">
        <f>IF(NOT(OR('Transfer Definitions'!G35="y",ISNUMBER('Transfer Definitions'!G35))),"...",'Population Definitions'!$B$2)</f>
        <v>...</v>
      </c>
      <c r="B274" s="1" t="str">
        <f t="shared" si="6"/>
        <v/>
      </c>
      <c r="C274" s="48" t="str">
        <f>IF(NOT(OR('Transfer Definitions'!G35="y",ISNUMBER('Transfer Definitions'!G35))),"",'Population Definitions'!$B$7)</f>
        <v/>
      </c>
      <c r="D274" s="143" t="str">
        <f>IF(OR('Transfer Definitions'!G35="y",ISNUMBER('Transfer Definitions'!G35)),"Number","")</f>
        <v/>
      </c>
      <c r="E274" s="143" t="str">
        <f>IF(OR('Transfer Definitions'!G35="y",ISNUMBER('Transfer Definitions'!G35)),IF(SUMPRODUCT(--(G274:Y274&lt;&gt;""))=0,IF(ISNUMBER('Transfer Definitions'!G35),'Transfer Definitions'!G35,0),"N.A."),"")</f>
        <v/>
      </c>
      <c r="F274" s="48" t="str">
        <f>IF(OR('Transfer Definitions'!G35="y",ISNUMBER('Transfer Definitions'!G35)),"OR","")</f>
        <v/>
      </c>
    </row>
    <row r="275" spans="1:6" x14ac:dyDescent="0.45">
      <c r="A275" s="48" t="str">
        <f>IF(NOT(OR('Transfer Definitions'!H35="y",ISNUMBER('Transfer Definitions'!H35))),"...",'Population Definitions'!$B$2)</f>
        <v>...</v>
      </c>
      <c r="B275" s="1" t="str">
        <f t="shared" si="6"/>
        <v/>
      </c>
      <c r="C275" s="48" t="str">
        <f>IF(NOT(OR('Transfer Definitions'!H35="y",ISNUMBER('Transfer Definitions'!H35))),"",'Population Definitions'!$B$8)</f>
        <v/>
      </c>
      <c r="D275" s="143" t="str">
        <f>IF(OR('Transfer Definitions'!H35="y",ISNUMBER('Transfer Definitions'!H35)),"Number","")</f>
        <v/>
      </c>
      <c r="E275" s="143" t="str">
        <f>IF(OR('Transfer Definitions'!H35="y",ISNUMBER('Transfer Definitions'!H35)),IF(SUMPRODUCT(--(G275:Y275&lt;&gt;""))=0,IF(ISNUMBER('Transfer Definitions'!H35),'Transfer Definitions'!H35,0),"N.A."),"")</f>
        <v/>
      </c>
      <c r="F275" s="48" t="str">
        <f>IF(OR('Transfer Definitions'!H35="y",ISNUMBER('Transfer Definitions'!H35)),"OR","")</f>
        <v/>
      </c>
    </row>
    <row r="276" spans="1:6" x14ac:dyDescent="0.45">
      <c r="A276" s="48" t="str">
        <f>IF(NOT(OR('Transfer Definitions'!I35="y",ISNUMBER('Transfer Definitions'!I35))),"...",'Population Definitions'!$B$2)</f>
        <v>...</v>
      </c>
      <c r="B276" s="1" t="str">
        <f t="shared" si="6"/>
        <v/>
      </c>
      <c r="C276" s="48" t="str">
        <f>IF(NOT(OR('Transfer Definitions'!I35="y",ISNUMBER('Transfer Definitions'!I35))),"",'Population Definitions'!$B$9)</f>
        <v/>
      </c>
      <c r="D276" s="143" t="str">
        <f>IF(OR('Transfer Definitions'!I35="y",ISNUMBER('Transfer Definitions'!I35)),"Number","")</f>
        <v/>
      </c>
      <c r="E276" s="143" t="str">
        <f>IF(OR('Transfer Definitions'!I35="y",ISNUMBER('Transfer Definitions'!I35)),IF(SUMPRODUCT(--(G276:Y276&lt;&gt;""))=0,IF(ISNUMBER('Transfer Definitions'!I35),'Transfer Definitions'!I35,0),"N.A."),"")</f>
        <v/>
      </c>
      <c r="F276" s="48" t="str">
        <f>IF(OR('Transfer Definitions'!I35="y",ISNUMBER('Transfer Definitions'!I35)),"OR","")</f>
        <v/>
      </c>
    </row>
    <row r="277" spans="1:6" x14ac:dyDescent="0.45">
      <c r="A277" s="48" t="str">
        <f>IF(NOT(OR('Transfer Definitions'!J35="y",ISNUMBER('Transfer Definitions'!J35))),"...",'Population Definitions'!$B$2)</f>
        <v>...</v>
      </c>
      <c r="B277" s="1" t="str">
        <f t="shared" si="6"/>
        <v/>
      </c>
      <c r="C277" s="48" t="str">
        <f>IF(NOT(OR('Transfer Definitions'!J35="y",ISNUMBER('Transfer Definitions'!J35))),"",'Population Definitions'!$B$10)</f>
        <v/>
      </c>
      <c r="D277" s="143" t="str">
        <f>IF(OR('Transfer Definitions'!J35="y",ISNUMBER('Transfer Definitions'!J35)),"Number","")</f>
        <v/>
      </c>
      <c r="E277" s="143" t="str">
        <f>IF(OR('Transfer Definitions'!J35="y",ISNUMBER('Transfer Definitions'!J35)),IF(SUMPRODUCT(--(G277:Y277&lt;&gt;""))=0,IF(ISNUMBER('Transfer Definitions'!J35),'Transfer Definitions'!J35,0),"N.A."),"")</f>
        <v/>
      </c>
      <c r="F277" s="48" t="str">
        <f>IF(OR('Transfer Definitions'!J35="y",ISNUMBER('Transfer Definitions'!J35)),"OR","")</f>
        <v/>
      </c>
    </row>
    <row r="278" spans="1:6" x14ac:dyDescent="0.45">
      <c r="A278" s="48" t="str">
        <f>IF(NOT(OR('Transfer Definitions'!K35="y",ISNUMBER('Transfer Definitions'!K35))),"...",'Population Definitions'!$B$2)</f>
        <v>...</v>
      </c>
      <c r="B278" s="1" t="str">
        <f t="shared" si="6"/>
        <v/>
      </c>
      <c r="C278" s="48" t="str">
        <f>IF(NOT(OR('Transfer Definitions'!K35="y",ISNUMBER('Transfer Definitions'!K35))),"",'Population Definitions'!$B$11)</f>
        <v/>
      </c>
      <c r="D278" s="143" t="str">
        <f>IF(OR('Transfer Definitions'!K35="y",ISNUMBER('Transfer Definitions'!K35)),"Number","")</f>
        <v/>
      </c>
      <c r="E278" s="143" t="str">
        <f>IF(OR('Transfer Definitions'!K35="y",ISNUMBER('Transfer Definitions'!K35)),IF(SUMPRODUCT(--(G278:Y278&lt;&gt;""))=0,IF(ISNUMBER('Transfer Definitions'!K35),'Transfer Definitions'!K35,0),"N.A."),"")</f>
        <v/>
      </c>
      <c r="F278" s="48" t="str">
        <f>IF(OR('Transfer Definitions'!K35="y",ISNUMBER('Transfer Definitions'!K35)),"OR","")</f>
        <v/>
      </c>
    </row>
    <row r="279" spans="1:6" x14ac:dyDescent="0.45">
      <c r="A279" s="48" t="str">
        <f>IF(NOT(OR('Transfer Definitions'!L35="y",ISNUMBER('Transfer Definitions'!L35))),"...",'Population Definitions'!$B$2)</f>
        <v>...</v>
      </c>
      <c r="B279" s="1" t="str">
        <f t="shared" si="6"/>
        <v/>
      </c>
      <c r="C279" s="48" t="str">
        <f>IF(NOT(OR('Transfer Definitions'!L35="y",ISNUMBER('Transfer Definitions'!L35))),"",'Population Definitions'!$B$12)</f>
        <v/>
      </c>
      <c r="D279" s="143" t="str">
        <f>IF(OR('Transfer Definitions'!L35="y",ISNUMBER('Transfer Definitions'!L35)),"Number","")</f>
        <v/>
      </c>
      <c r="E279" s="143" t="str">
        <f>IF(OR('Transfer Definitions'!L35="y",ISNUMBER('Transfer Definitions'!L35)),IF(SUMPRODUCT(--(G279:Y279&lt;&gt;""))=0,IF(ISNUMBER('Transfer Definitions'!L35),'Transfer Definitions'!L35,0),"N.A."),"")</f>
        <v/>
      </c>
      <c r="F279" s="48" t="str">
        <f>IF(OR('Transfer Definitions'!L35="y",ISNUMBER('Transfer Definitions'!L35)),"OR","")</f>
        <v/>
      </c>
    </row>
    <row r="280" spans="1:6" x14ac:dyDescent="0.45">
      <c r="A280" s="48" t="str">
        <f>IF(NOT(OR('Transfer Definitions'!M35="y",ISNUMBER('Transfer Definitions'!M35))),"...",'Population Definitions'!$B$2)</f>
        <v>...</v>
      </c>
      <c r="B280" s="1" t="str">
        <f t="shared" si="6"/>
        <v/>
      </c>
      <c r="C280" s="48" t="str">
        <f>IF(NOT(OR('Transfer Definitions'!M35="y",ISNUMBER('Transfer Definitions'!M35))),"",'Population Definitions'!$B$13)</f>
        <v/>
      </c>
      <c r="D280" s="143" t="str">
        <f>IF(OR('Transfer Definitions'!M35="y",ISNUMBER('Transfer Definitions'!M35)),"Number","")</f>
        <v/>
      </c>
      <c r="E280" s="143" t="str">
        <f>IF(OR('Transfer Definitions'!M35="y",ISNUMBER('Transfer Definitions'!M35)),IF(SUMPRODUCT(--(G280:Y280&lt;&gt;""))=0,IF(ISNUMBER('Transfer Definitions'!M35),'Transfer Definitions'!M35,0),"N.A."),"")</f>
        <v/>
      </c>
      <c r="F280" s="48" t="str">
        <f>IF(OR('Transfer Definitions'!M35="y",ISNUMBER('Transfer Definitions'!M35)),"OR","")</f>
        <v/>
      </c>
    </row>
    <row r="281" spans="1:6" x14ac:dyDescent="0.45">
      <c r="A281" s="48" t="str">
        <f>IF(NOT(OR('Transfer Definitions'!B36="y",ISNUMBER('Transfer Definitions'!B36))),"...",'Population Definitions'!$B$3)</f>
        <v>...</v>
      </c>
      <c r="B281" s="1" t="str">
        <f t="shared" si="6"/>
        <v/>
      </c>
      <c r="C281" s="48" t="str">
        <f>IF(NOT(OR('Transfer Definitions'!B36="y",ISNUMBER('Transfer Definitions'!B36))),"",'Population Definitions'!$B$2)</f>
        <v/>
      </c>
      <c r="D281" s="143" t="str">
        <f>IF(OR('Transfer Definitions'!B36="y",ISNUMBER('Transfer Definitions'!B36)),"Number","")</f>
        <v/>
      </c>
      <c r="E281" s="143" t="str">
        <f>IF(OR('Transfer Definitions'!B36="y",ISNUMBER('Transfer Definitions'!B36)),IF(SUMPRODUCT(--(G281:Y281&lt;&gt;""))=0,IF(ISNUMBER('Transfer Definitions'!B36),'Transfer Definitions'!B36,0),"N.A."),"")</f>
        <v/>
      </c>
      <c r="F281" s="48" t="str">
        <f>IF(OR('Transfer Definitions'!B36="y",ISNUMBER('Transfer Definitions'!B36)),"OR","")</f>
        <v/>
      </c>
    </row>
    <row r="282" spans="1:6" x14ac:dyDescent="0.45">
      <c r="A282" s="48" t="str">
        <f>IF(NOT(OR('Transfer Definitions'!D36="y",ISNUMBER('Transfer Definitions'!D36))),"...",'Population Definitions'!$B$3)</f>
        <v>...</v>
      </c>
      <c r="B282" s="1" t="str">
        <f t="shared" si="6"/>
        <v/>
      </c>
      <c r="C282" s="48" t="str">
        <f>IF(NOT(OR('Transfer Definitions'!D36="y",ISNUMBER('Transfer Definitions'!D36))),"",'Population Definitions'!$B$4)</f>
        <v/>
      </c>
      <c r="D282" s="143" t="str">
        <f>IF(OR('Transfer Definitions'!D36="y",ISNUMBER('Transfer Definitions'!D36)),"Number","")</f>
        <v/>
      </c>
      <c r="E282" s="143" t="str">
        <f>IF(OR('Transfer Definitions'!D36="y",ISNUMBER('Transfer Definitions'!D36)),IF(SUMPRODUCT(--(G282:Y282&lt;&gt;""))=0,IF(ISNUMBER('Transfer Definitions'!D36),'Transfer Definitions'!D36,0),"N.A."),"")</f>
        <v/>
      </c>
      <c r="F282" s="48" t="str">
        <f>IF(OR('Transfer Definitions'!D36="y",ISNUMBER('Transfer Definitions'!D36)),"OR","")</f>
        <v/>
      </c>
    </row>
    <row r="283" spans="1:6" x14ac:dyDescent="0.45">
      <c r="A283" s="48" t="str">
        <f>IF(NOT(OR('Transfer Definitions'!E36="y",ISNUMBER('Transfer Definitions'!E36))),"...",'Population Definitions'!$B$3)</f>
        <v>...</v>
      </c>
      <c r="B283" s="1" t="str">
        <f t="shared" si="6"/>
        <v/>
      </c>
      <c r="C283" s="48" t="str">
        <f>IF(NOT(OR('Transfer Definitions'!E36="y",ISNUMBER('Transfer Definitions'!E36))),"",'Population Definitions'!$B$5)</f>
        <v/>
      </c>
      <c r="D283" s="143" t="str">
        <f>IF(OR('Transfer Definitions'!E36="y",ISNUMBER('Transfer Definitions'!E36)),"Number","")</f>
        <v/>
      </c>
      <c r="E283" s="143" t="str">
        <f>IF(OR('Transfer Definitions'!E36="y",ISNUMBER('Transfer Definitions'!E36)),IF(SUMPRODUCT(--(G283:Y283&lt;&gt;""))=0,IF(ISNUMBER('Transfer Definitions'!E36),'Transfer Definitions'!E36,0),"N.A."),"")</f>
        <v/>
      </c>
      <c r="F283" s="48" t="str">
        <f>IF(OR('Transfer Definitions'!E36="y",ISNUMBER('Transfer Definitions'!E36)),"OR","")</f>
        <v/>
      </c>
    </row>
    <row r="284" spans="1:6" x14ac:dyDescent="0.45">
      <c r="A284" s="48" t="str">
        <f>IF(NOT(OR('Transfer Definitions'!F36="y",ISNUMBER('Transfer Definitions'!F36))),"...",'Population Definitions'!$B$3)</f>
        <v>...</v>
      </c>
      <c r="B284" s="1" t="str">
        <f t="shared" si="6"/>
        <v/>
      </c>
      <c r="C284" s="48" t="str">
        <f>IF(NOT(OR('Transfer Definitions'!F36="y",ISNUMBER('Transfer Definitions'!F36))),"",'Population Definitions'!$B$6)</f>
        <v/>
      </c>
      <c r="D284" s="143" t="str">
        <f>IF(OR('Transfer Definitions'!F36="y",ISNUMBER('Transfer Definitions'!F36)),"Number","")</f>
        <v/>
      </c>
      <c r="E284" s="143" t="str">
        <f>IF(OR('Transfer Definitions'!F36="y",ISNUMBER('Transfer Definitions'!F36)),IF(SUMPRODUCT(--(G284:Y284&lt;&gt;""))=0,IF(ISNUMBER('Transfer Definitions'!F36),'Transfer Definitions'!F36,0),"N.A."),"")</f>
        <v/>
      </c>
      <c r="F284" s="48" t="str">
        <f>IF(OR('Transfer Definitions'!F36="y",ISNUMBER('Transfer Definitions'!F36)),"OR","")</f>
        <v/>
      </c>
    </row>
    <row r="285" spans="1:6" x14ac:dyDescent="0.45">
      <c r="A285" s="48" t="str">
        <f>IF(NOT(OR('Transfer Definitions'!G36="y",ISNUMBER('Transfer Definitions'!G36))),"...",'Population Definitions'!$B$3)</f>
        <v>...</v>
      </c>
      <c r="B285" s="1" t="str">
        <f t="shared" si="6"/>
        <v/>
      </c>
      <c r="C285" s="48" t="str">
        <f>IF(NOT(OR('Transfer Definitions'!G36="y",ISNUMBER('Transfer Definitions'!G36))),"",'Population Definitions'!$B$7)</f>
        <v/>
      </c>
      <c r="D285" s="143" t="str">
        <f>IF(OR('Transfer Definitions'!G36="y",ISNUMBER('Transfer Definitions'!G36)),"Number","")</f>
        <v/>
      </c>
      <c r="E285" s="143" t="str">
        <f>IF(OR('Transfer Definitions'!G36="y",ISNUMBER('Transfer Definitions'!G36)),IF(SUMPRODUCT(--(G285:Y285&lt;&gt;""))=0,IF(ISNUMBER('Transfer Definitions'!G36),'Transfer Definitions'!G36,0),"N.A."),"")</f>
        <v/>
      </c>
      <c r="F285" s="48" t="str">
        <f>IF(OR('Transfer Definitions'!G36="y",ISNUMBER('Transfer Definitions'!G36)),"OR","")</f>
        <v/>
      </c>
    </row>
    <row r="286" spans="1:6" x14ac:dyDescent="0.45">
      <c r="A286" s="48" t="str">
        <f>IF(NOT(OR('Transfer Definitions'!H36="y",ISNUMBER('Transfer Definitions'!H36))),"...",'Population Definitions'!$B$3)</f>
        <v>...</v>
      </c>
      <c r="B286" s="1" t="str">
        <f t="shared" si="6"/>
        <v/>
      </c>
      <c r="C286" s="48" t="str">
        <f>IF(NOT(OR('Transfer Definitions'!H36="y",ISNUMBER('Transfer Definitions'!H36))),"",'Population Definitions'!$B$8)</f>
        <v/>
      </c>
      <c r="D286" s="143" t="str">
        <f>IF(OR('Transfer Definitions'!H36="y",ISNUMBER('Transfer Definitions'!H36)),"Number","")</f>
        <v/>
      </c>
      <c r="E286" s="143" t="str">
        <f>IF(OR('Transfer Definitions'!H36="y",ISNUMBER('Transfer Definitions'!H36)),IF(SUMPRODUCT(--(G286:Y286&lt;&gt;""))=0,IF(ISNUMBER('Transfer Definitions'!H36),'Transfer Definitions'!H36,0),"N.A."),"")</f>
        <v/>
      </c>
      <c r="F286" s="48" t="str">
        <f>IF(OR('Transfer Definitions'!H36="y",ISNUMBER('Transfer Definitions'!H36)),"OR","")</f>
        <v/>
      </c>
    </row>
    <row r="287" spans="1:6" x14ac:dyDescent="0.45">
      <c r="A287" s="48" t="str">
        <f>IF(NOT(OR('Transfer Definitions'!I36="y",ISNUMBER('Transfer Definitions'!I36))),"...",'Population Definitions'!$B$3)</f>
        <v>...</v>
      </c>
      <c r="B287" s="1" t="str">
        <f t="shared" si="6"/>
        <v/>
      </c>
      <c r="C287" s="48" t="str">
        <f>IF(NOT(OR('Transfer Definitions'!I36="y",ISNUMBER('Transfer Definitions'!I36))),"",'Population Definitions'!$B$9)</f>
        <v/>
      </c>
      <c r="D287" s="143" t="str">
        <f>IF(OR('Transfer Definitions'!I36="y",ISNUMBER('Transfer Definitions'!I36)),"Number","")</f>
        <v/>
      </c>
      <c r="E287" s="143" t="str">
        <f>IF(OR('Transfer Definitions'!I36="y",ISNUMBER('Transfer Definitions'!I36)),IF(SUMPRODUCT(--(G287:Y287&lt;&gt;""))=0,IF(ISNUMBER('Transfer Definitions'!I36),'Transfer Definitions'!I36,0),"N.A."),"")</f>
        <v/>
      </c>
      <c r="F287" s="48" t="str">
        <f>IF(OR('Transfer Definitions'!I36="y",ISNUMBER('Transfer Definitions'!I36)),"OR","")</f>
        <v/>
      </c>
    </row>
    <row r="288" spans="1:6" x14ac:dyDescent="0.45">
      <c r="A288" s="48" t="str">
        <f>IF(NOT(OR('Transfer Definitions'!J36="y",ISNUMBER('Transfer Definitions'!J36))),"...",'Population Definitions'!$B$3)</f>
        <v>...</v>
      </c>
      <c r="B288" s="1" t="str">
        <f t="shared" si="6"/>
        <v/>
      </c>
      <c r="C288" s="48" t="str">
        <f>IF(NOT(OR('Transfer Definitions'!J36="y",ISNUMBER('Transfer Definitions'!J36))),"",'Population Definitions'!$B$10)</f>
        <v/>
      </c>
      <c r="D288" s="143" t="str">
        <f>IF(OR('Transfer Definitions'!J36="y",ISNUMBER('Transfer Definitions'!J36)),"Number","")</f>
        <v/>
      </c>
      <c r="E288" s="143" t="str">
        <f>IF(OR('Transfer Definitions'!J36="y",ISNUMBER('Transfer Definitions'!J36)),IF(SUMPRODUCT(--(G288:Y288&lt;&gt;""))=0,IF(ISNUMBER('Transfer Definitions'!J36),'Transfer Definitions'!J36,0),"N.A."),"")</f>
        <v/>
      </c>
      <c r="F288" s="48" t="str">
        <f>IF(OR('Transfer Definitions'!J36="y",ISNUMBER('Transfer Definitions'!J36)),"OR","")</f>
        <v/>
      </c>
    </row>
    <row r="289" spans="1:21" x14ac:dyDescent="0.45">
      <c r="A289" s="48" t="str">
        <f>IF(NOT(OR('Transfer Definitions'!K36="y",ISNUMBER('Transfer Definitions'!K36))),"...",'Population Definitions'!$B$3)</f>
        <v>...</v>
      </c>
      <c r="B289" s="1" t="str">
        <f t="shared" si="6"/>
        <v/>
      </c>
      <c r="C289" s="48" t="str">
        <f>IF(NOT(OR('Transfer Definitions'!K36="y",ISNUMBER('Transfer Definitions'!K36))),"",'Population Definitions'!$B$11)</f>
        <v/>
      </c>
      <c r="D289" s="143" t="str">
        <f>IF(OR('Transfer Definitions'!K36="y",ISNUMBER('Transfer Definitions'!K36)),"Number","")</f>
        <v/>
      </c>
      <c r="E289" s="143" t="str">
        <f>IF(OR('Transfer Definitions'!K36="y",ISNUMBER('Transfer Definitions'!K36)),IF(SUMPRODUCT(--(G289:Y289&lt;&gt;""))=0,IF(ISNUMBER('Transfer Definitions'!K36),'Transfer Definitions'!K36,0),"N.A."),"")</f>
        <v/>
      </c>
      <c r="F289" s="48" t="str">
        <f>IF(OR('Transfer Definitions'!K36="y",ISNUMBER('Transfer Definitions'!K36)),"OR","")</f>
        <v/>
      </c>
    </row>
    <row r="290" spans="1:21" x14ac:dyDescent="0.45">
      <c r="A290" s="48" t="str">
        <f>IF(NOT(OR('Transfer Definitions'!L36="y",ISNUMBER('Transfer Definitions'!L36))),"...",'Population Definitions'!$B$3)</f>
        <v>...</v>
      </c>
      <c r="B290" s="1" t="str">
        <f t="shared" si="6"/>
        <v/>
      </c>
      <c r="C290" s="48" t="str">
        <f>IF(NOT(OR('Transfer Definitions'!L36="y",ISNUMBER('Transfer Definitions'!L36))),"",'Population Definitions'!$B$12)</f>
        <v/>
      </c>
      <c r="D290" s="143" t="str">
        <f>IF(OR('Transfer Definitions'!L36="y",ISNUMBER('Transfer Definitions'!L36)),"Number","")</f>
        <v/>
      </c>
      <c r="E290" s="143" t="str">
        <f>IF(OR('Transfer Definitions'!L36="y",ISNUMBER('Transfer Definitions'!L36)),IF(SUMPRODUCT(--(G290:Y290&lt;&gt;""))=0,IF(ISNUMBER('Transfer Definitions'!L36),'Transfer Definitions'!L36,0),"N.A."),"")</f>
        <v/>
      </c>
      <c r="F290" s="48" t="str">
        <f>IF(OR('Transfer Definitions'!L36="y",ISNUMBER('Transfer Definitions'!L36)),"OR","")</f>
        <v/>
      </c>
    </row>
    <row r="291" spans="1:21" x14ac:dyDescent="0.45">
      <c r="A291" s="48" t="str">
        <f>IF(NOT(OR('Transfer Definitions'!M36="y",ISNUMBER('Transfer Definitions'!M36))),"...",'Population Definitions'!$B$3)</f>
        <v>...</v>
      </c>
      <c r="B291" s="1" t="str">
        <f t="shared" si="6"/>
        <v/>
      </c>
      <c r="C291" s="48" t="str">
        <f>IF(NOT(OR('Transfer Definitions'!M36="y",ISNUMBER('Transfer Definitions'!M36))),"",'Population Definitions'!$B$13)</f>
        <v/>
      </c>
      <c r="D291" s="143" t="str">
        <f>IF(OR('Transfer Definitions'!M36="y",ISNUMBER('Transfer Definitions'!M36)),"Number","")</f>
        <v/>
      </c>
      <c r="E291" s="143" t="str">
        <f>IF(OR('Transfer Definitions'!M36="y",ISNUMBER('Transfer Definitions'!M36)),IF(SUMPRODUCT(--(G291:Y291&lt;&gt;""))=0,IF(ISNUMBER('Transfer Definitions'!M36),'Transfer Definitions'!M36,0),"N.A."),"")</f>
        <v/>
      </c>
      <c r="F291" s="48" t="str">
        <f>IF(OR('Transfer Definitions'!M36="y",ISNUMBER('Transfer Definitions'!M36)),"OR","")</f>
        <v/>
      </c>
    </row>
    <row r="292" spans="1:21" x14ac:dyDescent="0.45">
      <c r="A292" s="48" t="str">
        <f>IF(NOT(OR('Transfer Definitions'!B37="y",ISNUMBER('Transfer Definitions'!B37))),"...",'Population Definitions'!$B$4)</f>
        <v>...</v>
      </c>
      <c r="B292" s="1" t="str">
        <f t="shared" si="6"/>
        <v/>
      </c>
      <c r="C292" s="48" t="str">
        <f>IF(NOT(OR('Transfer Definitions'!B37="y",ISNUMBER('Transfer Definitions'!B37))),"",'Population Definitions'!$B$2)</f>
        <v/>
      </c>
      <c r="D292" s="143" t="str">
        <f>IF(OR('Transfer Definitions'!B37="y",ISNUMBER('Transfer Definitions'!B37)),"Number","")</f>
        <v/>
      </c>
      <c r="E292" s="143" t="str">
        <f>IF(OR('Transfer Definitions'!B37="y",ISNUMBER('Transfer Definitions'!B37)),IF(SUMPRODUCT(--(G292:Y292&lt;&gt;""))=0,IF(ISNUMBER('Transfer Definitions'!B37),'Transfer Definitions'!B37,0),"N.A."),"")</f>
        <v/>
      </c>
      <c r="F292" s="48" t="str">
        <f>IF(OR('Transfer Definitions'!B37="y",ISNUMBER('Transfer Definitions'!B37)),"OR","")</f>
        <v/>
      </c>
    </row>
    <row r="293" spans="1:21" x14ac:dyDescent="0.45">
      <c r="A293" s="48" t="str">
        <f>IF(NOT(OR('Transfer Definitions'!C37="y",ISNUMBER('Transfer Definitions'!C37))),"...",'Population Definitions'!$B$4)</f>
        <v>...</v>
      </c>
      <c r="B293" s="1" t="str">
        <f t="shared" si="6"/>
        <v/>
      </c>
      <c r="C293" s="48" t="str">
        <f>IF(NOT(OR('Transfer Definitions'!C37="y",ISNUMBER('Transfer Definitions'!C37))),"",'Population Definitions'!$B$3)</f>
        <v/>
      </c>
      <c r="D293" s="143" t="str">
        <f>IF(OR('Transfer Definitions'!C37="y",ISNUMBER('Transfer Definitions'!C37)),"Number","")</f>
        <v/>
      </c>
      <c r="E293" s="143" t="str">
        <f>IF(OR('Transfer Definitions'!C37="y",ISNUMBER('Transfer Definitions'!C37)),IF(SUMPRODUCT(--(G293:Y293&lt;&gt;""))=0,IF(ISNUMBER('Transfer Definitions'!C37),'Transfer Definitions'!C37,0),"N.A."),"")</f>
        <v/>
      </c>
      <c r="F293" s="48" t="str">
        <f>IF(OR('Transfer Definitions'!C37="y",ISNUMBER('Transfer Definitions'!C37)),"OR","")</f>
        <v/>
      </c>
    </row>
    <row r="294" spans="1:21" x14ac:dyDescent="0.45">
      <c r="A294" s="48" t="str">
        <f>IF(NOT(OR('Transfer Definitions'!E37="y",ISNUMBER('Transfer Definitions'!E37))),"...",'Population Definitions'!$B$4)</f>
        <v>...</v>
      </c>
      <c r="B294" s="1" t="str">
        <f t="shared" si="6"/>
        <v/>
      </c>
      <c r="C294" s="48" t="str">
        <f>IF(NOT(OR('Transfer Definitions'!E37="y",ISNUMBER('Transfer Definitions'!E37))),"",'Population Definitions'!$B$5)</f>
        <v/>
      </c>
      <c r="D294" s="143" t="str">
        <f>IF(OR('Transfer Definitions'!E37="y",ISNUMBER('Transfer Definitions'!E37)),"Number","")</f>
        <v/>
      </c>
      <c r="E294" s="143" t="str">
        <f>IF(OR('Transfer Definitions'!E37="y",ISNUMBER('Transfer Definitions'!E37)),IF(SUMPRODUCT(--(G294:Y294&lt;&gt;""))=0,IF(ISNUMBER('Transfer Definitions'!E37),'Transfer Definitions'!E37,0),"N.A."),"")</f>
        <v/>
      </c>
      <c r="F294" s="48" t="str">
        <f>IF(OR('Transfer Definitions'!E37="y",ISNUMBER('Transfer Definitions'!E37)),"OR","")</f>
        <v/>
      </c>
    </row>
    <row r="295" spans="1:21" x14ac:dyDescent="0.45">
      <c r="A295" s="48" t="str">
        <f>IF(NOT(OR('Transfer Definitions'!F37="y",ISNUMBER('Transfer Definitions'!F37))),"...",'Population Definitions'!$B$4)</f>
        <v>...</v>
      </c>
      <c r="B295" s="1" t="str">
        <f t="shared" si="6"/>
        <v/>
      </c>
      <c r="C295" s="48" t="str">
        <f>IF(NOT(OR('Transfer Definitions'!F37="y",ISNUMBER('Transfer Definitions'!F37))),"",'Population Definitions'!$B$6)</f>
        <v/>
      </c>
      <c r="D295" s="143" t="str">
        <f>IF(OR('Transfer Definitions'!F37="y",ISNUMBER('Transfer Definitions'!F37)),"Number","")</f>
        <v/>
      </c>
      <c r="E295" s="143" t="str">
        <f>IF(OR('Transfer Definitions'!F37="y",ISNUMBER('Transfer Definitions'!F37)),IF(SUMPRODUCT(--(G295:Y295&lt;&gt;""))=0,IF(ISNUMBER('Transfer Definitions'!F37),'Transfer Definitions'!F37,0),"N.A."),"")</f>
        <v/>
      </c>
      <c r="F295" s="48" t="str">
        <f>IF(OR('Transfer Definitions'!F37="y",ISNUMBER('Transfer Definitions'!F37)),"OR","")</f>
        <v/>
      </c>
    </row>
    <row r="296" spans="1:21" x14ac:dyDescent="0.45">
      <c r="A296" s="48" t="str">
        <f>IF(NOT(OR('Transfer Definitions'!G37="y",ISNUMBER('Transfer Definitions'!G37))),"...",'Population Definitions'!$B$4)</f>
        <v>...</v>
      </c>
      <c r="B296" s="1" t="str">
        <f t="shared" si="6"/>
        <v/>
      </c>
      <c r="C296" s="48" t="str">
        <f>IF(NOT(OR('Transfer Definitions'!G37="y",ISNUMBER('Transfer Definitions'!G37))),"",'Population Definitions'!$B$7)</f>
        <v/>
      </c>
      <c r="D296" s="143" t="str">
        <f>IF(OR('Transfer Definitions'!G37="y",ISNUMBER('Transfer Definitions'!G37)),"Number","")</f>
        <v/>
      </c>
      <c r="E296" s="143" t="str">
        <f>IF(OR('Transfer Definitions'!G37="y",ISNUMBER('Transfer Definitions'!G37)),IF(SUMPRODUCT(--(G296:Y296&lt;&gt;""))=0,IF(ISNUMBER('Transfer Definitions'!G37),'Transfer Definitions'!G37,0),"N.A."),"")</f>
        <v/>
      </c>
      <c r="F296" s="48" t="str">
        <f>IF(OR('Transfer Definitions'!G37="y",ISNUMBER('Transfer Definitions'!G37)),"OR","")</f>
        <v/>
      </c>
    </row>
    <row r="297" spans="1:21" x14ac:dyDescent="0.45">
      <c r="A297" s="48" t="str">
        <f>IF(NOT(OR('Transfer Definitions'!H37="y",ISNUMBER('Transfer Definitions'!H37))),"...",'Population Definitions'!$B$4)</f>
        <v>Gen 15-64</v>
      </c>
      <c r="B297" s="1" t="str">
        <f t="shared" si="6"/>
        <v>---&gt;</v>
      </c>
      <c r="C297" s="48" t="str">
        <f>IF(NOT(OR('Transfer Definitions'!H37="y",ISNUMBER('Transfer Definitions'!H37))),"",'Population Definitions'!$B$8)</f>
        <v>Prisoners</v>
      </c>
      <c r="D297" s="143" t="s">
        <v>48</v>
      </c>
      <c r="E297" s="143" t="str">
        <f>IF(OR('Transfer Definitions'!H37="y",ISNUMBER('Transfer Definitions'!H37)),IF(SUMPRODUCT(--(G297:Y297&lt;&gt;""))=0,IF(ISNUMBER('Transfer Definitions'!H37),'Transfer Definitions'!H37,0),"N.A."),"")</f>
        <v>N.A.</v>
      </c>
      <c r="F297" s="48" t="str">
        <f>IF(OR('Transfer Definitions'!H37="y",ISNUMBER('Transfer Definitions'!H37)),"OR","")</f>
        <v>OR</v>
      </c>
      <c r="G297" s="143">
        <v>4.9943870603996851E-4</v>
      </c>
      <c r="H297" s="143">
        <v>4.9317501655235833E-4</v>
      </c>
      <c r="I297" s="143">
        <v>4.8807818221055906E-4</v>
      </c>
      <c r="J297" s="143">
        <v>4.8332697017171387E-4</v>
      </c>
      <c r="K297" s="143">
        <v>4.7604205047853285E-4</v>
      </c>
      <c r="L297" s="143">
        <v>4.6790338087575708E-4</v>
      </c>
      <c r="M297" s="143">
        <v>3.5797120878185195E-4</v>
      </c>
      <c r="N297" s="143">
        <v>4.8211815007117019E-4</v>
      </c>
      <c r="O297" s="143">
        <v>4.7229758754459218E-4</v>
      </c>
      <c r="P297" s="143">
        <v>4.3433015272382601E-4</v>
      </c>
      <c r="Q297" s="143">
        <v>4.6961291713005821E-4</v>
      </c>
      <c r="R297" s="143">
        <v>4.4952190104817881E-4</v>
      </c>
      <c r="S297" s="143">
        <v>4.3130797615696713E-4</v>
      </c>
      <c r="T297" s="143">
        <v>4.1414222407347147E-4</v>
      </c>
      <c r="U297" s="143">
        <v>4.0109138342339239E-4</v>
      </c>
    </row>
    <row r="298" spans="1:21" x14ac:dyDescent="0.45">
      <c r="A298" s="48" t="str">
        <f>IF(NOT(OR('Transfer Definitions'!I37="y",ISNUMBER('Transfer Definitions'!I37))),"...",'Population Definitions'!$B$4)</f>
        <v>...</v>
      </c>
      <c r="B298" s="1" t="str">
        <f t="shared" si="6"/>
        <v/>
      </c>
      <c r="C298" s="48" t="str">
        <f>IF(NOT(OR('Transfer Definitions'!I37="y",ISNUMBER('Transfer Definitions'!I37))),"",'Population Definitions'!$B$9)</f>
        <v/>
      </c>
      <c r="D298" s="143" t="str">
        <f>IF(OR('Transfer Definitions'!I37="y",ISNUMBER('Transfer Definitions'!I37)),"Number","")</f>
        <v/>
      </c>
      <c r="E298" s="143" t="str">
        <f>IF(OR('Transfer Definitions'!I37="y",ISNUMBER('Transfer Definitions'!I37)),IF(SUMPRODUCT(--(G298:Y298&lt;&gt;""))=0,IF(ISNUMBER('Transfer Definitions'!I37),'Transfer Definitions'!I37,0),"N.A."),"")</f>
        <v/>
      </c>
      <c r="F298" s="48" t="str">
        <f>IF(OR('Transfer Definitions'!I37="y",ISNUMBER('Transfer Definitions'!I37)),"OR","")</f>
        <v/>
      </c>
    </row>
    <row r="299" spans="1:21" x14ac:dyDescent="0.45">
      <c r="A299" s="48" t="str">
        <f>IF(NOT(OR('Transfer Definitions'!J37="y",ISNUMBER('Transfer Definitions'!J37))),"...",'Population Definitions'!$B$4)</f>
        <v>Gen 15-64</v>
      </c>
      <c r="B299" s="1" t="str">
        <f t="shared" si="6"/>
        <v>---&gt;</v>
      </c>
      <c r="C299" s="48" t="str">
        <f>IF(NOT(OR('Transfer Definitions'!J37="y",ISNUMBER('Transfer Definitions'!J37))),"",'Population Definitions'!$B$10)</f>
        <v>Health Care Workers</v>
      </c>
      <c r="D299" s="143" t="s">
        <v>48</v>
      </c>
      <c r="E299" s="143" t="str">
        <f>IF(OR('Transfer Definitions'!J37="y",ISNUMBER('Transfer Definitions'!J37)),IF(SUMPRODUCT(--(G299:Y299&lt;&gt;""))=0,IF(ISNUMBER('Transfer Definitions'!J37),'Transfer Definitions'!J37,0),"N.A."),"")</f>
        <v>N.A.</v>
      </c>
      <c r="F299" s="48" t="str">
        <f>IF(OR('Transfer Definitions'!J37="y",ISNUMBER('Transfer Definitions'!J37)),"OR","")</f>
        <v>OR</v>
      </c>
      <c r="G299" s="143">
        <v>2.9999999999999997E-4</v>
      </c>
      <c r="J299" s="143">
        <v>4.0000000000000002E-4</v>
      </c>
      <c r="O299" s="143">
        <v>2.9999999999999997E-4</v>
      </c>
      <c r="P299" s="143">
        <v>2.7E-4</v>
      </c>
    </row>
    <row r="300" spans="1:21" x14ac:dyDescent="0.45">
      <c r="A300" s="48" t="str">
        <f>IF(NOT(OR('Transfer Definitions'!K37="y",ISNUMBER('Transfer Definitions'!K37))),"...",'Population Definitions'!$B$4)</f>
        <v>...</v>
      </c>
      <c r="B300" s="1" t="str">
        <f t="shared" si="6"/>
        <v/>
      </c>
      <c r="C300" s="48" t="str">
        <f>IF(NOT(OR('Transfer Definitions'!K37="y",ISNUMBER('Transfer Definitions'!K37))),"",'Population Definitions'!$B$11)</f>
        <v/>
      </c>
      <c r="D300" s="143" t="str">
        <f>IF(OR('Transfer Definitions'!K37="y",ISNUMBER('Transfer Definitions'!K37)),"Number","")</f>
        <v/>
      </c>
      <c r="E300" s="143" t="str">
        <f>IF(OR('Transfer Definitions'!K37="y",ISNUMBER('Transfer Definitions'!K37)),IF(SUMPRODUCT(--(G300:Y300&lt;&gt;""))=0,IF(ISNUMBER('Transfer Definitions'!K37),'Transfer Definitions'!K37,0),"N.A."),"")</f>
        <v/>
      </c>
      <c r="F300" s="48" t="str">
        <f>IF(OR('Transfer Definitions'!K37="y",ISNUMBER('Transfer Definitions'!K37)),"OR","")</f>
        <v/>
      </c>
    </row>
    <row r="301" spans="1:21" x14ac:dyDescent="0.45">
      <c r="A301" s="48" t="str">
        <f>IF(NOT(OR('Transfer Definitions'!L37="y",ISNUMBER('Transfer Definitions'!L37))),"...",'Population Definitions'!$B$4)</f>
        <v>Gen 15-64</v>
      </c>
      <c r="B301" s="1" t="str">
        <f t="shared" si="6"/>
        <v>---&gt;</v>
      </c>
      <c r="C301" s="48" t="str">
        <f>IF(NOT(OR('Transfer Definitions'!L37="y",ISNUMBER('Transfer Definitions'!L37))),"",'Population Definitions'!$B$12)</f>
        <v>Miners</v>
      </c>
      <c r="D301" s="143" t="s">
        <v>48</v>
      </c>
      <c r="E301" s="143" t="str">
        <f>IF(OR('Transfer Definitions'!L37="y",ISNUMBER('Transfer Definitions'!L37)),IF(SUMPRODUCT(--(G301:Y301&lt;&gt;""))=0,IF(ISNUMBER('Transfer Definitions'!L37),'Transfer Definitions'!L37,0),"N.A."),"")</f>
        <v>N.A.</v>
      </c>
      <c r="F301" s="48" t="str">
        <f>IF(OR('Transfer Definitions'!L37="y",ISNUMBER('Transfer Definitions'!L37)),"OR","")</f>
        <v>OR</v>
      </c>
      <c r="G301" s="143">
        <v>3.2499999999999999E-4</v>
      </c>
      <c r="O301" s="143">
        <v>3.2499999999999999E-4</v>
      </c>
      <c r="Q301" s="143">
        <v>1.6249999999999999E-4</v>
      </c>
      <c r="U301" s="143">
        <v>2.0000000000000002E-5</v>
      </c>
    </row>
    <row r="302" spans="1:21" x14ac:dyDescent="0.45">
      <c r="A302" s="48" t="str">
        <f>IF(NOT(OR('Transfer Definitions'!M37="y",ISNUMBER('Transfer Definitions'!M37))),"...",'Population Definitions'!$B$4)</f>
        <v>...</v>
      </c>
      <c r="B302" s="1" t="str">
        <f t="shared" si="6"/>
        <v/>
      </c>
      <c r="C302" s="48" t="str">
        <f>IF(NOT(OR('Transfer Definitions'!M37="y",ISNUMBER('Transfer Definitions'!M37))),"",'Population Definitions'!$B$13)</f>
        <v/>
      </c>
      <c r="D302" s="143" t="str">
        <f>IF(OR('Transfer Definitions'!M37="y",ISNUMBER('Transfer Definitions'!M37)),"Number","")</f>
        <v/>
      </c>
      <c r="E302" s="143" t="str">
        <f>IF(OR('Transfer Definitions'!M37="y",ISNUMBER('Transfer Definitions'!M37)),IF(SUMPRODUCT(--(G302:Y302&lt;&gt;""))=0,IF(ISNUMBER('Transfer Definitions'!M37),'Transfer Definitions'!M37,0),"N.A."),"")</f>
        <v/>
      </c>
      <c r="F302" s="48" t="str">
        <f>IF(OR('Transfer Definitions'!M37="y",ISNUMBER('Transfer Definitions'!M37)),"OR","")</f>
        <v/>
      </c>
    </row>
    <row r="303" spans="1:21" x14ac:dyDescent="0.45">
      <c r="A303" s="48" t="str">
        <f>IF(NOT(OR('Transfer Definitions'!B38="y",ISNUMBER('Transfer Definitions'!B38))),"...",'Population Definitions'!$B$5)</f>
        <v>...</v>
      </c>
      <c r="B303" s="1" t="str">
        <f t="shared" si="6"/>
        <v/>
      </c>
      <c r="C303" s="48" t="str">
        <f>IF(NOT(OR('Transfer Definitions'!B38="y",ISNUMBER('Transfer Definitions'!B38))),"",'Population Definitions'!$B$2)</f>
        <v/>
      </c>
      <c r="D303" s="143" t="str">
        <f>IF(OR('Transfer Definitions'!B38="y",ISNUMBER('Transfer Definitions'!B38)),"Number","")</f>
        <v/>
      </c>
      <c r="E303" s="143" t="str">
        <f>IF(OR('Transfer Definitions'!B38="y",ISNUMBER('Transfer Definitions'!B38)),IF(SUMPRODUCT(--(G303:Y303&lt;&gt;""))=0,IF(ISNUMBER('Transfer Definitions'!B38),'Transfer Definitions'!B38,0),"N.A."),"")</f>
        <v/>
      </c>
      <c r="F303" s="48" t="str">
        <f>IF(OR('Transfer Definitions'!B38="y",ISNUMBER('Transfer Definitions'!B38)),"OR","")</f>
        <v/>
      </c>
    </row>
    <row r="304" spans="1:21" x14ac:dyDescent="0.45">
      <c r="A304" s="48" t="str">
        <f>IF(NOT(OR('Transfer Definitions'!C38="y",ISNUMBER('Transfer Definitions'!C38))),"...",'Population Definitions'!$B$5)</f>
        <v>...</v>
      </c>
      <c r="B304" s="1" t="str">
        <f t="shared" si="6"/>
        <v/>
      </c>
      <c r="C304" s="48" t="str">
        <f>IF(NOT(OR('Transfer Definitions'!C38="y",ISNUMBER('Transfer Definitions'!C38))),"",'Population Definitions'!$B$3)</f>
        <v/>
      </c>
      <c r="D304" s="143" t="str">
        <f>IF(OR('Transfer Definitions'!C38="y",ISNUMBER('Transfer Definitions'!C38)),"Number","")</f>
        <v/>
      </c>
      <c r="E304" s="143" t="str">
        <f>IF(OR('Transfer Definitions'!C38="y",ISNUMBER('Transfer Definitions'!C38)),IF(SUMPRODUCT(--(G304:Y304&lt;&gt;""))=0,IF(ISNUMBER('Transfer Definitions'!C38),'Transfer Definitions'!C38,0),"N.A."),"")</f>
        <v/>
      </c>
      <c r="F304" s="48" t="str">
        <f>IF(OR('Transfer Definitions'!C38="y",ISNUMBER('Transfer Definitions'!C38)),"OR","")</f>
        <v/>
      </c>
    </row>
    <row r="305" spans="1:21" x14ac:dyDescent="0.45">
      <c r="A305" s="48" t="str">
        <f>IF(NOT(OR('Transfer Definitions'!D38="y",ISNUMBER('Transfer Definitions'!D38))),"...",'Population Definitions'!$B$5)</f>
        <v>...</v>
      </c>
      <c r="B305" s="1" t="str">
        <f t="shared" si="6"/>
        <v/>
      </c>
      <c r="C305" s="48" t="str">
        <f>IF(NOT(OR('Transfer Definitions'!D38="y",ISNUMBER('Transfer Definitions'!D38))),"",'Population Definitions'!$B$4)</f>
        <v/>
      </c>
      <c r="D305" s="143" t="str">
        <f>IF(OR('Transfer Definitions'!D38="y",ISNUMBER('Transfer Definitions'!D38)),"Number","")</f>
        <v/>
      </c>
      <c r="E305" s="143" t="str">
        <f>IF(OR('Transfer Definitions'!D38="y",ISNUMBER('Transfer Definitions'!D38)),IF(SUMPRODUCT(--(G305:Y305&lt;&gt;""))=0,IF(ISNUMBER('Transfer Definitions'!D38),'Transfer Definitions'!D38,0),"N.A."),"")</f>
        <v/>
      </c>
      <c r="F305" s="48" t="str">
        <f>IF(OR('Transfer Definitions'!D38="y",ISNUMBER('Transfer Definitions'!D38)),"OR","")</f>
        <v/>
      </c>
    </row>
    <row r="306" spans="1:21" x14ac:dyDescent="0.45">
      <c r="A306" s="48" t="str">
        <f>IF(NOT(OR('Transfer Definitions'!F38="y",ISNUMBER('Transfer Definitions'!F38))),"...",'Population Definitions'!$B$5)</f>
        <v>...</v>
      </c>
      <c r="B306" s="1" t="str">
        <f t="shared" si="6"/>
        <v/>
      </c>
      <c r="C306" s="48" t="str">
        <f>IF(NOT(OR('Transfer Definitions'!F38="y",ISNUMBER('Transfer Definitions'!F38))),"",'Population Definitions'!$B$6)</f>
        <v/>
      </c>
      <c r="D306" s="143" t="str">
        <f>IF(OR('Transfer Definitions'!F38="y",ISNUMBER('Transfer Definitions'!F38)),"Number","")</f>
        <v/>
      </c>
      <c r="E306" s="143" t="str">
        <f>IF(OR('Transfer Definitions'!F38="y",ISNUMBER('Transfer Definitions'!F38)),IF(SUMPRODUCT(--(G306:Y306&lt;&gt;""))=0,IF(ISNUMBER('Transfer Definitions'!F38),'Transfer Definitions'!F38,0),"N.A."),"")</f>
        <v/>
      </c>
      <c r="F306" s="48" t="str">
        <f>IF(OR('Transfer Definitions'!F38="y",ISNUMBER('Transfer Definitions'!F38)),"OR","")</f>
        <v/>
      </c>
    </row>
    <row r="307" spans="1:21" x14ac:dyDescent="0.45">
      <c r="A307" s="48" t="str">
        <f>IF(NOT(OR('Transfer Definitions'!G38="y",ISNUMBER('Transfer Definitions'!G38))),"...",'Population Definitions'!$B$5)</f>
        <v>...</v>
      </c>
      <c r="B307" s="1" t="str">
        <f t="shared" si="6"/>
        <v/>
      </c>
      <c r="C307" s="48" t="str">
        <f>IF(NOT(OR('Transfer Definitions'!G38="y",ISNUMBER('Transfer Definitions'!G38))),"",'Population Definitions'!$B$7)</f>
        <v/>
      </c>
      <c r="D307" s="143" t="str">
        <f>IF(OR('Transfer Definitions'!G38="y",ISNUMBER('Transfer Definitions'!G38)),"Number","")</f>
        <v/>
      </c>
      <c r="E307" s="143" t="str">
        <f>IF(OR('Transfer Definitions'!G38="y",ISNUMBER('Transfer Definitions'!G38)),IF(SUMPRODUCT(--(G307:Y307&lt;&gt;""))=0,IF(ISNUMBER('Transfer Definitions'!G38),'Transfer Definitions'!G38,0),"N.A."),"")</f>
        <v/>
      </c>
      <c r="F307" s="48" t="str">
        <f>IF(OR('Transfer Definitions'!G38="y",ISNUMBER('Transfer Definitions'!G38)),"OR","")</f>
        <v/>
      </c>
    </row>
    <row r="308" spans="1:21" x14ac:dyDescent="0.45">
      <c r="A308" s="48" t="str">
        <f>IF(NOT(OR('Transfer Definitions'!H38="y",ISNUMBER('Transfer Definitions'!H38))),"...",'Population Definitions'!$B$5)</f>
        <v>...</v>
      </c>
      <c r="B308" s="1" t="str">
        <f t="shared" si="6"/>
        <v/>
      </c>
      <c r="C308" s="48" t="str">
        <f>IF(NOT(OR('Transfer Definitions'!H38="y",ISNUMBER('Transfer Definitions'!H38))),"",'Population Definitions'!$B$8)</f>
        <v/>
      </c>
      <c r="D308" s="143" t="str">
        <f>IF(OR('Transfer Definitions'!H38="y",ISNUMBER('Transfer Definitions'!H38)),"Number","")</f>
        <v/>
      </c>
      <c r="E308" s="143" t="str">
        <f>IF(OR('Transfer Definitions'!H38="y",ISNUMBER('Transfer Definitions'!H38)),IF(SUMPRODUCT(--(G308:Y308&lt;&gt;""))=0,IF(ISNUMBER('Transfer Definitions'!H38),'Transfer Definitions'!H38,0),"N.A."),"")</f>
        <v/>
      </c>
      <c r="F308" s="48" t="str">
        <f>IF(OR('Transfer Definitions'!H38="y",ISNUMBER('Transfer Definitions'!H38)),"OR","")</f>
        <v/>
      </c>
    </row>
    <row r="309" spans="1:21" x14ac:dyDescent="0.45">
      <c r="A309" s="48" t="str">
        <f>IF(NOT(OR('Transfer Definitions'!I38="y",ISNUMBER('Transfer Definitions'!I38))),"...",'Population Definitions'!$B$5)</f>
        <v>...</v>
      </c>
      <c r="B309" s="1" t="str">
        <f t="shared" si="6"/>
        <v/>
      </c>
      <c r="C309" s="48" t="str">
        <f>IF(NOT(OR('Transfer Definitions'!I38="y",ISNUMBER('Transfer Definitions'!I38))),"",'Population Definitions'!$B$9)</f>
        <v/>
      </c>
      <c r="D309" s="143" t="str">
        <f>IF(OR('Transfer Definitions'!I38="y",ISNUMBER('Transfer Definitions'!I38)),"Number","")</f>
        <v/>
      </c>
      <c r="E309" s="143" t="str">
        <f>IF(OR('Transfer Definitions'!I38="y",ISNUMBER('Transfer Definitions'!I38)),IF(SUMPRODUCT(--(G309:Y309&lt;&gt;""))=0,IF(ISNUMBER('Transfer Definitions'!I38),'Transfer Definitions'!I38,0),"N.A."),"")</f>
        <v/>
      </c>
      <c r="F309" s="48" t="str">
        <f>IF(OR('Transfer Definitions'!I38="y",ISNUMBER('Transfer Definitions'!I38)),"OR","")</f>
        <v/>
      </c>
    </row>
    <row r="310" spans="1:21" x14ac:dyDescent="0.45">
      <c r="A310" s="48" t="str">
        <f>IF(NOT(OR('Transfer Definitions'!J38="y",ISNUMBER('Transfer Definitions'!J38))),"...",'Population Definitions'!$B$5)</f>
        <v>...</v>
      </c>
      <c r="B310" s="1" t="str">
        <f t="shared" si="6"/>
        <v/>
      </c>
      <c r="C310" s="48" t="str">
        <f>IF(NOT(OR('Transfer Definitions'!J38="y",ISNUMBER('Transfer Definitions'!J38))),"",'Population Definitions'!$B$10)</f>
        <v/>
      </c>
      <c r="D310" s="143" t="str">
        <f>IF(OR('Transfer Definitions'!J38="y",ISNUMBER('Transfer Definitions'!J38)),"Number","")</f>
        <v/>
      </c>
      <c r="E310" s="143" t="str">
        <f>IF(OR('Transfer Definitions'!J38="y",ISNUMBER('Transfer Definitions'!J38)),IF(SUMPRODUCT(--(G310:Y310&lt;&gt;""))=0,IF(ISNUMBER('Transfer Definitions'!J38),'Transfer Definitions'!J38,0),"N.A."),"")</f>
        <v/>
      </c>
      <c r="F310" s="48" t="str">
        <f>IF(OR('Transfer Definitions'!J38="y",ISNUMBER('Transfer Definitions'!J38)),"OR","")</f>
        <v/>
      </c>
    </row>
    <row r="311" spans="1:21" x14ac:dyDescent="0.45">
      <c r="A311" s="48" t="str">
        <f>IF(NOT(OR('Transfer Definitions'!K38="y",ISNUMBER('Transfer Definitions'!K38))),"...",'Population Definitions'!$B$5)</f>
        <v>...</v>
      </c>
      <c r="B311" s="1" t="str">
        <f t="shared" si="6"/>
        <v/>
      </c>
      <c r="C311" s="48" t="str">
        <f>IF(NOT(OR('Transfer Definitions'!K38="y",ISNUMBER('Transfer Definitions'!K38))),"",'Population Definitions'!$B$11)</f>
        <v/>
      </c>
      <c r="D311" s="143" t="str">
        <f>IF(OR('Transfer Definitions'!K38="y",ISNUMBER('Transfer Definitions'!K38)),"Number","")</f>
        <v/>
      </c>
      <c r="E311" s="143" t="str">
        <f>IF(OR('Transfer Definitions'!K38="y",ISNUMBER('Transfer Definitions'!K38)),IF(SUMPRODUCT(--(G311:Y311&lt;&gt;""))=0,IF(ISNUMBER('Transfer Definitions'!K38),'Transfer Definitions'!K38,0),"N.A."),"")</f>
        <v/>
      </c>
      <c r="F311" s="48" t="str">
        <f>IF(OR('Transfer Definitions'!K38="y",ISNUMBER('Transfer Definitions'!K38)),"OR","")</f>
        <v/>
      </c>
    </row>
    <row r="312" spans="1:21" x14ac:dyDescent="0.45">
      <c r="A312" s="48" t="str">
        <f>IF(NOT(OR('Transfer Definitions'!L38="y",ISNUMBER('Transfer Definitions'!L38))),"...",'Population Definitions'!$B$5)</f>
        <v>...</v>
      </c>
      <c r="B312" s="1" t="str">
        <f t="shared" si="6"/>
        <v/>
      </c>
      <c r="C312" s="48" t="str">
        <f>IF(NOT(OR('Transfer Definitions'!L38="y",ISNUMBER('Transfer Definitions'!L38))),"",'Population Definitions'!$B$12)</f>
        <v/>
      </c>
      <c r="D312" s="143" t="str">
        <f>IF(OR('Transfer Definitions'!L38="y",ISNUMBER('Transfer Definitions'!L38)),"Number","")</f>
        <v/>
      </c>
      <c r="E312" s="143" t="str">
        <f>IF(OR('Transfer Definitions'!L38="y",ISNUMBER('Transfer Definitions'!L38)),IF(SUMPRODUCT(--(G312:Y312&lt;&gt;""))=0,IF(ISNUMBER('Transfer Definitions'!L38),'Transfer Definitions'!L38,0),"N.A."),"")</f>
        <v/>
      </c>
      <c r="F312" s="48" t="str">
        <f>IF(OR('Transfer Definitions'!L38="y",ISNUMBER('Transfer Definitions'!L38)),"OR","")</f>
        <v/>
      </c>
    </row>
    <row r="313" spans="1:21" x14ac:dyDescent="0.45">
      <c r="A313" s="48" t="str">
        <f>IF(NOT(OR('Transfer Definitions'!M38="y",ISNUMBER('Transfer Definitions'!M38))),"...",'Population Definitions'!$B$5)</f>
        <v>...</v>
      </c>
      <c r="B313" s="1" t="str">
        <f t="shared" si="6"/>
        <v/>
      </c>
      <c r="C313" s="48" t="str">
        <f>IF(NOT(OR('Transfer Definitions'!M38="y",ISNUMBER('Transfer Definitions'!M38))),"",'Population Definitions'!$B$13)</f>
        <v/>
      </c>
      <c r="D313" s="143" t="str">
        <f>IF(OR('Transfer Definitions'!M38="y",ISNUMBER('Transfer Definitions'!M38)),"Number","")</f>
        <v/>
      </c>
      <c r="E313" s="143" t="str">
        <f>IF(OR('Transfer Definitions'!M38="y",ISNUMBER('Transfer Definitions'!M38)),IF(SUMPRODUCT(--(G313:Y313&lt;&gt;""))=0,IF(ISNUMBER('Transfer Definitions'!M38),'Transfer Definitions'!M38,0),"N.A."),"")</f>
        <v/>
      </c>
      <c r="F313" s="48" t="str">
        <f>IF(OR('Transfer Definitions'!M38="y",ISNUMBER('Transfer Definitions'!M38)),"OR","")</f>
        <v/>
      </c>
    </row>
    <row r="314" spans="1:21" x14ac:dyDescent="0.45">
      <c r="A314" s="48" t="str">
        <f>IF(NOT(OR('Transfer Definitions'!B39="y",ISNUMBER('Transfer Definitions'!B39))),"...",'Population Definitions'!$B$6)</f>
        <v>...</v>
      </c>
      <c r="B314" s="1" t="str">
        <f t="shared" si="6"/>
        <v/>
      </c>
      <c r="C314" s="48" t="str">
        <f>IF(NOT(OR('Transfer Definitions'!B39="y",ISNUMBER('Transfer Definitions'!B39))),"",'Population Definitions'!$B$2)</f>
        <v/>
      </c>
      <c r="D314" s="143" t="str">
        <f>IF(OR('Transfer Definitions'!B39="y",ISNUMBER('Transfer Definitions'!B39)),"Number","")</f>
        <v/>
      </c>
      <c r="E314" s="143" t="str">
        <f>IF(OR('Transfer Definitions'!B39="y",ISNUMBER('Transfer Definitions'!B39)),IF(SUMPRODUCT(--(G314:Y314&lt;&gt;""))=0,IF(ISNUMBER('Transfer Definitions'!B39),'Transfer Definitions'!B39,0),"N.A."),"")</f>
        <v/>
      </c>
      <c r="F314" s="48" t="str">
        <f>IF(OR('Transfer Definitions'!B39="y",ISNUMBER('Transfer Definitions'!B39)),"OR","")</f>
        <v/>
      </c>
    </row>
    <row r="315" spans="1:21" x14ac:dyDescent="0.45">
      <c r="A315" s="48" t="str">
        <f>IF(NOT(OR('Transfer Definitions'!C39="y",ISNUMBER('Transfer Definitions'!C39))),"...",'Population Definitions'!$B$6)</f>
        <v>...</v>
      </c>
      <c r="B315" s="1" t="str">
        <f t="shared" si="6"/>
        <v/>
      </c>
      <c r="C315" s="48" t="str">
        <f>IF(NOT(OR('Transfer Definitions'!C39="y",ISNUMBER('Transfer Definitions'!C39))),"",'Population Definitions'!$B$3)</f>
        <v/>
      </c>
      <c r="D315" s="143" t="str">
        <f>IF(OR('Transfer Definitions'!C39="y",ISNUMBER('Transfer Definitions'!C39)),"Number","")</f>
        <v/>
      </c>
      <c r="E315" s="143" t="str">
        <f>IF(OR('Transfer Definitions'!C39="y",ISNUMBER('Transfer Definitions'!C39)),IF(SUMPRODUCT(--(G315:Y315&lt;&gt;""))=0,IF(ISNUMBER('Transfer Definitions'!C39),'Transfer Definitions'!C39,0),"N.A."),"")</f>
        <v/>
      </c>
      <c r="F315" s="48" t="str">
        <f>IF(OR('Transfer Definitions'!C39="y",ISNUMBER('Transfer Definitions'!C39)),"OR","")</f>
        <v/>
      </c>
    </row>
    <row r="316" spans="1:21" x14ac:dyDescent="0.45">
      <c r="A316" s="48" t="str">
        <f>IF(NOT(OR('Transfer Definitions'!D39="y",ISNUMBER('Transfer Definitions'!D39))),"...",'Population Definitions'!$B$6)</f>
        <v>...</v>
      </c>
      <c r="B316" s="1" t="str">
        <f t="shared" si="6"/>
        <v/>
      </c>
      <c r="C316" s="48" t="str">
        <f>IF(NOT(OR('Transfer Definitions'!D39="y",ISNUMBER('Transfer Definitions'!D39))),"",'Population Definitions'!$B$4)</f>
        <v/>
      </c>
      <c r="D316" s="143" t="str">
        <f>IF(OR('Transfer Definitions'!D39="y",ISNUMBER('Transfer Definitions'!D39)),"Number","")</f>
        <v/>
      </c>
      <c r="E316" s="143" t="str">
        <f>IF(OR('Transfer Definitions'!D39="y",ISNUMBER('Transfer Definitions'!D39)),IF(SUMPRODUCT(--(G316:Y316&lt;&gt;""))=0,IF(ISNUMBER('Transfer Definitions'!D39),'Transfer Definitions'!D39,0),"N.A."),"")</f>
        <v/>
      </c>
      <c r="F316" s="48" t="str">
        <f>IF(OR('Transfer Definitions'!D39="y",ISNUMBER('Transfer Definitions'!D39)),"OR","")</f>
        <v/>
      </c>
    </row>
    <row r="317" spans="1:21" x14ac:dyDescent="0.45">
      <c r="A317" s="48" t="str">
        <f>IF(NOT(OR('Transfer Definitions'!E39="y",ISNUMBER('Transfer Definitions'!E39))),"...",'Population Definitions'!$B$6)</f>
        <v>...</v>
      </c>
      <c r="B317" s="1" t="str">
        <f t="shared" si="6"/>
        <v/>
      </c>
      <c r="C317" s="48" t="str">
        <f>IF(NOT(OR('Transfer Definitions'!E39="y",ISNUMBER('Transfer Definitions'!E39))),"",'Population Definitions'!$B$5)</f>
        <v/>
      </c>
      <c r="D317" s="143" t="str">
        <f>IF(OR('Transfer Definitions'!E39="y",ISNUMBER('Transfer Definitions'!E39)),"Number","")</f>
        <v/>
      </c>
      <c r="E317" s="143" t="str">
        <f>IF(OR('Transfer Definitions'!E39="y",ISNUMBER('Transfer Definitions'!E39)),IF(SUMPRODUCT(--(G317:Y317&lt;&gt;""))=0,IF(ISNUMBER('Transfer Definitions'!E39),'Transfer Definitions'!E39,0),"N.A."),"")</f>
        <v/>
      </c>
      <c r="F317" s="48" t="str">
        <f>IF(OR('Transfer Definitions'!E39="y",ISNUMBER('Transfer Definitions'!E39)),"OR","")</f>
        <v/>
      </c>
    </row>
    <row r="318" spans="1:21" x14ac:dyDescent="0.45">
      <c r="A318" s="48" t="str">
        <f>IF(NOT(OR('Transfer Definitions'!G39="y",ISNUMBER('Transfer Definitions'!G39))),"...",'Population Definitions'!$B$6)</f>
        <v>...</v>
      </c>
      <c r="B318" s="1" t="str">
        <f t="shared" si="6"/>
        <v/>
      </c>
      <c r="C318" s="48" t="str">
        <f>IF(NOT(OR('Transfer Definitions'!G39="y",ISNUMBER('Transfer Definitions'!G39))),"",'Population Definitions'!$B$7)</f>
        <v/>
      </c>
      <c r="D318" s="143" t="str">
        <f>IF(OR('Transfer Definitions'!G39="y",ISNUMBER('Transfer Definitions'!G39)),"Number","")</f>
        <v/>
      </c>
      <c r="E318" s="143" t="str">
        <f>IF(OR('Transfer Definitions'!G39="y",ISNUMBER('Transfer Definitions'!G39)),IF(SUMPRODUCT(--(G318:Y318&lt;&gt;""))=0,IF(ISNUMBER('Transfer Definitions'!G39),'Transfer Definitions'!G39,0),"N.A."),"")</f>
        <v/>
      </c>
      <c r="F318" s="48" t="str">
        <f>IF(OR('Transfer Definitions'!G39="y",ISNUMBER('Transfer Definitions'!G39)),"OR","")</f>
        <v/>
      </c>
    </row>
    <row r="319" spans="1:21" x14ac:dyDescent="0.45">
      <c r="A319" s="48" t="str">
        <f>IF(NOT(OR('Transfer Definitions'!H39="y",ISNUMBER('Transfer Definitions'!H39))),"...",'Population Definitions'!$B$6)</f>
        <v>...</v>
      </c>
      <c r="B319" s="1" t="str">
        <f t="shared" si="6"/>
        <v/>
      </c>
      <c r="C319" s="48" t="str">
        <f>IF(NOT(OR('Transfer Definitions'!H39="y",ISNUMBER('Transfer Definitions'!H39))),"",'Population Definitions'!$B$8)</f>
        <v/>
      </c>
      <c r="D319" s="143" t="str">
        <f>IF(OR('Transfer Definitions'!H39="y",ISNUMBER('Transfer Definitions'!H39)),"Number","")</f>
        <v/>
      </c>
      <c r="E319" s="143" t="str">
        <f>IF(OR('Transfer Definitions'!H39="y",ISNUMBER('Transfer Definitions'!H39)),IF(SUMPRODUCT(--(G319:Y319&lt;&gt;""))=0,IF(ISNUMBER('Transfer Definitions'!H39),'Transfer Definitions'!H39,0),"N.A."),"")</f>
        <v/>
      </c>
      <c r="F319" s="48" t="str">
        <f>IF(OR('Transfer Definitions'!H39="y",ISNUMBER('Transfer Definitions'!H39)),"OR","")</f>
        <v/>
      </c>
    </row>
    <row r="320" spans="1:21" x14ac:dyDescent="0.45">
      <c r="A320" s="48" t="str">
        <f>IF(NOT(OR('Transfer Definitions'!I39="y",ISNUMBER('Transfer Definitions'!I39))),"...",'Population Definitions'!$B$6)</f>
        <v>PLHIV 15-64</v>
      </c>
      <c r="B320" s="1" t="str">
        <f t="shared" si="6"/>
        <v>---&gt;</v>
      </c>
      <c r="C320" s="48" t="str">
        <f>IF(NOT(OR('Transfer Definitions'!I39="y",ISNUMBER('Transfer Definitions'!I39))),"",'Population Definitions'!$B$9)</f>
        <v>PLHIV Prisoners</v>
      </c>
      <c r="D320" s="143" t="s">
        <v>48</v>
      </c>
      <c r="E320" s="143" t="str">
        <f>IF(OR('Transfer Definitions'!I39="y",ISNUMBER('Transfer Definitions'!I39)),IF(SUMPRODUCT(--(G320:Y320&lt;&gt;""))=0,IF(ISNUMBER('Transfer Definitions'!I39),'Transfer Definitions'!I39,0),"N.A."),"")</f>
        <v>N.A.</v>
      </c>
      <c r="F320" s="48" t="str">
        <f>IF(OR('Transfer Definitions'!I39="y",ISNUMBER('Transfer Definitions'!I39)),"OR","")</f>
        <v>OR</v>
      </c>
      <c r="G320" s="143">
        <v>5.1436072320663569E-4</v>
      </c>
      <c r="H320" s="143">
        <v>5.254258574274018E-4</v>
      </c>
      <c r="I320" s="143">
        <v>5.3856288562520742E-4</v>
      </c>
      <c r="J320" s="143">
        <v>5.5282396551509043E-4</v>
      </c>
      <c r="K320" s="143">
        <v>5.6972605718018615E-4</v>
      </c>
      <c r="L320" s="143">
        <v>5.8831085951064645E-4</v>
      </c>
      <c r="M320" s="143">
        <v>9.2673204390248841E-4</v>
      </c>
      <c r="N320" s="143">
        <v>1.0552637939818532E-3</v>
      </c>
      <c r="O320" s="143">
        <v>9.8407372740078676E-4</v>
      </c>
      <c r="P320" s="143">
        <v>9.3850673787453499E-4</v>
      </c>
      <c r="Q320" s="143">
        <v>7.0799714159417468E-4</v>
      </c>
      <c r="R320" s="143">
        <v>6.7701807199162917E-4</v>
      </c>
      <c r="S320" s="143">
        <v>6.4873358669562218E-4</v>
      </c>
      <c r="T320" s="143">
        <v>5.6109858286107386E-4</v>
      </c>
      <c r="U320" s="143">
        <v>5.4139934693126369E-4</v>
      </c>
    </row>
    <row r="321" spans="1:23" x14ac:dyDescent="0.45">
      <c r="A321" s="48" t="str">
        <f>IF(NOT(OR('Transfer Definitions'!J39="y",ISNUMBER('Transfer Definitions'!J39))),"...",'Population Definitions'!$B$6)</f>
        <v>...</v>
      </c>
      <c r="B321" s="1" t="str">
        <f t="shared" si="6"/>
        <v/>
      </c>
      <c r="C321" s="48" t="str">
        <f>IF(NOT(OR('Transfer Definitions'!J39="y",ISNUMBER('Transfer Definitions'!J39))),"",'Population Definitions'!$B$10)</f>
        <v/>
      </c>
      <c r="D321" s="143" t="str">
        <f>IF(OR('Transfer Definitions'!J39="y",ISNUMBER('Transfer Definitions'!J39)),"Number","")</f>
        <v/>
      </c>
      <c r="E321" s="143" t="str">
        <f>IF(OR('Transfer Definitions'!J39="y",ISNUMBER('Transfer Definitions'!J39)),IF(SUMPRODUCT(--(G321:Y321&lt;&gt;""))=0,IF(ISNUMBER('Transfer Definitions'!J39),'Transfer Definitions'!J39,0),"N.A."),"")</f>
        <v/>
      </c>
      <c r="F321" s="48" t="str">
        <f>IF(OR('Transfer Definitions'!J39="y",ISNUMBER('Transfer Definitions'!J39)),"OR","")</f>
        <v/>
      </c>
    </row>
    <row r="322" spans="1:23" x14ac:dyDescent="0.45">
      <c r="A322" s="48" t="str">
        <f>IF(NOT(OR('Transfer Definitions'!K39="y",ISNUMBER('Transfer Definitions'!K39))),"...",'Population Definitions'!$B$6)</f>
        <v>PLHIV 15-64</v>
      </c>
      <c r="B322" s="1" t="str">
        <f t="shared" si="6"/>
        <v>---&gt;</v>
      </c>
      <c r="C322" s="48" t="str">
        <f>IF(NOT(OR('Transfer Definitions'!K39="y",ISNUMBER('Transfer Definitions'!K39))),"",'Population Definitions'!$B$11)</f>
        <v>PLHIV Health Care Workers</v>
      </c>
      <c r="D322" s="143" t="s">
        <v>48</v>
      </c>
      <c r="E322" s="143" t="str">
        <f>IF(OR('Transfer Definitions'!K39="y",ISNUMBER('Transfer Definitions'!K39)),IF(SUMPRODUCT(--(G322:Y322&lt;&gt;""))=0,IF(ISNUMBER('Transfer Definitions'!K39),'Transfer Definitions'!K39,0),"N.A."),"")</f>
        <v>N.A.</v>
      </c>
      <c r="F322" s="48" t="str">
        <f>IF(OR('Transfer Definitions'!K39="y",ISNUMBER('Transfer Definitions'!K39)),"OR","")</f>
        <v>OR</v>
      </c>
      <c r="G322" s="143">
        <v>1E-4</v>
      </c>
      <c r="Q322" s="143">
        <v>3.5E-4</v>
      </c>
      <c r="W322" s="143">
        <v>1.4999999999999999E-4</v>
      </c>
    </row>
    <row r="323" spans="1:23" x14ac:dyDescent="0.45">
      <c r="A323" s="48" t="str">
        <f>IF(NOT(OR('Transfer Definitions'!L39="y",ISNUMBER('Transfer Definitions'!L39))),"...",'Population Definitions'!$B$6)</f>
        <v>...</v>
      </c>
      <c r="B323" s="1" t="str">
        <f t="shared" si="6"/>
        <v/>
      </c>
      <c r="C323" s="48" t="str">
        <f>IF(NOT(OR('Transfer Definitions'!L39="y",ISNUMBER('Transfer Definitions'!L39))),"",'Population Definitions'!$B$12)</f>
        <v/>
      </c>
      <c r="D323" s="143" t="str">
        <f>IF(OR('Transfer Definitions'!L39="y",ISNUMBER('Transfer Definitions'!L39)),"Number","")</f>
        <v/>
      </c>
      <c r="E323" s="143" t="str">
        <f>IF(OR('Transfer Definitions'!L39="y",ISNUMBER('Transfer Definitions'!L39)),IF(SUMPRODUCT(--(G323:Y323&lt;&gt;""))=0,IF(ISNUMBER('Transfer Definitions'!L39),'Transfer Definitions'!L39,0),"N.A."),"")</f>
        <v/>
      </c>
      <c r="F323" s="48" t="str">
        <f>IF(OR('Transfer Definitions'!L39="y",ISNUMBER('Transfer Definitions'!L39)),"OR","")</f>
        <v/>
      </c>
    </row>
    <row r="324" spans="1:23" x14ac:dyDescent="0.45">
      <c r="A324" s="48" t="str">
        <f>IF(NOT(OR('Transfer Definitions'!M39="y",ISNUMBER('Transfer Definitions'!M39))),"...",'Population Definitions'!$B$6)</f>
        <v>PLHIV 15-64</v>
      </c>
      <c r="B324" s="1" t="str">
        <f t="shared" si="6"/>
        <v>---&gt;</v>
      </c>
      <c r="C324" s="48" t="str">
        <f>IF(NOT(OR('Transfer Definitions'!M39="y",ISNUMBER('Transfer Definitions'!M39))),"",'Population Definitions'!$B$13)</f>
        <v>PLHIV Miners</v>
      </c>
      <c r="D324" s="143" t="s">
        <v>48</v>
      </c>
      <c r="E324" s="143" t="str">
        <f>IF(OR('Transfer Definitions'!M39="y",ISNUMBER('Transfer Definitions'!M39)),IF(SUMPRODUCT(--(G324:Y324&lt;&gt;""))=0,IF(ISNUMBER('Transfer Definitions'!M39),'Transfer Definitions'!M39,0),"N.A."),"")</f>
        <v>N.A.</v>
      </c>
      <c r="F324" s="48" t="str">
        <f>IF(OR('Transfer Definitions'!M39="y",ISNUMBER('Transfer Definitions'!M39)),"OR","")</f>
        <v>OR</v>
      </c>
      <c r="G324" s="143">
        <v>0</v>
      </c>
    </row>
    <row r="325" spans="1:23" x14ac:dyDescent="0.45">
      <c r="A325" s="48" t="str">
        <f>IF(NOT(OR('Transfer Definitions'!B40="y",ISNUMBER('Transfer Definitions'!B40))),"...",'Population Definitions'!$B$7)</f>
        <v>...</v>
      </c>
      <c r="B325" s="1" t="str">
        <f t="shared" si="6"/>
        <v/>
      </c>
      <c r="C325" s="48" t="str">
        <f>IF(NOT(OR('Transfer Definitions'!B40="y",ISNUMBER('Transfer Definitions'!B40))),"",'Population Definitions'!$B$2)</f>
        <v/>
      </c>
      <c r="D325" s="143" t="str">
        <f>IF(OR('Transfer Definitions'!B40="y",ISNUMBER('Transfer Definitions'!B40)),"Number","")</f>
        <v/>
      </c>
      <c r="E325" s="143" t="str">
        <f>IF(OR('Transfer Definitions'!B40="y",ISNUMBER('Transfer Definitions'!B40)),IF(SUMPRODUCT(--(G325:Y325&lt;&gt;""))=0,IF(ISNUMBER('Transfer Definitions'!B40),'Transfer Definitions'!B40,0),"N.A."),"")</f>
        <v/>
      </c>
      <c r="F325" s="48" t="str">
        <f>IF(OR('Transfer Definitions'!B40="y",ISNUMBER('Transfer Definitions'!B40)),"OR","")</f>
        <v/>
      </c>
    </row>
    <row r="326" spans="1:23" x14ac:dyDescent="0.45">
      <c r="A326" s="48" t="str">
        <f>IF(NOT(OR('Transfer Definitions'!C40="y",ISNUMBER('Transfer Definitions'!C40))),"...",'Population Definitions'!$B$7)</f>
        <v>...</v>
      </c>
      <c r="B326" s="1" t="str">
        <f t="shared" si="6"/>
        <v/>
      </c>
      <c r="C326" s="48" t="str">
        <f>IF(NOT(OR('Transfer Definitions'!C40="y",ISNUMBER('Transfer Definitions'!C40))),"",'Population Definitions'!$B$3)</f>
        <v/>
      </c>
      <c r="D326" s="143" t="str">
        <f>IF(OR('Transfer Definitions'!C40="y",ISNUMBER('Transfer Definitions'!C40)),"Number","")</f>
        <v/>
      </c>
      <c r="E326" s="143" t="str">
        <f>IF(OR('Transfer Definitions'!C40="y",ISNUMBER('Transfer Definitions'!C40)),IF(SUMPRODUCT(--(G326:Y326&lt;&gt;""))=0,IF(ISNUMBER('Transfer Definitions'!C40),'Transfer Definitions'!C40,0),"N.A."),"")</f>
        <v/>
      </c>
      <c r="F326" s="48" t="str">
        <f>IF(OR('Transfer Definitions'!C40="y",ISNUMBER('Transfer Definitions'!C40)),"OR","")</f>
        <v/>
      </c>
    </row>
    <row r="327" spans="1:23" x14ac:dyDescent="0.45">
      <c r="A327" s="48" t="str">
        <f>IF(NOT(OR('Transfer Definitions'!D40="y",ISNUMBER('Transfer Definitions'!D40))),"...",'Population Definitions'!$B$7)</f>
        <v>...</v>
      </c>
      <c r="B327" s="1" t="str">
        <f t="shared" si="6"/>
        <v/>
      </c>
      <c r="C327" s="48" t="str">
        <f>IF(NOT(OR('Transfer Definitions'!D40="y",ISNUMBER('Transfer Definitions'!D40))),"",'Population Definitions'!$B$4)</f>
        <v/>
      </c>
      <c r="D327" s="143" t="str">
        <f>IF(OR('Transfer Definitions'!D40="y",ISNUMBER('Transfer Definitions'!D40)),"Number","")</f>
        <v/>
      </c>
      <c r="E327" s="143" t="str">
        <f>IF(OR('Transfer Definitions'!D40="y",ISNUMBER('Transfer Definitions'!D40)),IF(SUMPRODUCT(--(G327:Y327&lt;&gt;""))=0,IF(ISNUMBER('Transfer Definitions'!D40),'Transfer Definitions'!D40,0),"N.A."),"")</f>
        <v/>
      </c>
      <c r="F327" s="48" t="str">
        <f>IF(OR('Transfer Definitions'!D40="y",ISNUMBER('Transfer Definitions'!D40)),"OR","")</f>
        <v/>
      </c>
    </row>
    <row r="328" spans="1:23" x14ac:dyDescent="0.45">
      <c r="A328" s="48" t="str">
        <f>IF(NOT(OR('Transfer Definitions'!E40="y",ISNUMBER('Transfer Definitions'!E40))),"...",'Population Definitions'!$B$7)</f>
        <v>...</v>
      </c>
      <c r="B328" s="1" t="str">
        <f t="shared" si="6"/>
        <v/>
      </c>
      <c r="C328" s="48" t="str">
        <f>IF(NOT(OR('Transfer Definitions'!E40="y",ISNUMBER('Transfer Definitions'!E40))),"",'Population Definitions'!$B$5)</f>
        <v/>
      </c>
      <c r="D328" s="143" t="str">
        <f>IF(OR('Transfer Definitions'!E40="y",ISNUMBER('Transfer Definitions'!E40)),"Number","")</f>
        <v/>
      </c>
      <c r="E328" s="143" t="str">
        <f>IF(OR('Transfer Definitions'!E40="y",ISNUMBER('Transfer Definitions'!E40)),IF(SUMPRODUCT(--(G328:Y328&lt;&gt;""))=0,IF(ISNUMBER('Transfer Definitions'!E40),'Transfer Definitions'!E40,0),"N.A."),"")</f>
        <v/>
      </c>
      <c r="F328" s="48" t="str">
        <f>IF(OR('Transfer Definitions'!E40="y",ISNUMBER('Transfer Definitions'!E40)),"OR","")</f>
        <v/>
      </c>
    </row>
    <row r="329" spans="1:23" x14ac:dyDescent="0.45">
      <c r="A329" s="48" t="str">
        <f>IF(NOT(OR('Transfer Definitions'!F40="y",ISNUMBER('Transfer Definitions'!F40))),"...",'Population Definitions'!$B$7)</f>
        <v>...</v>
      </c>
      <c r="B329" s="1" t="str">
        <f t="shared" si="6"/>
        <v/>
      </c>
      <c r="C329" s="48" t="str">
        <f>IF(NOT(OR('Transfer Definitions'!F40="y",ISNUMBER('Transfer Definitions'!F40))),"",'Population Definitions'!$B$6)</f>
        <v/>
      </c>
      <c r="D329" s="143" t="str">
        <f>IF(OR('Transfer Definitions'!F40="y",ISNUMBER('Transfer Definitions'!F40)),"Number","")</f>
        <v/>
      </c>
      <c r="E329" s="143" t="str">
        <f>IF(OR('Transfer Definitions'!F40="y",ISNUMBER('Transfer Definitions'!F40)),IF(SUMPRODUCT(--(G329:Y329&lt;&gt;""))=0,IF(ISNUMBER('Transfer Definitions'!F40),'Transfer Definitions'!F40,0),"N.A."),"")</f>
        <v/>
      </c>
      <c r="F329" s="48" t="str">
        <f>IF(OR('Transfer Definitions'!F40="y",ISNUMBER('Transfer Definitions'!F40)),"OR","")</f>
        <v/>
      </c>
    </row>
    <row r="330" spans="1:23" x14ac:dyDescent="0.45">
      <c r="A330" s="48" t="str">
        <f>IF(NOT(OR('Transfer Definitions'!H40="y",ISNUMBER('Transfer Definitions'!H40))),"...",'Population Definitions'!$B$7)</f>
        <v>...</v>
      </c>
      <c r="B330" s="1" t="str">
        <f t="shared" si="6"/>
        <v/>
      </c>
      <c r="C330" s="48" t="str">
        <f>IF(NOT(OR('Transfer Definitions'!H40="y",ISNUMBER('Transfer Definitions'!H40))),"",'Population Definitions'!$B$8)</f>
        <v/>
      </c>
      <c r="D330" s="143" t="str">
        <f>IF(OR('Transfer Definitions'!H40="y",ISNUMBER('Transfer Definitions'!H40)),"Number","")</f>
        <v/>
      </c>
      <c r="E330" s="143" t="str">
        <f>IF(OR('Transfer Definitions'!H40="y",ISNUMBER('Transfer Definitions'!H40)),IF(SUMPRODUCT(--(G330:Y330&lt;&gt;""))=0,IF(ISNUMBER('Transfer Definitions'!H40),'Transfer Definitions'!H40,0),"N.A."),"")</f>
        <v/>
      </c>
      <c r="F330" s="48" t="str">
        <f>IF(OR('Transfer Definitions'!H40="y",ISNUMBER('Transfer Definitions'!H40)),"OR","")</f>
        <v/>
      </c>
    </row>
    <row r="331" spans="1:23" x14ac:dyDescent="0.45">
      <c r="A331" s="48" t="str">
        <f>IF(NOT(OR('Transfer Definitions'!I40="y",ISNUMBER('Transfer Definitions'!I40))),"...",'Population Definitions'!$B$7)</f>
        <v>...</v>
      </c>
      <c r="B331" s="1" t="str">
        <f t="shared" si="6"/>
        <v/>
      </c>
      <c r="C331" s="48" t="str">
        <f>IF(NOT(OR('Transfer Definitions'!I40="y",ISNUMBER('Transfer Definitions'!I40))),"",'Population Definitions'!$B$9)</f>
        <v/>
      </c>
      <c r="D331" s="143" t="str">
        <f>IF(OR('Transfer Definitions'!I40="y",ISNUMBER('Transfer Definitions'!I40)),"Number","")</f>
        <v/>
      </c>
      <c r="E331" s="143" t="str">
        <f>IF(OR('Transfer Definitions'!I40="y",ISNUMBER('Transfer Definitions'!I40)),IF(SUMPRODUCT(--(G331:Y331&lt;&gt;""))=0,IF(ISNUMBER('Transfer Definitions'!I40),'Transfer Definitions'!I40,0),"N.A."),"")</f>
        <v/>
      </c>
      <c r="F331" s="48" t="str">
        <f>IF(OR('Transfer Definitions'!I40="y",ISNUMBER('Transfer Definitions'!I40)),"OR","")</f>
        <v/>
      </c>
    </row>
    <row r="332" spans="1:23" x14ac:dyDescent="0.45">
      <c r="A332" s="48" t="str">
        <f>IF(NOT(OR('Transfer Definitions'!J40="y",ISNUMBER('Transfer Definitions'!J40))),"...",'Population Definitions'!$B$7)</f>
        <v>...</v>
      </c>
      <c r="B332" s="1" t="str">
        <f t="shared" si="6"/>
        <v/>
      </c>
      <c r="C332" s="48" t="str">
        <f>IF(NOT(OR('Transfer Definitions'!J40="y",ISNUMBER('Transfer Definitions'!J40))),"",'Population Definitions'!$B$10)</f>
        <v/>
      </c>
      <c r="D332" s="143" t="str">
        <f>IF(OR('Transfer Definitions'!J40="y",ISNUMBER('Transfer Definitions'!J40)),"Number","")</f>
        <v/>
      </c>
      <c r="E332" s="143" t="str">
        <f>IF(OR('Transfer Definitions'!J40="y",ISNUMBER('Transfer Definitions'!J40)),IF(SUMPRODUCT(--(G332:Y332&lt;&gt;""))=0,IF(ISNUMBER('Transfer Definitions'!J40),'Transfer Definitions'!J40,0),"N.A."),"")</f>
        <v/>
      </c>
      <c r="F332" s="48" t="str">
        <f>IF(OR('Transfer Definitions'!J40="y",ISNUMBER('Transfer Definitions'!J40)),"OR","")</f>
        <v/>
      </c>
    </row>
    <row r="333" spans="1:23" x14ac:dyDescent="0.45">
      <c r="A333" s="48" t="str">
        <f>IF(NOT(OR('Transfer Definitions'!K40="y",ISNUMBER('Transfer Definitions'!K40))),"...",'Population Definitions'!$B$7)</f>
        <v>...</v>
      </c>
      <c r="B333" s="1" t="str">
        <f t="shared" si="6"/>
        <v/>
      </c>
      <c r="C333" s="48" t="str">
        <f>IF(NOT(OR('Transfer Definitions'!K40="y",ISNUMBER('Transfer Definitions'!K40))),"",'Population Definitions'!$B$11)</f>
        <v/>
      </c>
      <c r="D333" s="143" t="str">
        <f>IF(OR('Transfer Definitions'!K40="y",ISNUMBER('Transfer Definitions'!K40)),"Number","")</f>
        <v/>
      </c>
      <c r="E333" s="143" t="str">
        <f>IF(OR('Transfer Definitions'!K40="y",ISNUMBER('Transfer Definitions'!K40)),IF(SUMPRODUCT(--(G333:Y333&lt;&gt;""))=0,IF(ISNUMBER('Transfer Definitions'!K40),'Transfer Definitions'!K40,0),"N.A."),"")</f>
        <v/>
      </c>
      <c r="F333" s="48" t="str">
        <f>IF(OR('Transfer Definitions'!K40="y",ISNUMBER('Transfer Definitions'!K40)),"OR","")</f>
        <v/>
      </c>
    </row>
    <row r="334" spans="1:23" x14ac:dyDescent="0.45">
      <c r="A334" s="48" t="str">
        <f>IF(NOT(OR('Transfer Definitions'!L40="y",ISNUMBER('Transfer Definitions'!L40))),"...",'Population Definitions'!$B$7)</f>
        <v>...</v>
      </c>
      <c r="B334" s="1" t="str">
        <f t="shared" ref="B334:B397" si="7">IF(C334="","","---&gt;")</f>
        <v/>
      </c>
      <c r="C334" s="48" t="str">
        <f>IF(NOT(OR('Transfer Definitions'!L40="y",ISNUMBER('Transfer Definitions'!L40))),"",'Population Definitions'!$B$12)</f>
        <v/>
      </c>
      <c r="D334" s="143" t="str">
        <f>IF(OR('Transfer Definitions'!L40="y",ISNUMBER('Transfer Definitions'!L40)),"Number","")</f>
        <v/>
      </c>
      <c r="E334" s="143" t="str">
        <f>IF(OR('Transfer Definitions'!L40="y",ISNUMBER('Transfer Definitions'!L40)),IF(SUMPRODUCT(--(G334:Y334&lt;&gt;""))=0,IF(ISNUMBER('Transfer Definitions'!L40),'Transfer Definitions'!L40,0),"N.A."),"")</f>
        <v/>
      </c>
      <c r="F334" s="48" t="str">
        <f>IF(OR('Transfer Definitions'!L40="y",ISNUMBER('Transfer Definitions'!L40)),"OR","")</f>
        <v/>
      </c>
    </row>
    <row r="335" spans="1:23" x14ac:dyDescent="0.45">
      <c r="A335" s="48" t="str">
        <f>IF(NOT(OR('Transfer Definitions'!M40="y",ISNUMBER('Transfer Definitions'!M40))),"...",'Population Definitions'!$B$7)</f>
        <v>...</v>
      </c>
      <c r="B335" s="1" t="str">
        <f t="shared" si="7"/>
        <v/>
      </c>
      <c r="C335" s="48" t="str">
        <f>IF(NOT(OR('Transfer Definitions'!M40="y",ISNUMBER('Transfer Definitions'!M40))),"",'Population Definitions'!$B$13)</f>
        <v/>
      </c>
      <c r="D335" s="143" t="str">
        <f>IF(OR('Transfer Definitions'!M40="y",ISNUMBER('Transfer Definitions'!M40)),"Number","")</f>
        <v/>
      </c>
      <c r="E335" s="143" t="str">
        <f>IF(OR('Transfer Definitions'!M40="y",ISNUMBER('Transfer Definitions'!M40)),IF(SUMPRODUCT(--(G335:Y335&lt;&gt;""))=0,IF(ISNUMBER('Transfer Definitions'!M40),'Transfer Definitions'!M40,0),"N.A."),"")</f>
        <v/>
      </c>
      <c r="F335" s="48" t="str">
        <f>IF(OR('Transfer Definitions'!M40="y",ISNUMBER('Transfer Definitions'!M40)),"OR","")</f>
        <v/>
      </c>
    </row>
    <row r="336" spans="1:23" x14ac:dyDescent="0.45">
      <c r="A336" s="48" t="str">
        <f>IF(NOT(OR('Transfer Definitions'!B41="y",ISNUMBER('Transfer Definitions'!B41))),"...",'Population Definitions'!$B$8)</f>
        <v>...</v>
      </c>
      <c r="B336" s="1" t="str">
        <f t="shared" si="7"/>
        <v/>
      </c>
      <c r="C336" s="48" t="str">
        <f>IF(NOT(OR('Transfer Definitions'!B41="y",ISNUMBER('Transfer Definitions'!B41))),"",'Population Definitions'!$B$2)</f>
        <v/>
      </c>
      <c r="D336" s="143" t="str">
        <f>IF(OR('Transfer Definitions'!B41="y",ISNUMBER('Transfer Definitions'!B41)),"Number","")</f>
        <v/>
      </c>
      <c r="E336" s="143" t="str">
        <f>IF(OR('Transfer Definitions'!B41="y",ISNUMBER('Transfer Definitions'!B41)),IF(SUMPRODUCT(--(G336:Y336&lt;&gt;""))=0,IF(ISNUMBER('Transfer Definitions'!B41),'Transfer Definitions'!B41,0),"N.A."),"")</f>
        <v/>
      </c>
      <c r="F336" s="48" t="str">
        <f>IF(OR('Transfer Definitions'!B41="y",ISNUMBER('Transfer Definitions'!B41)),"OR","")</f>
        <v/>
      </c>
    </row>
    <row r="337" spans="1:22" x14ac:dyDescent="0.45">
      <c r="A337" s="48" t="str">
        <f>IF(NOT(OR('Transfer Definitions'!C41="y",ISNUMBER('Transfer Definitions'!C41))),"...",'Population Definitions'!$B$8)</f>
        <v>...</v>
      </c>
      <c r="B337" s="1" t="str">
        <f t="shared" si="7"/>
        <v/>
      </c>
      <c r="C337" s="48" t="str">
        <f>IF(NOT(OR('Transfer Definitions'!C41="y",ISNUMBER('Transfer Definitions'!C41))),"",'Population Definitions'!$B$3)</f>
        <v/>
      </c>
      <c r="D337" s="143" t="str">
        <f>IF(OR('Transfer Definitions'!C41="y",ISNUMBER('Transfer Definitions'!C41)),"Number","")</f>
        <v/>
      </c>
      <c r="E337" s="143" t="str">
        <f>IF(OR('Transfer Definitions'!C41="y",ISNUMBER('Transfer Definitions'!C41)),IF(SUMPRODUCT(--(G337:Y337&lt;&gt;""))=0,IF(ISNUMBER('Transfer Definitions'!C41),'Transfer Definitions'!C41,0),"N.A."),"")</f>
        <v/>
      </c>
      <c r="F337" s="48" t="str">
        <f>IF(OR('Transfer Definitions'!C41="y",ISNUMBER('Transfer Definitions'!C41)),"OR","")</f>
        <v/>
      </c>
    </row>
    <row r="338" spans="1:22" x14ac:dyDescent="0.45">
      <c r="A338" s="48" t="str">
        <f>IF(NOT(OR('Transfer Definitions'!D41="y",ISNUMBER('Transfer Definitions'!D41))),"...",'Population Definitions'!$B$8)</f>
        <v>Prisoners</v>
      </c>
      <c r="B338" s="1" t="str">
        <f t="shared" si="7"/>
        <v>---&gt;</v>
      </c>
      <c r="C338" s="48" t="str">
        <f>IF(NOT(OR('Transfer Definitions'!D41="y",ISNUMBER('Transfer Definitions'!D41))),"",'Population Definitions'!$B$4)</f>
        <v>Gen 15-64</v>
      </c>
      <c r="D338" s="143" t="s">
        <v>48</v>
      </c>
      <c r="E338" s="143" t="str">
        <f>IF(OR('Transfer Definitions'!D41="y",ISNUMBER('Transfer Definitions'!D41)),IF(SUMPRODUCT(--(G338:Y338&lt;&gt;""))=0,IF(ISNUMBER('Transfer Definitions'!D41),'Transfer Definitions'!D41,0),"N.A."),"")</f>
        <v>N.A.</v>
      </c>
      <c r="F338" s="48" t="str">
        <f>IF(OR('Transfer Definitions'!D41="y",ISNUMBER('Transfer Definitions'!D41)),"OR","")</f>
        <v>OR</v>
      </c>
      <c r="G338" s="143">
        <v>8.834303521797926E-2</v>
      </c>
      <c r="H338" s="143">
        <v>8.6643739739763817E-2</v>
      </c>
      <c r="I338" s="143">
        <v>8.5008583097137394E-2</v>
      </c>
      <c r="J338" s="143">
        <v>8.343400123184723E-2</v>
      </c>
      <c r="K338" s="143">
        <v>8.1916689346271374E-2</v>
      </c>
      <c r="L338" s="143">
        <v>8.0453578750201857E-2</v>
      </c>
      <c r="M338" s="143">
        <v>7.9041816145319924E-2</v>
      </c>
      <c r="N338" s="143">
        <v>7.7678745053098963E-2</v>
      </c>
      <c r="O338" s="143">
        <v>7.4405109775470726E-2</v>
      </c>
      <c r="P338" s="143">
        <v>6.7338442666529982E-2</v>
      </c>
      <c r="Q338" s="143">
        <v>6.4721181243661136E-2</v>
      </c>
      <c r="R338" s="143">
        <v>6.2299759672447087E-2</v>
      </c>
      <c r="S338" s="143">
        <v>6.0052989728656747E-2</v>
      </c>
      <c r="T338" s="143">
        <v>5.7962633311986513E-2</v>
      </c>
      <c r="U338" s="143">
        <v>5.6012906269811064E-2</v>
      </c>
      <c r="V338" s="143">
        <v>5.4190079103271234E-2</v>
      </c>
    </row>
    <row r="339" spans="1:22" x14ac:dyDescent="0.45">
      <c r="A339" s="48" t="str">
        <f>IF(NOT(OR('Transfer Definitions'!E41="y",ISNUMBER('Transfer Definitions'!E41))),"...",'Population Definitions'!$B$8)</f>
        <v>...</v>
      </c>
      <c r="B339" s="1" t="str">
        <f t="shared" si="7"/>
        <v/>
      </c>
      <c r="C339" s="48" t="str">
        <f>IF(NOT(OR('Transfer Definitions'!E41="y",ISNUMBER('Transfer Definitions'!E41))),"",'Population Definitions'!$B$5)</f>
        <v/>
      </c>
      <c r="D339" s="143" t="str">
        <f>IF(OR('Transfer Definitions'!E41="y",ISNUMBER('Transfer Definitions'!E41)),"Number","")</f>
        <v/>
      </c>
      <c r="E339" s="143" t="str">
        <f>IF(OR('Transfer Definitions'!E41="y",ISNUMBER('Transfer Definitions'!E41)),IF(SUMPRODUCT(--(G339:Y339&lt;&gt;""))=0,IF(ISNUMBER('Transfer Definitions'!E41),'Transfer Definitions'!E41,0),"N.A."),"")</f>
        <v/>
      </c>
      <c r="F339" s="48" t="str">
        <f>IF(OR('Transfer Definitions'!E41="y",ISNUMBER('Transfer Definitions'!E41)),"OR","")</f>
        <v/>
      </c>
    </row>
    <row r="340" spans="1:22" x14ac:dyDescent="0.45">
      <c r="A340" s="48" t="str">
        <f>IF(NOT(OR('Transfer Definitions'!F41="y",ISNUMBER('Transfer Definitions'!F41))),"...",'Population Definitions'!$B$8)</f>
        <v>...</v>
      </c>
      <c r="B340" s="1" t="str">
        <f t="shared" si="7"/>
        <v/>
      </c>
      <c r="C340" s="48" t="str">
        <f>IF(NOT(OR('Transfer Definitions'!F41="y",ISNUMBER('Transfer Definitions'!F41))),"",'Population Definitions'!$B$6)</f>
        <v/>
      </c>
      <c r="D340" s="143" t="str">
        <f>IF(OR('Transfer Definitions'!F41="y",ISNUMBER('Transfer Definitions'!F41)),"Number","")</f>
        <v/>
      </c>
      <c r="E340" s="143" t="str">
        <f>IF(OR('Transfer Definitions'!F41="y",ISNUMBER('Transfer Definitions'!F41)),IF(SUMPRODUCT(--(G340:Y340&lt;&gt;""))=0,IF(ISNUMBER('Transfer Definitions'!F41),'Transfer Definitions'!F41,0),"N.A."),"")</f>
        <v/>
      </c>
      <c r="F340" s="48" t="str">
        <f>IF(OR('Transfer Definitions'!F41="y",ISNUMBER('Transfer Definitions'!F41)),"OR","")</f>
        <v/>
      </c>
    </row>
    <row r="341" spans="1:22" x14ac:dyDescent="0.45">
      <c r="A341" s="48" t="str">
        <f>IF(NOT(OR('Transfer Definitions'!G41="y",ISNUMBER('Transfer Definitions'!G41))),"...",'Population Definitions'!$B$8)</f>
        <v>...</v>
      </c>
      <c r="B341" s="1" t="str">
        <f t="shared" si="7"/>
        <v/>
      </c>
      <c r="C341" s="48" t="str">
        <f>IF(NOT(OR('Transfer Definitions'!G41="y",ISNUMBER('Transfer Definitions'!G41))),"",'Population Definitions'!$B$7)</f>
        <v/>
      </c>
      <c r="D341" s="143" t="str">
        <f>IF(OR('Transfer Definitions'!G41="y",ISNUMBER('Transfer Definitions'!G41)),"Number","")</f>
        <v/>
      </c>
      <c r="E341" s="143" t="str">
        <f>IF(OR('Transfer Definitions'!G41="y",ISNUMBER('Transfer Definitions'!G41)),IF(SUMPRODUCT(--(G341:Y341&lt;&gt;""))=0,IF(ISNUMBER('Transfer Definitions'!G41),'Transfer Definitions'!G41,0),"N.A."),"")</f>
        <v/>
      </c>
      <c r="F341" s="48" t="str">
        <f>IF(OR('Transfer Definitions'!G41="y",ISNUMBER('Transfer Definitions'!G41)),"OR","")</f>
        <v/>
      </c>
    </row>
    <row r="342" spans="1:22" x14ac:dyDescent="0.45">
      <c r="A342" s="48" t="str">
        <f>IF(NOT(OR('Transfer Definitions'!I41="y",ISNUMBER('Transfer Definitions'!I41))),"...",'Population Definitions'!$B$8)</f>
        <v>...</v>
      </c>
      <c r="B342" s="1" t="str">
        <f t="shared" si="7"/>
        <v/>
      </c>
      <c r="C342" s="48" t="str">
        <f>IF(NOT(OR('Transfer Definitions'!I41="y",ISNUMBER('Transfer Definitions'!I41))),"",'Population Definitions'!$B$9)</f>
        <v/>
      </c>
      <c r="D342" s="143" t="str">
        <f>IF(OR('Transfer Definitions'!I41="y",ISNUMBER('Transfer Definitions'!I41)),"Number","")</f>
        <v/>
      </c>
      <c r="E342" s="143" t="str">
        <f>IF(OR('Transfer Definitions'!I41="y",ISNUMBER('Transfer Definitions'!I41)),IF(SUMPRODUCT(--(G342:Y342&lt;&gt;""))=0,IF(ISNUMBER('Transfer Definitions'!I41),'Transfer Definitions'!I41,0),"N.A."),"")</f>
        <v/>
      </c>
      <c r="F342" s="48" t="str">
        <f>IF(OR('Transfer Definitions'!I41="y",ISNUMBER('Transfer Definitions'!I41)),"OR","")</f>
        <v/>
      </c>
    </row>
    <row r="343" spans="1:22" x14ac:dyDescent="0.45">
      <c r="A343" s="48" t="str">
        <f>IF(NOT(OR('Transfer Definitions'!J41="y",ISNUMBER('Transfer Definitions'!J41))),"...",'Population Definitions'!$B$8)</f>
        <v>...</v>
      </c>
      <c r="B343" s="1" t="str">
        <f t="shared" si="7"/>
        <v/>
      </c>
      <c r="C343" s="48" t="str">
        <f>IF(NOT(OR('Transfer Definitions'!J41="y",ISNUMBER('Transfer Definitions'!J41))),"",'Population Definitions'!$B$10)</f>
        <v/>
      </c>
      <c r="D343" s="143" t="str">
        <f>IF(OR('Transfer Definitions'!J41="y",ISNUMBER('Transfer Definitions'!J41)),"Number","")</f>
        <v/>
      </c>
      <c r="E343" s="143" t="str">
        <f>IF(OR('Transfer Definitions'!J41="y",ISNUMBER('Transfer Definitions'!J41)),IF(SUMPRODUCT(--(G343:Y343&lt;&gt;""))=0,IF(ISNUMBER('Transfer Definitions'!J41),'Transfer Definitions'!J41,0),"N.A."),"")</f>
        <v/>
      </c>
      <c r="F343" s="48" t="str">
        <f>IF(OR('Transfer Definitions'!J41="y",ISNUMBER('Transfer Definitions'!J41)),"OR","")</f>
        <v/>
      </c>
    </row>
    <row r="344" spans="1:22" x14ac:dyDescent="0.45">
      <c r="A344" s="48" t="str">
        <f>IF(NOT(OR('Transfer Definitions'!K41="y",ISNUMBER('Transfer Definitions'!K41))),"...",'Population Definitions'!$B$8)</f>
        <v>...</v>
      </c>
      <c r="B344" s="1" t="str">
        <f t="shared" si="7"/>
        <v/>
      </c>
      <c r="C344" s="48" t="str">
        <f>IF(NOT(OR('Transfer Definitions'!K41="y",ISNUMBER('Transfer Definitions'!K41))),"",'Population Definitions'!$B$11)</f>
        <v/>
      </c>
      <c r="D344" s="143" t="str">
        <f>IF(OR('Transfer Definitions'!K41="y",ISNUMBER('Transfer Definitions'!K41)),"Number","")</f>
        <v/>
      </c>
      <c r="E344" s="143" t="str">
        <f>IF(OR('Transfer Definitions'!K41="y",ISNUMBER('Transfer Definitions'!K41)),IF(SUMPRODUCT(--(G344:Y344&lt;&gt;""))=0,IF(ISNUMBER('Transfer Definitions'!K41),'Transfer Definitions'!K41,0),"N.A."),"")</f>
        <v/>
      </c>
      <c r="F344" s="48" t="str">
        <f>IF(OR('Transfer Definitions'!K41="y",ISNUMBER('Transfer Definitions'!K41)),"OR","")</f>
        <v/>
      </c>
    </row>
    <row r="345" spans="1:22" x14ac:dyDescent="0.45">
      <c r="A345" s="48" t="str">
        <f>IF(NOT(OR('Transfer Definitions'!L41="y",ISNUMBER('Transfer Definitions'!L41))),"...",'Population Definitions'!$B$8)</f>
        <v>...</v>
      </c>
      <c r="B345" s="1" t="str">
        <f t="shared" si="7"/>
        <v/>
      </c>
      <c r="C345" s="48" t="str">
        <f>IF(NOT(OR('Transfer Definitions'!L41="y",ISNUMBER('Transfer Definitions'!L41))),"",'Population Definitions'!$B$12)</f>
        <v/>
      </c>
      <c r="D345" s="143" t="str">
        <f>IF(OR('Transfer Definitions'!L41="y",ISNUMBER('Transfer Definitions'!L41)),"Number","")</f>
        <v/>
      </c>
      <c r="E345" s="143" t="str">
        <f>IF(OR('Transfer Definitions'!L41="y",ISNUMBER('Transfer Definitions'!L41)),IF(SUMPRODUCT(--(G345:Y345&lt;&gt;""))=0,IF(ISNUMBER('Transfer Definitions'!L41),'Transfer Definitions'!L41,0),"N.A."),"")</f>
        <v/>
      </c>
      <c r="F345" s="48" t="str">
        <f>IF(OR('Transfer Definitions'!L41="y",ISNUMBER('Transfer Definitions'!L41)),"OR","")</f>
        <v/>
      </c>
    </row>
    <row r="346" spans="1:22" x14ac:dyDescent="0.45">
      <c r="A346" s="48" t="str">
        <f>IF(NOT(OR('Transfer Definitions'!M41="y",ISNUMBER('Transfer Definitions'!M41))),"...",'Population Definitions'!$B$8)</f>
        <v>...</v>
      </c>
      <c r="B346" s="1" t="str">
        <f t="shared" si="7"/>
        <v/>
      </c>
      <c r="C346" s="48" t="str">
        <f>IF(NOT(OR('Transfer Definitions'!M41="y",ISNUMBER('Transfer Definitions'!M41))),"",'Population Definitions'!$B$13)</f>
        <v/>
      </c>
      <c r="D346" s="143" t="str">
        <f>IF(OR('Transfer Definitions'!M41="y",ISNUMBER('Transfer Definitions'!M41)),"Number","")</f>
        <v/>
      </c>
      <c r="E346" s="143" t="str">
        <f>IF(OR('Transfer Definitions'!M41="y",ISNUMBER('Transfer Definitions'!M41)),IF(SUMPRODUCT(--(G346:Y346&lt;&gt;""))=0,IF(ISNUMBER('Transfer Definitions'!M41),'Transfer Definitions'!M41,0),"N.A."),"")</f>
        <v/>
      </c>
      <c r="F346" s="48" t="str">
        <f>IF(OR('Transfer Definitions'!M41="y",ISNUMBER('Transfer Definitions'!M41)),"OR","")</f>
        <v/>
      </c>
    </row>
    <row r="347" spans="1:22" x14ac:dyDescent="0.45">
      <c r="A347" s="48" t="str">
        <f>IF(NOT(OR('Transfer Definitions'!B42="y",ISNUMBER('Transfer Definitions'!B42))),"...",'Population Definitions'!$B$9)</f>
        <v>...</v>
      </c>
      <c r="B347" s="1" t="str">
        <f t="shared" si="7"/>
        <v/>
      </c>
      <c r="C347" s="48" t="str">
        <f>IF(NOT(OR('Transfer Definitions'!B42="y",ISNUMBER('Transfer Definitions'!B42))),"",'Population Definitions'!$B$2)</f>
        <v/>
      </c>
      <c r="D347" s="143" t="str">
        <f>IF(OR('Transfer Definitions'!B42="y",ISNUMBER('Transfer Definitions'!B42)),"Number","")</f>
        <v/>
      </c>
      <c r="E347" s="143" t="str">
        <f>IF(OR('Transfer Definitions'!B42="y",ISNUMBER('Transfer Definitions'!B42)),IF(SUMPRODUCT(--(G347:Y347&lt;&gt;""))=0,IF(ISNUMBER('Transfer Definitions'!B42),'Transfer Definitions'!B42,0),"N.A."),"")</f>
        <v/>
      </c>
      <c r="F347" s="48" t="str">
        <f>IF(OR('Transfer Definitions'!B42="y",ISNUMBER('Transfer Definitions'!B42)),"OR","")</f>
        <v/>
      </c>
    </row>
    <row r="348" spans="1:22" x14ac:dyDescent="0.45">
      <c r="A348" s="48" t="str">
        <f>IF(NOT(OR('Transfer Definitions'!C42="y",ISNUMBER('Transfer Definitions'!C42))),"...",'Population Definitions'!$B$9)</f>
        <v>...</v>
      </c>
      <c r="B348" s="1" t="str">
        <f t="shared" si="7"/>
        <v/>
      </c>
      <c r="C348" s="48" t="str">
        <f>IF(NOT(OR('Transfer Definitions'!C42="y",ISNUMBER('Transfer Definitions'!C42))),"",'Population Definitions'!$B$3)</f>
        <v/>
      </c>
      <c r="D348" s="143" t="str">
        <f>IF(OR('Transfer Definitions'!C42="y",ISNUMBER('Transfer Definitions'!C42)),"Number","")</f>
        <v/>
      </c>
      <c r="E348" s="143" t="str">
        <f>IF(OR('Transfer Definitions'!C42="y",ISNUMBER('Transfer Definitions'!C42)),IF(SUMPRODUCT(--(G348:Y348&lt;&gt;""))=0,IF(ISNUMBER('Transfer Definitions'!C42),'Transfer Definitions'!C42,0),"N.A."),"")</f>
        <v/>
      </c>
      <c r="F348" s="48" t="str">
        <f>IF(OR('Transfer Definitions'!C42="y",ISNUMBER('Transfer Definitions'!C42)),"OR","")</f>
        <v/>
      </c>
    </row>
    <row r="349" spans="1:22" x14ac:dyDescent="0.45">
      <c r="A349" s="48" t="str">
        <f>IF(NOT(OR('Transfer Definitions'!D42="y",ISNUMBER('Transfer Definitions'!D42))),"...",'Population Definitions'!$B$9)</f>
        <v>...</v>
      </c>
      <c r="B349" s="1" t="str">
        <f t="shared" si="7"/>
        <v/>
      </c>
      <c r="C349" s="48" t="str">
        <f>IF(NOT(OR('Transfer Definitions'!D42="y",ISNUMBER('Transfer Definitions'!D42))),"",'Population Definitions'!$B$4)</f>
        <v/>
      </c>
      <c r="D349" s="143" t="str">
        <f>IF(OR('Transfer Definitions'!D42="y",ISNUMBER('Transfer Definitions'!D42)),"Number","")</f>
        <v/>
      </c>
      <c r="E349" s="143" t="str">
        <f>IF(OR('Transfer Definitions'!D42="y",ISNUMBER('Transfer Definitions'!D42)),IF(SUMPRODUCT(--(G349:Y349&lt;&gt;""))=0,IF(ISNUMBER('Transfer Definitions'!D42),'Transfer Definitions'!D42,0),"N.A."),"")</f>
        <v/>
      </c>
      <c r="F349" s="48" t="str">
        <f>IF(OR('Transfer Definitions'!D42="y",ISNUMBER('Transfer Definitions'!D42)),"OR","")</f>
        <v/>
      </c>
    </row>
    <row r="350" spans="1:22" x14ac:dyDescent="0.45">
      <c r="A350" s="48" t="str">
        <f>IF(NOT(OR('Transfer Definitions'!E42="y",ISNUMBER('Transfer Definitions'!E42))),"...",'Population Definitions'!$B$9)</f>
        <v>...</v>
      </c>
      <c r="B350" s="1" t="str">
        <f t="shared" si="7"/>
        <v/>
      </c>
      <c r="C350" s="48" t="str">
        <f>IF(NOT(OR('Transfer Definitions'!E42="y",ISNUMBER('Transfer Definitions'!E42))),"",'Population Definitions'!$B$5)</f>
        <v/>
      </c>
      <c r="D350" s="143" t="str">
        <f>IF(OR('Transfer Definitions'!E42="y",ISNUMBER('Transfer Definitions'!E42)),"Number","")</f>
        <v/>
      </c>
      <c r="E350" s="143" t="str">
        <f>IF(OR('Transfer Definitions'!E42="y",ISNUMBER('Transfer Definitions'!E42)),IF(SUMPRODUCT(--(G350:Y350&lt;&gt;""))=0,IF(ISNUMBER('Transfer Definitions'!E42),'Transfer Definitions'!E42,0),"N.A."),"")</f>
        <v/>
      </c>
      <c r="F350" s="48" t="str">
        <f>IF(OR('Transfer Definitions'!E42="y",ISNUMBER('Transfer Definitions'!E42)),"OR","")</f>
        <v/>
      </c>
    </row>
    <row r="351" spans="1:22" x14ac:dyDescent="0.45">
      <c r="A351" s="48" t="str">
        <f>IF(NOT(OR('Transfer Definitions'!F42="y",ISNUMBER('Transfer Definitions'!F42))),"...",'Population Definitions'!$B$9)</f>
        <v>PLHIV Prisoners</v>
      </c>
      <c r="B351" s="1" t="str">
        <f t="shared" si="7"/>
        <v>---&gt;</v>
      </c>
      <c r="C351" s="48" t="str">
        <f>IF(NOT(OR('Transfer Definitions'!F42="y",ISNUMBER('Transfer Definitions'!F42))),"",'Population Definitions'!$B$6)</f>
        <v>PLHIV 15-64</v>
      </c>
      <c r="D351" s="143" t="s">
        <v>48</v>
      </c>
      <c r="E351" s="143" t="str">
        <f>IF(OR('Transfer Definitions'!F42="y",ISNUMBER('Transfer Definitions'!F42)),IF(SUMPRODUCT(--(G351:Y351&lt;&gt;""))=0,IF(ISNUMBER('Transfer Definitions'!F42),'Transfer Definitions'!F42,0),"N.A."),"")</f>
        <v>N.A.</v>
      </c>
      <c r="F351" s="48" t="str">
        <f>IF(OR('Transfer Definitions'!F42="y",ISNUMBER('Transfer Definitions'!F42)),"OR","")</f>
        <v>OR</v>
      </c>
      <c r="G351" s="143">
        <v>0.10601164226157511</v>
      </c>
      <c r="H351" s="143">
        <v>0.10397248768771657</v>
      </c>
      <c r="I351" s="143">
        <v>0.10201029971656488</v>
      </c>
      <c r="J351" s="143">
        <v>0.10012080147821666</v>
      </c>
      <c r="K351" s="143">
        <v>9.8300027215525651E-2</v>
      </c>
      <c r="L351" s="143">
        <v>9.6544294500242225E-2</v>
      </c>
      <c r="M351" s="143">
        <v>9.4850179374383892E-2</v>
      </c>
      <c r="N351" s="143">
        <v>9.3214494063718734E-2</v>
      </c>
      <c r="O351" s="143">
        <v>8.9286131730564891E-2</v>
      </c>
      <c r="P351" s="143">
        <v>8.0806131199835998E-2</v>
      </c>
      <c r="Q351" s="143">
        <v>7.7665417492393363E-2</v>
      </c>
      <c r="R351" s="143">
        <v>7.4759711606936508E-2</v>
      </c>
      <c r="S351" s="143">
        <v>7.2063587674388085E-2</v>
      </c>
      <c r="T351" s="143">
        <v>6.9555159974383815E-2</v>
      </c>
      <c r="U351" s="143">
        <v>6.7215487523773279E-2</v>
      </c>
      <c r="V351" s="143">
        <v>6.5028094923925472E-2</v>
      </c>
    </row>
    <row r="352" spans="1:22" x14ac:dyDescent="0.45">
      <c r="A352" s="48" t="str">
        <f>IF(NOT(OR('Transfer Definitions'!G42="y",ISNUMBER('Transfer Definitions'!G42))),"...",'Population Definitions'!$B$9)</f>
        <v>...</v>
      </c>
      <c r="B352" s="1" t="str">
        <f t="shared" si="7"/>
        <v/>
      </c>
      <c r="C352" s="48" t="str">
        <f>IF(NOT(OR('Transfer Definitions'!G42="y",ISNUMBER('Transfer Definitions'!G42))),"",'Population Definitions'!$B$7)</f>
        <v/>
      </c>
      <c r="D352" s="143" t="str">
        <f>IF(OR('Transfer Definitions'!G42="y",ISNUMBER('Transfer Definitions'!G42)),"Number","")</f>
        <v/>
      </c>
      <c r="E352" s="143" t="str">
        <f>IF(OR('Transfer Definitions'!G42="y",ISNUMBER('Transfer Definitions'!G42)),IF(SUMPRODUCT(--(G352:Y352&lt;&gt;""))=0,IF(ISNUMBER('Transfer Definitions'!G42),'Transfer Definitions'!G42,0),"N.A."),"")</f>
        <v/>
      </c>
      <c r="F352" s="48" t="str">
        <f>IF(OR('Transfer Definitions'!G42="y",ISNUMBER('Transfer Definitions'!G42)),"OR","")</f>
        <v/>
      </c>
    </row>
    <row r="353" spans="1:6" x14ac:dyDescent="0.45">
      <c r="A353" s="48" t="str">
        <f>IF(NOT(OR('Transfer Definitions'!H42="y",ISNUMBER('Transfer Definitions'!H42))),"...",'Population Definitions'!$B$9)</f>
        <v>...</v>
      </c>
      <c r="B353" s="1" t="str">
        <f t="shared" si="7"/>
        <v/>
      </c>
      <c r="C353" s="48" t="str">
        <f>IF(NOT(OR('Transfer Definitions'!H42="y",ISNUMBER('Transfer Definitions'!H42))),"",'Population Definitions'!$B$8)</f>
        <v/>
      </c>
      <c r="D353" s="143" t="str">
        <f>IF(OR('Transfer Definitions'!H42="y",ISNUMBER('Transfer Definitions'!H42)),"Number","")</f>
        <v/>
      </c>
      <c r="E353" s="143" t="str">
        <f>IF(OR('Transfer Definitions'!H42="y",ISNUMBER('Transfer Definitions'!H42)),IF(SUMPRODUCT(--(G353:Y353&lt;&gt;""))=0,IF(ISNUMBER('Transfer Definitions'!H42),'Transfer Definitions'!H42,0),"N.A."),"")</f>
        <v/>
      </c>
      <c r="F353" s="48" t="str">
        <f>IF(OR('Transfer Definitions'!H42="y",ISNUMBER('Transfer Definitions'!H42)),"OR","")</f>
        <v/>
      </c>
    </row>
    <row r="354" spans="1:6" x14ac:dyDescent="0.45">
      <c r="A354" s="48" t="str">
        <f>IF(NOT(OR('Transfer Definitions'!J42="y",ISNUMBER('Transfer Definitions'!J42))),"...",'Population Definitions'!$B$9)</f>
        <v>...</v>
      </c>
      <c r="B354" s="1" t="str">
        <f t="shared" si="7"/>
        <v/>
      </c>
      <c r="C354" s="48" t="str">
        <f>IF(NOT(OR('Transfer Definitions'!J42="y",ISNUMBER('Transfer Definitions'!J42))),"",'Population Definitions'!$B$10)</f>
        <v/>
      </c>
      <c r="D354" s="143" t="str">
        <f>IF(OR('Transfer Definitions'!J42="y",ISNUMBER('Transfer Definitions'!J42)),"Number","")</f>
        <v/>
      </c>
      <c r="E354" s="143" t="str">
        <f>IF(OR('Transfer Definitions'!J42="y",ISNUMBER('Transfer Definitions'!J42)),IF(SUMPRODUCT(--(G354:Y354&lt;&gt;""))=0,IF(ISNUMBER('Transfer Definitions'!J42),'Transfer Definitions'!J42,0),"N.A."),"")</f>
        <v/>
      </c>
      <c r="F354" s="48" t="str">
        <f>IF(OR('Transfer Definitions'!J42="y",ISNUMBER('Transfer Definitions'!J42)),"OR","")</f>
        <v/>
      </c>
    </row>
    <row r="355" spans="1:6" x14ac:dyDescent="0.45">
      <c r="A355" s="48" t="str">
        <f>IF(NOT(OR('Transfer Definitions'!K42="y",ISNUMBER('Transfer Definitions'!K42))),"...",'Population Definitions'!$B$9)</f>
        <v>...</v>
      </c>
      <c r="B355" s="1" t="str">
        <f t="shared" si="7"/>
        <v/>
      </c>
      <c r="C355" s="48" t="str">
        <f>IF(NOT(OR('Transfer Definitions'!K42="y",ISNUMBER('Transfer Definitions'!K42))),"",'Population Definitions'!$B$11)</f>
        <v/>
      </c>
      <c r="D355" s="143" t="str">
        <f>IF(OR('Transfer Definitions'!K42="y",ISNUMBER('Transfer Definitions'!K42)),"Number","")</f>
        <v/>
      </c>
      <c r="E355" s="143" t="str">
        <f>IF(OR('Transfer Definitions'!K42="y",ISNUMBER('Transfer Definitions'!K42)),IF(SUMPRODUCT(--(G355:Y355&lt;&gt;""))=0,IF(ISNUMBER('Transfer Definitions'!K42),'Transfer Definitions'!K42,0),"N.A."),"")</f>
        <v/>
      </c>
      <c r="F355" s="48" t="str">
        <f>IF(OR('Transfer Definitions'!K42="y",ISNUMBER('Transfer Definitions'!K42)),"OR","")</f>
        <v/>
      </c>
    </row>
    <row r="356" spans="1:6" x14ac:dyDescent="0.45">
      <c r="A356" s="48" t="str">
        <f>IF(NOT(OR('Transfer Definitions'!L42="y",ISNUMBER('Transfer Definitions'!L42))),"...",'Population Definitions'!$B$9)</f>
        <v>...</v>
      </c>
      <c r="B356" s="1" t="str">
        <f t="shared" si="7"/>
        <v/>
      </c>
      <c r="C356" s="48" t="str">
        <f>IF(NOT(OR('Transfer Definitions'!L42="y",ISNUMBER('Transfer Definitions'!L42))),"",'Population Definitions'!$B$12)</f>
        <v/>
      </c>
      <c r="D356" s="143" t="str">
        <f>IF(OR('Transfer Definitions'!L42="y",ISNUMBER('Transfer Definitions'!L42)),"Number","")</f>
        <v/>
      </c>
      <c r="E356" s="143" t="str">
        <f>IF(OR('Transfer Definitions'!L42="y",ISNUMBER('Transfer Definitions'!L42)),IF(SUMPRODUCT(--(G356:Y356&lt;&gt;""))=0,IF(ISNUMBER('Transfer Definitions'!L42),'Transfer Definitions'!L42,0),"N.A."),"")</f>
        <v/>
      </c>
      <c r="F356" s="48" t="str">
        <f>IF(OR('Transfer Definitions'!L42="y",ISNUMBER('Transfer Definitions'!L42)),"OR","")</f>
        <v/>
      </c>
    </row>
    <row r="357" spans="1:6" x14ac:dyDescent="0.45">
      <c r="A357" s="48" t="str">
        <f>IF(NOT(OR('Transfer Definitions'!M42="y",ISNUMBER('Transfer Definitions'!M42))),"...",'Population Definitions'!$B$9)</f>
        <v>...</v>
      </c>
      <c r="B357" s="1" t="str">
        <f t="shared" si="7"/>
        <v/>
      </c>
      <c r="C357" s="48" t="str">
        <f>IF(NOT(OR('Transfer Definitions'!M42="y",ISNUMBER('Transfer Definitions'!M42))),"",'Population Definitions'!$B$13)</f>
        <v/>
      </c>
      <c r="D357" s="143" t="str">
        <f>IF(OR('Transfer Definitions'!M42="y",ISNUMBER('Transfer Definitions'!M42)),"Number","")</f>
        <v/>
      </c>
      <c r="E357" s="143" t="str">
        <f>IF(OR('Transfer Definitions'!M42="y",ISNUMBER('Transfer Definitions'!M42)),IF(SUMPRODUCT(--(G357:Y357&lt;&gt;""))=0,IF(ISNUMBER('Transfer Definitions'!M42),'Transfer Definitions'!M42,0),"N.A."),"")</f>
        <v/>
      </c>
      <c r="F357" s="48" t="str">
        <f>IF(OR('Transfer Definitions'!M42="y",ISNUMBER('Transfer Definitions'!M42)),"OR","")</f>
        <v/>
      </c>
    </row>
    <row r="358" spans="1:6" x14ac:dyDescent="0.45">
      <c r="A358" s="48" t="str">
        <f>IF(NOT(OR('Transfer Definitions'!B43="y",ISNUMBER('Transfer Definitions'!B43))),"...",'Population Definitions'!$B$10)</f>
        <v>...</v>
      </c>
      <c r="B358" s="1" t="str">
        <f t="shared" si="7"/>
        <v/>
      </c>
      <c r="C358" s="48" t="str">
        <f>IF(NOT(OR('Transfer Definitions'!B43="y",ISNUMBER('Transfer Definitions'!B43))),"",'Population Definitions'!$B$2)</f>
        <v/>
      </c>
      <c r="D358" s="143" t="str">
        <f>IF(OR('Transfer Definitions'!B43="y",ISNUMBER('Transfer Definitions'!B43)),"Number","")</f>
        <v/>
      </c>
      <c r="E358" s="143" t="str">
        <f>IF(OR('Transfer Definitions'!B43="y",ISNUMBER('Transfer Definitions'!B43)),IF(SUMPRODUCT(--(G358:Y358&lt;&gt;""))=0,IF(ISNUMBER('Transfer Definitions'!B43),'Transfer Definitions'!B43,0),"N.A."),"")</f>
        <v/>
      </c>
      <c r="F358" s="48" t="str">
        <f>IF(OR('Transfer Definitions'!B43="y",ISNUMBER('Transfer Definitions'!B43)),"OR","")</f>
        <v/>
      </c>
    </row>
    <row r="359" spans="1:6" x14ac:dyDescent="0.45">
      <c r="A359" s="48" t="str">
        <f>IF(NOT(OR('Transfer Definitions'!C43="y",ISNUMBER('Transfer Definitions'!C43))),"...",'Population Definitions'!$B$10)</f>
        <v>...</v>
      </c>
      <c r="B359" s="1" t="str">
        <f t="shared" si="7"/>
        <v/>
      </c>
      <c r="C359" s="48" t="str">
        <f>IF(NOT(OR('Transfer Definitions'!C43="y",ISNUMBER('Transfer Definitions'!C43))),"",'Population Definitions'!$B$3)</f>
        <v/>
      </c>
      <c r="D359" s="143" t="str">
        <f>IF(OR('Transfer Definitions'!C43="y",ISNUMBER('Transfer Definitions'!C43)),"Number","")</f>
        <v/>
      </c>
      <c r="E359" s="143" t="str">
        <f>IF(OR('Transfer Definitions'!C43="y",ISNUMBER('Transfer Definitions'!C43)),IF(SUMPRODUCT(--(G359:Y359&lt;&gt;""))=0,IF(ISNUMBER('Transfer Definitions'!C43),'Transfer Definitions'!C43,0),"N.A."),"")</f>
        <v/>
      </c>
      <c r="F359" s="48" t="str">
        <f>IF(OR('Transfer Definitions'!C43="y",ISNUMBER('Transfer Definitions'!C43)),"OR","")</f>
        <v/>
      </c>
    </row>
    <row r="360" spans="1:6" x14ac:dyDescent="0.45">
      <c r="A360" s="48" t="str">
        <f>IF(NOT(OR('Transfer Definitions'!D43="y",ISNUMBER('Transfer Definitions'!D43))),"...",'Population Definitions'!$B$10)</f>
        <v>...</v>
      </c>
      <c r="B360" s="1" t="str">
        <f t="shared" si="7"/>
        <v/>
      </c>
      <c r="C360" s="48" t="str">
        <f>IF(NOT(OR('Transfer Definitions'!D43="y",ISNUMBER('Transfer Definitions'!D43))),"",'Population Definitions'!$B$4)</f>
        <v/>
      </c>
      <c r="D360" s="143" t="str">
        <f>IF(OR('Transfer Definitions'!D43="y",ISNUMBER('Transfer Definitions'!D43)),"Number","")</f>
        <v/>
      </c>
      <c r="E360" s="143" t="str">
        <f>IF(OR('Transfer Definitions'!D43="y",ISNUMBER('Transfer Definitions'!D43)),IF(SUMPRODUCT(--(G360:Y360&lt;&gt;""))=0,IF(ISNUMBER('Transfer Definitions'!D43),'Transfer Definitions'!D43,0),"N.A."),"")</f>
        <v/>
      </c>
      <c r="F360" s="48" t="str">
        <f>IF(OR('Transfer Definitions'!D43="y",ISNUMBER('Transfer Definitions'!D43)),"OR","")</f>
        <v/>
      </c>
    </row>
    <row r="361" spans="1:6" x14ac:dyDescent="0.45">
      <c r="A361" s="48" t="str">
        <f>IF(NOT(OR('Transfer Definitions'!E43="y",ISNUMBER('Transfer Definitions'!E43))),"...",'Population Definitions'!$B$10)</f>
        <v>...</v>
      </c>
      <c r="B361" s="1" t="str">
        <f t="shared" si="7"/>
        <v/>
      </c>
      <c r="C361" s="48" t="str">
        <f>IF(NOT(OR('Transfer Definitions'!E43="y",ISNUMBER('Transfer Definitions'!E43))),"",'Population Definitions'!$B$5)</f>
        <v/>
      </c>
      <c r="D361" s="143" t="str">
        <f>IF(OR('Transfer Definitions'!E43="y",ISNUMBER('Transfer Definitions'!E43)),"Number","")</f>
        <v/>
      </c>
      <c r="E361" s="143" t="str">
        <f>IF(OR('Transfer Definitions'!E43="y",ISNUMBER('Transfer Definitions'!E43)),IF(SUMPRODUCT(--(G361:Y361&lt;&gt;""))=0,IF(ISNUMBER('Transfer Definitions'!E43),'Transfer Definitions'!E43,0),"N.A."),"")</f>
        <v/>
      </c>
      <c r="F361" s="48" t="str">
        <f>IF(OR('Transfer Definitions'!E43="y",ISNUMBER('Transfer Definitions'!E43)),"OR","")</f>
        <v/>
      </c>
    </row>
    <row r="362" spans="1:6" x14ac:dyDescent="0.45">
      <c r="A362" s="48" t="str">
        <f>IF(NOT(OR('Transfer Definitions'!F43="y",ISNUMBER('Transfer Definitions'!F43))),"...",'Population Definitions'!$B$10)</f>
        <v>...</v>
      </c>
      <c r="B362" s="1" t="str">
        <f t="shared" si="7"/>
        <v/>
      </c>
      <c r="C362" s="48" t="str">
        <f>IF(NOT(OR('Transfer Definitions'!F43="y",ISNUMBER('Transfer Definitions'!F43))),"",'Population Definitions'!$B$6)</f>
        <v/>
      </c>
      <c r="D362" s="143" t="str">
        <f>IF(OR('Transfer Definitions'!F43="y",ISNUMBER('Transfer Definitions'!F43)),"Number","")</f>
        <v/>
      </c>
      <c r="E362" s="143" t="str">
        <f>IF(OR('Transfer Definitions'!F43="y",ISNUMBER('Transfer Definitions'!F43)),IF(SUMPRODUCT(--(G362:Y362&lt;&gt;""))=0,IF(ISNUMBER('Transfer Definitions'!F43),'Transfer Definitions'!F43,0),"N.A."),"")</f>
        <v/>
      </c>
      <c r="F362" s="48" t="str">
        <f>IF(OR('Transfer Definitions'!F43="y",ISNUMBER('Transfer Definitions'!F43)),"OR","")</f>
        <v/>
      </c>
    </row>
    <row r="363" spans="1:6" x14ac:dyDescent="0.45">
      <c r="A363" s="48" t="str">
        <f>IF(NOT(OR('Transfer Definitions'!G43="y",ISNUMBER('Transfer Definitions'!G43))),"...",'Population Definitions'!$B$10)</f>
        <v>...</v>
      </c>
      <c r="B363" s="1" t="str">
        <f t="shared" si="7"/>
        <v/>
      </c>
      <c r="C363" s="48" t="str">
        <f>IF(NOT(OR('Transfer Definitions'!G43="y",ISNUMBER('Transfer Definitions'!G43))),"",'Population Definitions'!$B$7)</f>
        <v/>
      </c>
      <c r="D363" s="143" t="str">
        <f>IF(OR('Transfer Definitions'!G43="y",ISNUMBER('Transfer Definitions'!G43)),"Number","")</f>
        <v/>
      </c>
      <c r="E363" s="143" t="str">
        <f>IF(OR('Transfer Definitions'!G43="y",ISNUMBER('Transfer Definitions'!G43)),IF(SUMPRODUCT(--(G363:Y363&lt;&gt;""))=0,IF(ISNUMBER('Transfer Definitions'!G43),'Transfer Definitions'!G43,0),"N.A."),"")</f>
        <v/>
      </c>
      <c r="F363" s="48" t="str">
        <f>IF(OR('Transfer Definitions'!G43="y",ISNUMBER('Transfer Definitions'!G43)),"OR","")</f>
        <v/>
      </c>
    </row>
    <row r="364" spans="1:6" x14ac:dyDescent="0.45">
      <c r="A364" s="48" t="str">
        <f>IF(NOT(OR('Transfer Definitions'!H43="y",ISNUMBER('Transfer Definitions'!H43))),"...",'Population Definitions'!$B$10)</f>
        <v>...</v>
      </c>
      <c r="B364" s="1" t="str">
        <f t="shared" si="7"/>
        <v/>
      </c>
      <c r="C364" s="48" t="str">
        <f>IF(NOT(OR('Transfer Definitions'!H43="y",ISNUMBER('Transfer Definitions'!H43))),"",'Population Definitions'!$B$8)</f>
        <v/>
      </c>
      <c r="D364" s="143" t="str">
        <f>IF(OR('Transfer Definitions'!H43="y",ISNUMBER('Transfer Definitions'!H43)),"Number","")</f>
        <v/>
      </c>
      <c r="E364" s="143" t="str">
        <f>IF(OR('Transfer Definitions'!H43="y",ISNUMBER('Transfer Definitions'!H43)),IF(SUMPRODUCT(--(G364:Y364&lt;&gt;""))=0,IF(ISNUMBER('Transfer Definitions'!H43),'Transfer Definitions'!H43,0),"N.A."),"")</f>
        <v/>
      </c>
      <c r="F364" s="48" t="str">
        <f>IF(OR('Transfer Definitions'!H43="y",ISNUMBER('Transfer Definitions'!H43)),"OR","")</f>
        <v/>
      </c>
    </row>
    <row r="365" spans="1:6" x14ac:dyDescent="0.45">
      <c r="A365" s="48" t="str">
        <f>IF(NOT(OR('Transfer Definitions'!I43="y",ISNUMBER('Transfer Definitions'!I43))),"...",'Population Definitions'!$B$10)</f>
        <v>...</v>
      </c>
      <c r="B365" s="1" t="str">
        <f t="shared" si="7"/>
        <v/>
      </c>
      <c r="C365" s="48" t="str">
        <f>IF(NOT(OR('Transfer Definitions'!I43="y",ISNUMBER('Transfer Definitions'!I43))),"",'Population Definitions'!$B$9)</f>
        <v/>
      </c>
      <c r="D365" s="143" t="str">
        <f>IF(OR('Transfer Definitions'!I43="y",ISNUMBER('Transfer Definitions'!I43)),"Number","")</f>
        <v/>
      </c>
      <c r="E365" s="143" t="str">
        <f>IF(OR('Transfer Definitions'!I43="y",ISNUMBER('Transfer Definitions'!I43)),IF(SUMPRODUCT(--(G365:Y365&lt;&gt;""))=0,IF(ISNUMBER('Transfer Definitions'!I43),'Transfer Definitions'!I43,0),"N.A."),"")</f>
        <v/>
      </c>
      <c r="F365" s="48" t="str">
        <f>IF(OR('Transfer Definitions'!I43="y",ISNUMBER('Transfer Definitions'!I43)),"OR","")</f>
        <v/>
      </c>
    </row>
    <row r="366" spans="1:6" x14ac:dyDescent="0.45">
      <c r="A366" s="48" t="str">
        <f>IF(NOT(OR('Transfer Definitions'!K43="y",ISNUMBER('Transfer Definitions'!K43))),"...",'Population Definitions'!$B$10)</f>
        <v>...</v>
      </c>
      <c r="B366" s="1" t="str">
        <f t="shared" si="7"/>
        <v/>
      </c>
      <c r="C366" s="48" t="str">
        <f>IF(NOT(OR('Transfer Definitions'!K43="y",ISNUMBER('Transfer Definitions'!K43))),"",'Population Definitions'!$B$11)</f>
        <v/>
      </c>
      <c r="D366" s="143" t="str">
        <f>IF(OR('Transfer Definitions'!K43="y",ISNUMBER('Transfer Definitions'!K43)),"Number","")</f>
        <v/>
      </c>
      <c r="E366" s="143" t="str">
        <f>IF(OR('Transfer Definitions'!K43="y",ISNUMBER('Transfer Definitions'!K43)),IF(SUMPRODUCT(--(G366:Y366&lt;&gt;""))=0,IF(ISNUMBER('Transfer Definitions'!K43),'Transfer Definitions'!K43,0),"N.A."),"")</f>
        <v/>
      </c>
      <c r="F366" s="48" t="str">
        <f>IF(OR('Transfer Definitions'!K43="y",ISNUMBER('Transfer Definitions'!K43)),"OR","")</f>
        <v/>
      </c>
    </row>
    <row r="367" spans="1:6" x14ac:dyDescent="0.45">
      <c r="A367" s="48" t="str">
        <f>IF(NOT(OR('Transfer Definitions'!L43="y",ISNUMBER('Transfer Definitions'!L43))),"...",'Population Definitions'!$B$10)</f>
        <v>...</v>
      </c>
      <c r="B367" s="1" t="str">
        <f t="shared" si="7"/>
        <v/>
      </c>
      <c r="C367" s="48" t="str">
        <f>IF(NOT(OR('Transfer Definitions'!L43="y",ISNUMBER('Transfer Definitions'!L43))),"",'Population Definitions'!$B$12)</f>
        <v/>
      </c>
      <c r="D367" s="143" t="str">
        <f>IF(OR('Transfer Definitions'!L43="y",ISNUMBER('Transfer Definitions'!L43)),"Number","")</f>
        <v/>
      </c>
      <c r="E367" s="143" t="str">
        <f>IF(OR('Transfer Definitions'!L43="y",ISNUMBER('Transfer Definitions'!L43)),IF(SUMPRODUCT(--(G367:Y367&lt;&gt;""))=0,IF(ISNUMBER('Transfer Definitions'!L43),'Transfer Definitions'!L43,0),"N.A."),"")</f>
        <v/>
      </c>
      <c r="F367" s="48" t="str">
        <f>IF(OR('Transfer Definitions'!L43="y",ISNUMBER('Transfer Definitions'!L43)),"OR","")</f>
        <v/>
      </c>
    </row>
    <row r="368" spans="1:6" x14ac:dyDescent="0.45">
      <c r="A368" s="48" t="str">
        <f>IF(NOT(OR('Transfer Definitions'!M43="y",ISNUMBER('Transfer Definitions'!M43))),"...",'Population Definitions'!$B$10)</f>
        <v>...</v>
      </c>
      <c r="B368" s="1" t="str">
        <f t="shared" si="7"/>
        <v/>
      </c>
      <c r="C368" s="48" t="str">
        <f>IF(NOT(OR('Transfer Definitions'!M43="y",ISNUMBER('Transfer Definitions'!M43))),"",'Population Definitions'!$B$13)</f>
        <v/>
      </c>
      <c r="D368" s="143" t="str">
        <f>IF(OR('Transfer Definitions'!M43="y",ISNUMBER('Transfer Definitions'!M43)),"Number","")</f>
        <v/>
      </c>
      <c r="E368" s="143" t="str">
        <f>IF(OR('Transfer Definitions'!M43="y",ISNUMBER('Transfer Definitions'!M43)),IF(SUMPRODUCT(--(G368:Y368&lt;&gt;""))=0,IF(ISNUMBER('Transfer Definitions'!M43),'Transfer Definitions'!M43,0),"N.A."),"")</f>
        <v/>
      </c>
      <c r="F368" s="48" t="str">
        <f>IF(OR('Transfer Definitions'!M43="y",ISNUMBER('Transfer Definitions'!M43)),"OR","")</f>
        <v/>
      </c>
    </row>
    <row r="369" spans="1:22" x14ac:dyDescent="0.45">
      <c r="A369" s="48" t="str">
        <f>IF(NOT(OR('Transfer Definitions'!B44="y",ISNUMBER('Transfer Definitions'!B44))),"...",'Population Definitions'!$B$11)</f>
        <v>...</v>
      </c>
      <c r="B369" s="1" t="str">
        <f t="shared" si="7"/>
        <v/>
      </c>
      <c r="C369" s="48" t="str">
        <f>IF(NOT(OR('Transfer Definitions'!B44="y",ISNUMBER('Transfer Definitions'!B44))),"",'Population Definitions'!$B$2)</f>
        <v/>
      </c>
      <c r="D369" s="143" t="str">
        <f>IF(OR('Transfer Definitions'!B44="y",ISNUMBER('Transfer Definitions'!B44)),"Number","")</f>
        <v/>
      </c>
      <c r="E369" s="143" t="str">
        <f>IF(OR('Transfer Definitions'!B44="y",ISNUMBER('Transfer Definitions'!B44)),IF(SUMPRODUCT(--(G369:Y369&lt;&gt;""))=0,IF(ISNUMBER('Transfer Definitions'!B44),'Transfer Definitions'!B44,0),"N.A."),"")</f>
        <v/>
      </c>
      <c r="F369" s="48" t="str">
        <f>IF(OR('Transfer Definitions'!B44="y",ISNUMBER('Transfer Definitions'!B44)),"OR","")</f>
        <v/>
      </c>
    </row>
    <row r="370" spans="1:22" x14ac:dyDescent="0.45">
      <c r="A370" s="48" t="str">
        <f>IF(NOT(OR('Transfer Definitions'!C44="y",ISNUMBER('Transfer Definitions'!C44))),"...",'Population Definitions'!$B$11)</f>
        <v>...</v>
      </c>
      <c r="B370" s="1" t="str">
        <f t="shared" si="7"/>
        <v/>
      </c>
      <c r="C370" s="48" t="str">
        <f>IF(NOT(OR('Transfer Definitions'!C44="y",ISNUMBER('Transfer Definitions'!C44))),"",'Population Definitions'!$B$3)</f>
        <v/>
      </c>
      <c r="D370" s="143" t="str">
        <f>IF(OR('Transfer Definitions'!C44="y",ISNUMBER('Transfer Definitions'!C44)),"Number","")</f>
        <v/>
      </c>
      <c r="E370" s="143" t="str">
        <f>IF(OR('Transfer Definitions'!C44="y",ISNUMBER('Transfer Definitions'!C44)),IF(SUMPRODUCT(--(G370:Y370&lt;&gt;""))=0,IF(ISNUMBER('Transfer Definitions'!C44),'Transfer Definitions'!C44,0),"N.A."),"")</f>
        <v/>
      </c>
      <c r="F370" s="48" t="str">
        <f>IF(OR('Transfer Definitions'!C44="y",ISNUMBER('Transfer Definitions'!C44)),"OR","")</f>
        <v/>
      </c>
    </row>
    <row r="371" spans="1:22" x14ac:dyDescent="0.45">
      <c r="A371" s="48" t="str">
        <f>IF(NOT(OR('Transfer Definitions'!D44="y",ISNUMBER('Transfer Definitions'!D44))),"...",'Population Definitions'!$B$11)</f>
        <v>...</v>
      </c>
      <c r="B371" s="1" t="str">
        <f t="shared" si="7"/>
        <v/>
      </c>
      <c r="C371" s="48" t="str">
        <f>IF(NOT(OR('Transfer Definitions'!D44="y",ISNUMBER('Transfer Definitions'!D44))),"",'Population Definitions'!$B$4)</f>
        <v/>
      </c>
      <c r="D371" s="143" t="str">
        <f>IF(OR('Transfer Definitions'!D44="y",ISNUMBER('Transfer Definitions'!D44)),"Number","")</f>
        <v/>
      </c>
      <c r="E371" s="143" t="str">
        <f>IF(OR('Transfer Definitions'!D44="y",ISNUMBER('Transfer Definitions'!D44)),IF(SUMPRODUCT(--(G371:Y371&lt;&gt;""))=0,IF(ISNUMBER('Transfer Definitions'!D44),'Transfer Definitions'!D44,0),"N.A."),"")</f>
        <v/>
      </c>
      <c r="F371" s="48" t="str">
        <f>IF(OR('Transfer Definitions'!D44="y",ISNUMBER('Transfer Definitions'!D44)),"OR","")</f>
        <v/>
      </c>
    </row>
    <row r="372" spans="1:22" x14ac:dyDescent="0.45">
      <c r="A372" s="48" t="str">
        <f>IF(NOT(OR('Transfer Definitions'!E44="y",ISNUMBER('Transfer Definitions'!E44))),"...",'Population Definitions'!$B$11)</f>
        <v>...</v>
      </c>
      <c r="B372" s="1" t="str">
        <f t="shared" si="7"/>
        <v/>
      </c>
      <c r="C372" s="48" t="str">
        <f>IF(NOT(OR('Transfer Definitions'!E44="y",ISNUMBER('Transfer Definitions'!E44))),"",'Population Definitions'!$B$5)</f>
        <v/>
      </c>
      <c r="D372" s="143" t="str">
        <f>IF(OR('Transfer Definitions'!E44="y",ISNUMBER('Transfer Definitions'!E44)),"Number","")</f>
        <v/>
      </c>
      <c r="E372" s="143" t="str">
        <f>IF(OR('Transfer Definitions'!E44="y",ISNUMBER('Transfer Definitions'!E44)),IF(SUMPRODUCT(--(G372:Y372&lt;&gt;""))=0,IF(ISNUMBER('Transfer Definitions'!E44),'Transfer Definitions'!E44,0),"N.A."),"")</f>
        <v/>
      </c>
      <c r="F372" s="48" t="str">
        <f>IF(OR('Transfer Definitions'!E44="y",ISNUMBER('Transfer Definitions'!E44)),"OR","")</f>
        <v/>
      </c>
    </row>
    <row r="373" spans="1:22" x14ac:dyDescent="0.45">
      <c r="A373" s="48" t="str">
        <f>IF(NOT(OR('Transfer Definitions'!F44="y",ISNUMBER('Transfer Definitions'!F44))),"...",'Population Definitions'!$B$11)</f>
        <v>PLHIV Health Care Workers</v>
      </c>
      <c r="B373" s="1" t="str">
        <f t="shared" si="7"/>
        <v>---&gt;</v>
      </c>
      <c r="C373" s="48" t="str">
        <f>IF(NOT(OR('Transfer Definitions'!F44="y",ISNUMBER('Transfer Definitions'!F44))),"",'Population Definitions'!$B$6)</f>
        <v>PLHIV 15-64</v>
      </c>
      <c r="D373" s="143" t="s">
        <v>48</v>
      </c>
      <c r="E373" s="143" t="str">
        <f>IF(OR('Transfer Definitions'!F44="y",ISNUMBER('Transfer Definitions'!F44)),IF(SUMPRODUCT(--(G373:Y373&lt;&gt;""))=0,IF(ISNUMBER('Transfer Definitions'!F44),'Transfer Definitions'!F44,0),"N.A."),"")</f>
        <v>N.A.</v>
      </c>
      <c r="F373" s="48" t="str">
        <f>IF(OR('Transfer Definitions'!F44="y",ISNUMBER('Transfer Definitions'!F44)),"OR","")</f>
        <v>OR</v>
      </c>
      <c r="G373" s="143">
        <v>0.01</v>
      </c>
    </row>
    <row r="374" spans="1:22" x14ac:dyDescent="0.45">
      <c r="A374" s="48" t="str">
        <f>IF(NOT(OR('Transfer Definitions'!G44="y",ISNUMBER('Transfer Definitions'!G44))),"...",'Population Definitions'!$B$11)</f>
        <v>...</v>
      </c>
      <c r="B374" s="1" t="str">
        <f t="shared" si="7"/>
        <v/>
      </c>
      <c r="C374" s="48" t="str">
        <f>IF(NOT(OR('Transfer Definitions'!G44="y",ISNUMBER('Transfer Definitions'!G44))),"",'Population Definitions'!$B$7)</f>
        <v/>
      </c>
      <c r="D374" s="143" t="str">
        <f>IF(OR('Transfer Definitions'!G44="y",ISNUMBER('Transfer Definitions'!G44)),"Number","")</f>
        <v/>
      </c>
      <c r="E374" s="143" t="str">
        <f>IF(OR('Transfer Definitions'!G44="y",ISNUMBER('Transfer Definitions'!G44)),IF(SUMPRODUCT(--(G374:Y374&lt;&gt;""))=0,IF(ISNUMBER('Transfer Definitions'!G44),'Transfer Definitions'!G44,0),"N.A."),"")</f>
        <v/>
      </c>
      <c r="F374" s="48" t="str">
        <f>IF(OR('Transfer Definitions'!G44="y",ISNUMBER('Transfer Definitions'!G44)),"OR","")</f>
        <v/>
      </c>
    </row>
    <row r="375" spans="1:22" x14ac:dyDescent="0.45">
      <c r="A375" s="48" t="str">
        <f>IF(NOT(OR('Transfer Definitions'!H44="y",ISNUMBER('Transfer Definitions'!H44))),"...",'Population Definitions'!$B$11)</f>
        <v>...</v>
      </c>
      <c r="B375" s="1" t="str">
        <f t="shared" si="7"/>
        <v/>
      </c>
      <c r="C375" s="48" t="str">
        <f>IF(NOT(OR('Transfer Definitions'!H44="y",ISNUMBER('Transfer Definitions'!H44))),"",'Population Definitions'!$B$8)</f>
        <v/>
      </c>
      <c r="D375" s="143" t="str">
        <f>IF(OR('Transfer Definitions'!H44="y",ISNUMBER('Transfer Definitions'!H44)),"Number","")</f>
        <v/>
      </c>
      <c r="E375" s="143" t="str">
        <f>IF(OR('Transfer Definitions'!H44="y",ISNUMBER('Transfer Definitions'!H44)),IF(SUMPRODUCT(--(G375:Y375&lt;&gt;""))=0,IF(ISNUMBER('Transfer Definitions'!H44),'Transfer Definitions'!H44,0),"N.A."),"")</f>
        <v/>
      </c>
      <c r="F375" s="48" t="str">
        <f>IF(OR('Transfer Definitions'!H44="y",ISNUMBER('Transfer Definitions'!H44)),"OR","")</f>
        <v/>
      </c>
    </row>
    <row r="376" spans="1:22" x14ac:dyDescent="0.45">
      <c r="A376" s="48" t="str">
        <f>IF(NOT(OR('Transfer Definitions'!I44="y",ISNUMBER('Transfer Definitions'!I44))),"...",'Population Definitions'!$B$11)</f>
        <v>...</v>
      </c>
      <c r="B376" s="1" t="str">
        <f t="shared" si="7"/>
        <v/>
      </c>
      <c r="C376" s="48" t="str">
        <f>IF(NOT(OR('Transfer Definitions'!I44="y",ISNUMBER('Transfer Definitions'!I44))),"",'Population Definitions'!$B$9)</f>
        <v/>
      </c>
      <c r="D376" s="143" t="str">
        <f>IF(OR('Transfer Definitions'!I44="y",ISNUMBER('Transfer Definitions'!I44)),"Number","")</f>
        <v/>
      </c>
      <c r="E376" s="143" t="str">
        <f>IF(OR('Transfer Definitions'!I44="y",ISNUMBER('Transfer Definitions'!I44)),IF(SUMPRODUCT(--(G376:Y376&lt;&gt;""))=0,IF(ISNUMBER('Transfer Definitions'!I44),'Transfer Definitions'!I44,0),"N.A."),"")</f>
        <v/>
      </c>
      <c r="F376" s="48" t="str">
        <f>IF(OR('Transfer Definitions'!I44="y",ISNUMBER('Transfer Definitions'!I44)),"OR","")</f>
        <v/>
      </c>
    </row>
    <row r="377" spans="1:22" x14ac:dyDescent="0.45">
      <c r="A377" s="48" t="str">
        <f>IF(NOT(OR('Transfer Definitions'!J44="y",ISNUMBER('Transfer Definitions'!J44))),"...",'Population Definitions'!$B$11)</f>
        <v>...</v>
      </c>
      <c r="B377" s="1" t="str">
        <f t="shared" si="7"/>
        <v/>
      </c>
      <c r="C377" s="48" t="str">
        <f>IF(NOT(OR('Transfer Definitions'!J44="y",ISNUMBER('Transfer Definitions'!J44))),"",'Population Definitions'!$B$10)</f>
        <v/>
      </c>
      <c r="D377" s="143" t="str">
        <f>IF(OR('Transfer Definitions'!J44="y",ISNUMBER('Transfer Definitions'!J44)),"Number","")</f>
        <v/>
      </c>
      <c r="E377" s="143" t="str">
        <f>IF(OR('Transfer Definitions'!J44="y",ISNUMBER('Transfer Definitions'!J44)),IF(SUMPRODUCT(--(G377:Y377&lt;&gt;""))=0,IF(ISNUMBER('Transfer Definitions'!J44),'Transfer Definitions'!J44,0),"N.A."),"")</f>
        <v/>
      </c>
      <c r="F377" s="48" t="str">
        <f>IF(OR('Transfer Definitions'!J44="y",ISNUMBER('Transfer Definitions'!J44)),"OR","")</f>
        <v/>
      </c>
    </row>
    <row r="378" spans="1:22" x14ac:dyDescent="0.45">
      <c r="A378" s="48" t="str">
        <f>IF(NOT(OR('Transfer Definitions'!L44="y",ISNUMBER('Transfer Definitions'!L44))),"...",'Population Definitions'!$B$11)</f>
        <v>...</v>
      </c>
      <c r="B378" s="1" t="str">
        <f t="shared" si="7"/>
        <v/>
      </c>
      <c r="C378" s="48" t="str">
        <f>IF(NOT(OR('Transfer Definitions'!L44="y",ISNUMBER('Transfer Definitions'!L44))),"",'Population Definitions'!$B$12)</f>
        <v/>
      </c>
      <c r="D378" s="143" t="str">
        <f>IF(OR('Transfer Definitions'!L44="y",ISNUMBER('Transfer Definitions'!L44)),"Number","")</f>
        <v/>
      </c>
      <c r="E378" s="143" t="str">
        <f>IF(OR('Transfer Definitions'!L44="y",ISNUMBER('Transfer Definitions'!L44)),IF(SUMPRODUCT(--(G378:Y378&lt;&gt;""))=0,IF(ISNUMBER('Transfer Definitions'!L44),'Transfer Definitions'!L44,0),"N.A."),"")</f>
        <v/>
      </c>
      <c r="F378" s="48" t="str">
        <f>IF(OR('Transfer Definitions'!L44="y",ISNUMBER('Transfer Definitions'!L44)),"OR","")</f>
        <v/>
      </c>
    </row>
    <row r="379" spans="1:22" x14ac:dyDescent="0.45">
      <c r="A379" s="48" t="str">
        <f>IF(NOT(OR('Transfer Definitions'!M44="y",ISNUMBER('Transfer Definitions'!M44))),"...",'Population Definitions'!$B$11)</f>
        <v>...</v>
      </c>
      <c r="B379" s="1" t="str">
        <f t="shared" si="7"/>
        <v/>
      </c>
      <c r="C379" s="48" t="str">
        <f>IF(NOT(OR('Transfer Definitions'!M44="y",ISNUMBER('Transfer Definitions'!M44))),"",'Population Definitions'!$B$13)</f>
        <v/>
      </c>
      <c r="D379" s="143" t="str">
        <f>IF(OR('Transfer Definitions'!M44="y",ISNUMBER('Transfer Definitions'!M44)),"Number","")</f>
        <v/>
      </c>
      <c r="E379" s="143" t="str">
        <f>IF(OR('Transfer Definitions'!M44="y",ISNUMBER('Transfer Definitions'!M44)),IF(SUMPRODUCT(--(G379:Y379&lt;&gt;""))=0,IF(ISNUMBER('Transfer Definitions'!M44),'Transfer Definitions'!M44,0),"N.A."),"")</f>
        <v/>
      </c>
      <c r="F379" s="48" t="str">
        <f>IF(OR('Transfer Definitions'!M44="y",ISNUMBER('Transfer Definitions'!M44)),"OR","")</f>
        <v/>
      </c>
    </row>
    <row r="380" spans="1:22" x14ac:dyDescent="0.45">
      <c r="A380" s="48" t="str">
        <f>IF(NOT(OR('Transfer Definitions'!B45="y",ISNUMBER('Transfer Definitions'!B45))),"...",'Population Definitions'!$B$12)</f>
        <v>...</v>
      </c>
      <c r="B380" s="1" t="str">
        <f t="shared" si="7"/>
        <v/>
      </c>
      <c r="C380" s="48" t="str">
        <f>IF(NOT(OR('Transfer Definitions'!B45="y",ISNUMBER('Transfer Definitions'!B45))),"",'Population Definitions'!$B$2)</f>
        <v/>
      </c>
      <c r="D380" s="143" t="str">
        <f>IF(OR('Transfer Definitions'!B45="y",ISNUMBER('Transfer Definitions'!B45)),"Number","")</f>
        <v/>
      </c>
      <c r="E380" s="143" t="str">
        <f>IF(OR('Transfer Definitions'!B45="y",ISNUMBER('Transfer Definitions'!B45)),IF(SUMPRODUCT(--(G380:Y380&lt;&gt;""))=0,IF(ISNUMBER('Transfer Definitions'!B45),'Transfer Definitions'!B45,0),"N.A."),"")</f>
        <v/>
      </c>
      <c r="F380" s="48" t="str">
        <f>IF(OR('Transfer Definitions'!B45="y",ISNUMBER('Transfer Definitions'!B45)),"OR","")</f>
        <v/>
      </c>
    </row>
    <row r="381" spans="1:22" x14ac:dyDescent="0.45">
      <c r="A381" s="48" t="str">
        <f>IF(NOT(OR('Transfer Definitions'!C45="y",ISNUMBER('Transfer Definitions'!C45))),"...",'Population Definitions'!$B$12)</f>
        <v>...</v>
      </c>
      <c r="B381" s="1" t="str">
        <f t="shared" si="7"/>
        <v/>
      </c>
      <c r="C381" s="48" t="str">
        <f>IF(NOT(OR('Transfer Definitions'!C45="y",ISNUMBER('Transfer Definitions'!C45))),"",'Population Definitions'!$B$3)</f>
        <v/>
      </c>
      <c r="D381" s="143" t="str">
        <f>IF(OR('Transfer Definitions'!C45="y",ISNUMBER('Transfer Definitions'!C45)),"Number","")</f>
        <v/>
      </c>
      <c r="E381" s="143" t="str">
        <f>IF(OR('Transfer Definitions'!C45="y",ISNUMBER('Transfer Definitions'!C45)),IF(SUMPRODUCT(--(G381:Y381&lt;&gt;""))=0,IF(ISNUMBER('Transfer Definitions'!C45),'Transfer Definitions'!C45,0),"N.A."),"")</f>
        <v/>
      </c>
      <c r="F381" s="48" t="str">
        <f>IF(OR('Transfer Definitions'!C45="y",ISNUMBER('Transfer Definitions'!C45)),"OR","")</f>
        <v/>
      </c>
    </row>
    <row r="382" spans="1:22" x14ac:dyDescent="0.45">
      <c r="A382" s="48" t="str">
        <f>IF(NOT(OR('Transfer Definitions'!D45="y",ISNUMBER('Transfer Definitions'!D45))),"...",'Population Definitions'!$B$12)</f>
        <v>Miners</v>
      </c>
      <c r="B382" s="1" t="str">
        <f t="shared" si="7"/>
        <v>---&gt;</v>
      </c>
      <c r="C382" s="48" t="str">
        <f>IF(NOT(OR('Transfer Definitions'!D45="y",ISNUMBER('Transfer Definitions'!D45))),"",'Population Definitions'!$B$4)</f>
        <v>Gen 15-64</v>
      </c>
      <c r="D382" s="143" t="s">
        <v>48</v>
      </c>
      <c r="E382" s="143" t="str">
        <f>IF(OR('Transfer Definitions'!D45="y",ISNUMBER('Transfer Definitions'!D45)),IF(SUMPRODUCT(--(G382:Y382&lt;&gt;""))=0,IF(ISNUMBER('Transfer Definitions'!D45),'Transfer Definitions'!D45,0),"N.A."),"")</f>
        <v>N.A.</v>
      </c>
      <c r="F382" s="48" t="str">
        <f>IF(OR('Transfer Definitions'!D45="y",ISNUMBER('Transfer Definitions'!D45)),"OR","")</f>
        <v>OR</v>
      </c>
      <c r="G382" s="143">
        <v>2.5000000000000001E-2</v>
      </c>
      <c r="P382" s="143">
        <v>2.5000000000000001E-2</v>
      </c>
      <c r="R382" s="143">
        <v>3.6999999999999998E-2</v>
      </c>
      <c r="T382" s="143">
        <v>3.6999999999999998E-2</v>
      </c>
      <c r="U382" s="143">
        <v>3.6999999999999998E-2</v>
      </c>
      <c r="V382" s="143">
        <v>5.0000000000000001E-3</v>
      </c>
    </row>
    <row r="383" spans="1:22" x14ac:dyDescent="0.45">
      <c r="A383" s="48" t="str">
        <f>IF(NOT(OR('Transfer Definitions'!E45="y",ISNUMBER('Transfer Definitions'!E45))),"...",'Population Definitions'!$B$12)</f>
        <v>...</v>
      </c>
      <c r="B383" s="1" t="str">
        <f t="shared" si="7"/>
        <v/>
      </c>
      <c r="C383" s="48" t="str">
        <f>IF(NOT(OR('Transfer Definitions'!E45="y",ISNUMBER('Transfer Definitions'!E45))),"",'Population Definitions'!$B$5)</f>
        <v/>
      </c>
      <c r="D383" s="143" t="str">
        <f>IF(OR('Transfer Definitions'!E45="y",ISNUMBER('Transfer Definitions'!E45)),"Number","")</f>
        <v/>
      </c>
      <c r="E383" s="143" t="str">
        <f>IF(OR('Transfer Definitions'!E45="y",ISNUMBER('Transfer Definitions'!E45)),IF(SUMPRODUCT(--(G383:Y383&lt;&gt;""))=0,IF(ISNUMBER('Transfer Definitions'!E45),'Transfer Definitions'!E45,0),"N.A."),"")</f>
        <v/>
      </c>
      <c r="F383" s="48" t="str">
        <f>IF(OR('Transfer Definitions'!E45="y",ISNUMBER('Transfer Definitions'!E45)),"OR","")</f>
        <v/>
      </c>
    </row>
    <row r="384" spans="1:22" x14ac:dyDescent="0.45">
      <c r="A384" s="48" t="str">
        <f>IF(NOT(OR('Transfer Definitions'!F45="y",ISNUMBER('Transfer Definitions'!F45))),"...",'Population Definitions'!$B$12)</f>
        <v>...</v>
      </c>
      <c r="B384" s="1" t="str">
        <f t="shared" si="7"/>
        <v/>
      </c>
      <c r="C384" s="48" t="str">
        <f>IF(NOT(OR('Transfer Definitions'!F45="y",ISNUMBER('Transfer Definitions'!F45))),"",'Population Definitions'!$B$6)</f>
        <v/>
      </c>
      <c r="D384" s="143" t="str">
        <f>IF(OR('Transfer Definitions'!F45="y",ISNUMBER('Transfer Definitions'!F45)),"Number","")</f>
        <v/>
      </c>
      <c r="E384" s="143" t="str">
        <f>IF(OR('Transfer Definitions'!F45="y",ISNUMBER('Transfer Definitions'!F45)),IF(SUMPRODUCT(--(G384:Y384&lt;&gt;""))=0,IF(ISNUMBER('Transfer Definitions'!F45),'Transfer Definitions'!F45,0),"N.A."),"")</f>
        <v/>
      </c>
      <c r="F384" s="48" t="str">
        <f>IF(OR('Transfer Definitions'!F45="y",ISNUMBER('Transfer Definitions'!F45)),"OR","")</f>
        <v/>
      </c>
    </row>
    <row r="385" spans="1:22" x14ac:dyDescent="0.45">
      <c r="A385" s="48" t="str">
        <f>IF(NOT(OR('Transfer Definitions'!G45="y",ISNUMBER('Transfer Definitions'!G45))),"...",'Population Definitions'!$B$12)</f>
        <v>...</v>
      </c>
      <c r="B385" s="1" t="str">
        <f t="shared" si="7"/>
        <v/>
      </c>
      <c r="C385" s="48" t="str">
        <f>IF(NOT(OR('Transfer Definitions'!G45="y",ISNUMBER('Transfer Definitions'!G45))),"",'Population Definitions'!$B$7)</f>
        <v/>
      </c>
      <c r="D385" s="143" t="str">
        <f>IF(OR('Transfer Definitions'!G45="y",ISNUMBER('Transfer Definitions'!G45)),"Number","")</f>
        <v/>
      </c>
      <c r="E385" s="143" t="str">
        <f>IF(OR('Transfer Definitions'!G45="y",ISNUMBER('Transfer Definitions'!G45)),IF(SUMPRODUCT(--(G385:Y385&lt;&gt;""))=0,IF(ISNUMBER('Transfer Definitions'!G45),'Transfer Definitions'!G45,0),"N.A."),"")</f>
        <v/>
      </c>
      <c r="F385" s="48" t="str">
        <f>IF(OR('Transfer Definitions'!G45="y",ISNUMBER('Transfer Definitions'!G45)),"OR","")</f>
        <v/>
      </c>
    </row>
    <row r="386" spans="1:22" x14ac:dyDescent="0.45">
      <c r="A386" s="48" t="str">
        <f>IF(NOT(OR('Transfer Definitions'!H45="y",ISNUMBER('Transfer Definitions'!H45))),"...",'Population Definitions'!$B$12)</f>
        <v>...</v>
      </c>
      <c r="B386" s="1" t="str">
        <f t="shared" si="7"/>
        <v/>
      </c>
      <c r="C386" s="48" t="str">
        <f>IF(NOT(OR('Transfer Definitions'!H45="y",ISNUMBER('Transfer Definitions'!H45))),"",'Population Definitions'!$B$8)</f>
        <v/>
      </c>
      <c r="D386" s="143" t="str">
        <f>IF(OR('Transfer Definitions'!H45="y",ISNUMBER('Transfer Definitions'!H45)),"Number","")</f>
        <v/>
      </c>
      <c r="E386" s="143" t="str">
        <f>IF(OR('Transfer Definitions'!H45="y",ISNUMBER('Transfer Definitions'!H45)),IF(SUMPRODUCT(--(G386:Y386&lt;&gt;""))=0,IF(ISNUMBER('Transfer Definitions'!H45),'Transfer Definitions'!H45,0),"N.A."),"")</f>
        <v/>
      </c>
      <c r="F386" s="48" t="str">
        <f>IF(OR('Transfer Definitions'!H45="y",ISNUMBER('Transfer Definitions'!H45)),"OR","")</f>
        <v/>
      </c>
    </row>
    <row r="387" spans="1:22" x14ac:dyDescent="0.45">
      <c r="A387" s="48" t="str">
        <f>IF(NOT(OR('Transfer Definitions'!I45="y",ISNUMBER('Transfer Definitions'!I45))),"...",'Population Definitions'!$B$12)</f>
        <v>...</v>
      </c>
      <c r="B387" s="1" t="str">
        <f t="shared" si="7"/>
        <v/>
      </c>
      <c r="C387" s="48" t="str">
        <f>IF(NOT(OR('Transfer Definitions'!I45="y",ISNUMBER('Transfer Definitions'!I45))),"",'Population Definitions'!$B$9)</f>
        <v/>
      </c>
      <c r="D387" s="143" t="str">
        <f>IF(OR('Transfer Definitions'!I45="y",ISNUMBER('Transfer Definitions'!I45)),"Number","")</f>
        <v/>
      </c>
      <c r="E387" s="143" t="str">
        <f>IF(OR('Transfer Definitions'!I45="y",ISNUMBER('Transfer Definitions'!I45)),IF(SUMPRODUCT(--(G387:Y387&lt;&gt;""))=0,IF(ISNUMBER('Transfer Definitions'!I45),'Transfer Definitions'!I45,0),"N.A."),"")</f>
        <v/>
      </c>
      <c r="F387" s="48" t="str">
        <f>IF(OR('Transfer Definitions'!I45="y",ISNUMBER('Transfer Definitions'!I45)),"OR","")</f>
        <v/>
      </c>
    </row>
    <row r="388" spans="1:22" x14ac:dyDescent="0.45">
      <c r="A388" s="48" t="str">
        <f>IF(NOT(OR('Transfer Definitions'!J45="y",ISNUMBER('Transfer Definitions'!J45))),"...",'Population Definitions'!$B$12)</f>
        <v>...</v>
      </c>
      <c r="B388" s="1" t="str">
        <f t="shared" si="7"/>
        <v/>
      </c>
      <c r="C388" s="48" t="str">
        <f>IF(NOT(OR('Transfer Definitions'!J45="y",ISNUMBER('Transfer Definitions'!J45))),"",'Population Definitions'!$B$10)</f>
        <v/>
      </c>
      <c r="D388" s="143" t="str">
        <f>IF(OR('Transfer Definitions'!J45="y",ISNUMBER('Transfer Definitions'!J45)),"Number","")</f>
        <v/>
      </c>
      <c r="E388" s="143" t="str">
        <f>IF(OR('Transfer Definitions'!J45="y",ISNUMBER('Transfer Definitions'!J45)),IF(SUMPRODUCT(--(G388:Y388&lt;&gt;""))=0,IF(ISNUMBER('Transfer Definitions'!J45),'Transfer Definitions'!J45,0),"N.A."),"")</f>
        <v/>
      </c>
      <c r="F388" s="48" t="str">
        <f>IF(OR('Transfer Definitions'!J45="y",ISNUMBER('Transfer Definitions'!J45)),"OR","")</f>
        <v/>
      </c>
    </row>
    <row r="389" spans="1:22" x14ac:dyDescent="0.45">
      <c r="A389" s="48" t="str">
        <f>IF(NOT(OR('Transfer Definitions'!K45="y",ISNUMBER('Transfer Definitions'!K45))),"...",'Population Definitions'!$B$12)</f>
        <v>...</v>
      </c>
      <c r="B389" s="1" t="str">
        <f t="shared" si="7"/>
        <v/>
      </c>
      <c r="C389" s="48" t="str">
        <f>IF(NOT(OR('Transfer Definitions'!K45="y",ISNUMBER('Transfer Definitions'!K45))),"",'Population Definitions'!$B$11)</f>
        <v/>
      </c>
      <c r="D389" s="143" t="str">
        <f>IF(OR('Transfer Definitions'!K45="y",ISNUMBER('Transfer Definitions'!K45)),"Number","")</f>
        <v/>
      </c>
      <c r="E389" s="143" t="str">
        <f>IF(OR('Transfer Definitions'!K45="y",ISNUMBER('Transfer Definitions'!K45)),IF(SUMPRODUCT(--(G389:Y389&lt;&gt;""))=0,IF(ISNUMBER('Transfer Definitions'!K45),'Transfer Definitions'!K45,0),"N.A."),"")</f>
        <v/>
      </c>
      <c r="F389" s="48" t="str">
        <f>IF(OR('Transfer Definitions'!K45="y",ISNUMBER('Transfer Definitions'!K45)),"OR","")</f>
        <v/>
      </c>
    </row>
    <row r="390" spans="1:22" x14ac:dyDescent="0.45">
      <c r="A390" s="48" t="str">
        <f>IF(NOT(OR('Transfer Definitions'!M45="y",ISNUMBER('Transfer Definitions'!M45))),"...",'Population Definitions'!$B$12)</f>
        <v>...</v>
      </c>
      <c r="B390" s="1" t="str">
        <f t="shared" si="7"/>
        <v/>
      </c>
      <c r="C390" s="48" t="str">
        <f>IF(NOT(OR('Transfer Definitions'!M45="y",ISNUMBER('Transfer Definitions'!M45))),"",'Population Definitions'!$B$13)</f>
        <v/>
      </c>
      <c r="D390" s="143" t="str">
        <f>IF(OR('Transfer Definitions'!M45="y",ISNUMBER('Transfer Definitions'!M45)),"Number","")</f>
        <v/>
      </c>
      <c r="E390" s="143" t="str">
        <f>IF(OR('Transfer Definitions'!M45="y",ISNUMBER('Transfer Definitions'!M45)),IF(SUMPRODUCT(--(G390:Y390&lt;&gt;""))=0,IF(ISNUMBER('Transfer Definitions'!M45),'Transfer Definitions'!M45,0),"N.A."),"")</f>
        <v/>
      </c>
      <c r="F390" s="48" t="str">
        <f>IF(OR('Transfer Definitions'!M45="y",ISNUMBER('Transfer Definitions'!M45)),"OR","")</f>
        <v/>
      </c>
    </row>
    <row r="391" spans="1:22" x14ac:dyDescent="0.45">
      <c r="A391" s="48" t="str">
        <f>IF(NOT(OR('Transfer Definitions'!B46="y",ISNUMBER('Transfer Definitions'!B46))),"...",'Population Definitions'!$B$13)</f>
        <v>...</v>
      </c>
      <c r="B391" s="1" t="str">
        <f t="shared" si="7"/>
        <v/>
      </c>
      <c r="C391" s="48" t="str">
        <f>IF(NOT(OR('Transfer Definitions'!B46="y",ISNUMBER('Transfer Definitions'!B46))),"",'Population Definitions'!$B$2)</f>
        <v/>
      </c>
      <c r="D391" s="143" t="str">
        <f>IF(OR('Transfer Definitions'!B46="y",ISNUMBER('Transfer Definitions'!B46)),"Number","")</f>
        <v/>
      </c>
      <c r="E391" s="143" t="str">
        <f>IF(OR('Transfer Definitions'!B46="y",ISNUMBER('Transfer Definitions'!B46)),IF(SUMPRODUCT(--(G391:Y391&lt;&gt;""))=0,IF(ISNUMBER('Transfer Definitions'!B46),'Transfer Definitions'!B46,0),"N.A."),"")</f>
        <v/>
      </c>
      <c r="F391" s="48" t="str">
        <f>IF(OR('Transfer Definitions'!B46="y",ISNUMBER('Transfer Definitions'!B46)),"OR","")</f>
        <v/>
      </c>
    </row>
    <row r="392" spans="1:22" x14ac:dyDescent="0.45">
      <c r="A392" s="48" t="str">
        <f>IF(NOT(OR('Transfer Definitions'!C46="y",ISNUMBER('Transfer Definitions'!C46))),"...",'Population Definitions'!$B$13)</f>
        <v>...</v>
      </c>
      <c r="B392" s="1" t="str">
        <f t="shared" si="7"/>
        <v/>
      </c>
      <c r="C392" s="48" t="str">
        <f>IF(NOT(OR('Transfer Definitions'!C46="y",ISNUMBER('Transfer Definitions'!C46))),"",'Population Definitions'!$B$3)</f>
        <v/>
      </c>
      <c r="D392" s="143" t="str">
        <f>IF(OR('Transfer Definitions'!C46="y",ISNUMBER('Transfer Definitions'!C46)),"Number","")</f>
        <v/>
      </c>
      <c r="E392" s="143" t="str">
        <f>IF(OR('Transfer Definitions'!C46="y",ISNUMBER('Transfer Definitions'!C46)),IF(SUMPRODUCT(--(G392:Y392&lt;&gt;""))=0,IF(ISNUMBER('Transfer Definitions'!C46),'Transfer Definitions'!C46,0),"N.A."),"")</f>
        <v/>
      </c>
      <c r="F392" s="48" t="str">
        <f>IF(OR('Transfer Definitions'!C46="y",ISNUMBER('Transfer Definitions'!C46)),"OR","")</f>
        <v/>
      </c>
    </row>
    <row r="393" spans="1:22" x14ac:dyDescent="0.45">
      <c r="A393" s="48" t="str">
        <f>IF(NOT(OR('Transfer Definitions'!D46="y",ISNUMBER('Transfer Definitions'!D46))),"...",'Population Definitions'!$B$13)</f>
        <v>...</v>
      </c>
      <c r="B393" s="1" t="str">
        <f t="shared" si="7"/>
        <v/>
      </c>
      <c r="C393" s="48" t="str">
        <f>IF(NOT(OR('Transfer Definitions'!D46="y",ISNUMBER('Transfer Definitions'!D46))),"",'Population Definitions'!$B$4)</f>
        <v/>
      </c>
      <c r="D393" s="143" t="str">
        <f>IF(OR('Transfer Definitions'!D46="y",ISNUMBER('Transfer Definitions'!D46)),"Number","")</f>
        <v/>
      </c>
      <c r="E393" s="143" t="str">
        <f>IF(OR('Transfer Definitions'!D46="y",ISNUMBER('Transfer Definitions'!D46)),IF(SUMPRODUCT(--(G393:Y393&lt;&gt;""))=0,IF(ISNUMBER('Transfer Definitions'!D46),'Transfer Definitions'!D46,0),"N.A."),"")</f>
        <v/>
      </c>
      <c r="F393" s="48" t="str">
        <f>IF(OR('Transfer Definitions'!D46="y",ISNUMBER('Transfer Definitions'!D46)),"OR","")</f>
        <v/>
      </c>
    </row>
    <row r="394" spans="1:22" x14ac:dyDescent="0.45">
      <c r="A394" s="48" t="str">
        <f>IF(NOT(OR('Transfer Definitions'!E46="y",ISNUMBER('Transfer Definitions'!E46))),"...",'Population Definitions'!$B$13)</f>
        <v>...</v>
      </c>
      <c r="B394" s="1" t="str">
        <f t="shared" si="7"/>
        <v/>
      </c>
      <c r="C394" s="48" t="str">
        <f>IF(NOT(OR('Transfer Definitions'!E46="y",ISNUMBER('Transfer Definitions'!E46))),"",'Population Definitions'!$B$5)</f>
        <v/>
      </c>
      <c r="D394" s="143" t="str">
        <f>IF(OR('Transfer Definitions'!E46="y",ISNUMBER('Transfer Definitions'!E46)),"Number","")</f>
        <v/>
      </c>
      <c r="E394" s="143" t="str">
        <f>IF(OR('Transfer Definitions'!E46="y",ISNUMBER('Transfer Definitions'!E46)),IF(SUMPRODUCT(--(G394:Y394&lt;&gt;""))=0,IF(ISNUMBER('Transfer Definitions'!E46),'Transfer Definitions'!E46,0),"N.A."),"")</f>
        <v/>
      </c>
      <c r="F394" s="48" t="str">
        <f>IF(OR('Transfer Definitions'!E46="y",ISNUMBER('Transfer Definitions'!E46)),"OR","")</f>
        <v/>
      </c>
    </row>
    <row r="395" spans="1:22" x14ac:dyDescent="0.45">
      <c r="A395" s="48" t="str">
        <f>IF(NOT(OR('Transfer Definitions'!F46="y",ISNUMBER('Transfer Definitions'!F46))),"...",'Population Definitions'!$B$13)</f>
        <v>PLHIV Miners</v>
      </c>
      <c r="B395" s="1" t="str">
        <f t="shared" si="7"/>
        <v>---&gt;</v>
      </c>
      <c r="C395" s="48" t="str">
        <f>IF(NOT(OR('Transfer Definitions'!F46="y",ISNUMBER('Transfer Definitions'!F46))),"",'Population Definitions'!$B$6)</f>
        <v>PLHIV 15-64</v>
      </c>
      <c r="D395" s="143" t="s">
        <v>48</v>
      </c>
      <c r="E395" s="143" t="str">
        <f>IF(OR('Transfer Definitions'!F46="y",ISNUMBER('Transfer Definitions'!F46)),IF(SUMPRODUCT(--(G395:Y395&lt;&gt;""))=0,IF(ISNUMBER('Transfer Definitions'!F46),'Transfer Definitions'!F46,0),"N.A."),"")</f>
        <v>N.A.</v>
      </c>
      <c r="F395" s="48" t="str">
        <f>IF(OR('Transfer Definitions'!F46="y",ISNUMBER('Transfer Definitions'!F46)),"OR","")</f>
        <v>OR</v>
      </c>
      <c r="G395" s="143">
        <v>0.05</v>
      </c>
      <c r="T395" s="143">
        <v>0.05</v>
      </c>
      <c r="V395" s="143">
        <v>0.13</v>
      </c>
    </row>
    <row r="396" spans="1:22" x14ac:dyDescent="0.45">
      <c r="A396" s="48" t="str">
        <f>IF(NOT(OR('Transfer Definitions'!G46="y",ISNUMBER('Transfer Definitions'!G46))),"...",'Population Definitions'!$B$13)</f>
        <v>...</v>
      </c>
      <c r="B396" s="1" t="str">
        <f t="shared" si="7"/>
        <v/>
      </c>
      <c r="C396" s="48" t="str">
        <f>IF(NOT(OR('Transfer Definitions'!G46="y",ISNUMBER('Transfer Definitions'!G46))),"",'Population Definitions'!$B$7)</f>
        <v/>
      </c>
      <c r="D396" s="143" t="str">
        <f>IF(OR('Transfer Definitions'!G46="y",ISNUMBER('Transfer Definitions'!G46)),"Number","")</f>
        <v/>
      </c>
      <c r="E396" s="143" t="str">
        <f>IF(OR('Transfer Definitions'!G46="y",ISNUMBER('Transfer Definitions'!G46)),IF(SUMPRODUCT(--(G396:Y396&lt;&gt;""))=0,IF(ISNUMBER('Transfer Definitions'!G46),'Transfer Definitions'!G46,0),"N.A."),"")</f>
        <v/>
      </c>
      <c r="F396" s="48" t="str">
        <f>IF(OR('Transfer Definitions'!G46="y",ISNUMBER('Transfer Definitions'!G46)),"OR","")</f>
        <v/>
      </c>
    </row>
    <row r="397" spans="1:22" x14ac:dyDescent="0.45">
      <c r="A397" s="48" t="str">
        <f>IF(NOT(OR('Transfer Definitions'!H46="y",ISNUMBER('Transfer Definitions'!H46))),"...",'Population Definitions'!$B$13)</f>
        <v>...</v>
      </c>
      <c r="B397" s="1" t="str">
        <f t="shared" si="7"/>
        <v/>
      </c>
      <c r="C397" s="48" t="str">
        <f>IF(NOT(OR('Transfer Definitions'!H46="y",ISNUMBER('Transfer Definitions'!H46))),"",'Population Definitions'!$B$8)</f>
        <v/>
      </c>
      <c r="D397" s="143" t="str">
        <f>IF(OR('Transfer Definitions'!H46="y",ISNUMBER('Transfer Definitions'!H46)),"Number","")</f>
        <v/>
      </c>
      <c r="E397" s="143" t="str">
        <f>IF(OR('Transfer Definitions'!H46="y",ISNUMBER('Transfer Definitions'!H46)),IF(SUMPRODUCT(--(G397:Y397&lt;&gt;""))=0,IF(ISNUMBER('Transfer Definitions'!H46),'Transfer Definitions'!H46,0),"N.A."),"")</f>
        <v/>
      </c>
      <c r="F397" s="48" t="str">
        <f>IF(OR('Transfer Definitions'!H46="y",ISNUMBER('Transfer Definitions'!H46)),"OR","")</f>
        <v/>
      </c>
    </row>
    <row r="398" spans="1:22" x14ac:dyDescent="0.45">
      <c r="A398" s="48" t="str">
        <f>IF(NOT(OR('Transfer Definitions'!I46="y",ISNUMBER('Transfer Definitions'!I46))),"...",'Population Definitions'!$B$13)</f>
        <v>...</v>
      </c>
      <c r="B398" s="1" t="str">
        <f t="shared" ref="B398:B401" si="8">IF(C398="","","---&gt;")</f>
        <v/>
      </c>
      <c r="C398" s="48" t="str">
        <f>IF(NOT(OR('Transfer Definitions'!I46="y",ISNUMBER('Transfer Definitions'!I46))),"",'Population Definitions'!$B$9)</f>
        <v/>
      </c>
      <c r="D398" s="143" t="str">
        <f>IF(OR('Transfer Definitions'!I46="y",ISNUMBER('Transfer Definitions'!I46)),"Number","")</f>
        <v/>
      </c>
      <c r="E398" s="143" t="str">
        <f>IF(OR('Transfer Definitions'!I46="y",ISNUMBER('Transfer Definitions'!I46)),IF(SUMPRODUCT(--(G398:Y398&lt;&gt;""))=0,IF(ISNUMBER('Transfer Definitions'!I46),'Transfer Definitions'!I46,0),"N.A."),"")</f>
        <v/>
      </c>
      <c r="F398" s="48" t="str">
        <f>IF(OR('Transfer Definitions'!I46="y",ISNUMBER('Transfer Definitions'!I46)),"OR","")</f>
        <v/>
      </c>
    </row>
    <row r="399" spans="1:22" x14ac:dyDescent="0.45">
      <c r="A399" s="48" t="str">
        <f>IF(NOT(OR('Transfer Definitions'!J46="y",ISNUMBER('Transfer Definitions'!J46))),"...",'Population Definitions'!$B$13)</f>
        <v>...</v>
      </c>
      <c r="B399" s="1" t="str">
        <f t="shared" si="8"/>
        <v/>
      </c>
      <c r="C399" s="48" t="str">
        <f>IF(NOT(OR('Transfer Definitions'!J46="y",ISNUMBER('Transfer Definitions'!J46))),"",'Population Definitions'!$B$10)</f>
        <v/>
      </c>
      <c r="D399" s="143" t="str">
        <f>IF(OR('Transfer Definitions'!J46="y",ISNUMBER('Transfer Definitions'!J46)),"Number","")</f>
        <v/>
      </c>
      <c r="E399" s="143" t="str">
        <f>IF(OR('Transfer Definitions'!J46="y",ISNUMBER('Transfer Definitions'!J46)),IF(SUMPRODUCT(--(G399:Y399&lt;&gt;""))=0,IF(ISNUMBER('Transfer Definitions'!J46),'Transfer Definitions'!J46,0),"N.A."),"")</f>
        <v/>
      </c>
      <c r="F399" s="48" t="str">
        <f>IF(OR('Transfer Definitions'!J46="y",ISNUMBER('Transfer Definitions'!J46)),"OR","")</f>
        <v/>
      </c>
    </row>
    <row r="400" spans="1:22" x14ac:dyDescent="0.45">
      <c r="A400" s="48" t="str">
        <f>IF(NOT(OR('Transfer Definitions'!K46="y",ISNUMBER('Transfer Definitions'!K46))),"...",'Population Definitions'!$B$13)</f>
        <v>...</v>
      </c>
      <c r="B400" s="1" t="str">
        <f t="shared" si="8"/>
        <v/>
      </c>
      <c r="C400" s="48" t="str">
        <f>IF(NOT(OR('Transfer Definitions'!K46="y",ISNUMBER('Transfer Definitions'!K46))),"",'Population Definitions'!$B$11)</f>
        <v/>
      </c>
      <c r="D400" s="143" t="str">
        <f>IF(OR('Transfer Definitions'!K46="y",ISNUMBER('Transfer Definitions'!K46)),"Number","")</f>
        <v/>
      </c>
      <c r="E400" s="143" t="str">
        <f>IF(OR('Transfer Definitions'!K46="y",ISNUMBER('Transfer Definitions'!K46)),IF(SUMPRODUCT(--(G400:Y400&lt;&gt;""))=0,IF(ISNUMBER('Transfer Definitions'!K46),'Transfer Definitions'!K46,0),"N.A."),"")</f>
        <v/>
      </c>
      <c r="F400" s="48" t="str">
        <f>IF(OR('Transfer Definitions'!K46="y",ISNUMBER('Transfer Definitions'!K46)),"OR","")</f>
        <v/>
      </c>
    </row>
    <row r="401" spans="1:6" x14ac:dyDescent="0.45">
      <c r="A401" s="48" t="str">
        <f>IF(NOT(OR('Transfer Definitions'!L46="y",ISNUMBER('Transfer Definitions'!L46))),"...",'Population Definitions'!$B$13)</f>
        <v>...</v>
      </c>
      <c r="B401" s="1" t="str">
        <f t="shared" si="8"/>
        <v/>
      </c>
      <c r="C401" s="48" t="str">
        <f>IF(NOT(OR('Transfer Definitions'!L46="y",ISNUMBER('Transfer Definitions'!L46))),"",'Population Definitions'!$B$12)</f>
        <v/>
      </c>
      <c r="D401" s="143" t="str">
        <f>IF(OR('Transfer Definitions'!L46="y",ISNUMBER('Transfer Definitions'!L46)),"Number","")</f>
        <v/>
      </c>
      <c r="E401" s="143" t="str">
        <f>IF(OR('Transfer Definitions'!L46="y",ISNUMBER('Transfer Definitions'!L46)),IF(SUMPRODUCT(--(G401:Y401&lt;&gt;""))=0,IF(ISNUMBER('Transfer Definitions'!L46),'Transfer Definitions'!L46,0),"N.A."),"")</f>
        <v/>
      </c>
      <c r="F401" s="48" t="str">
        <f>IF(OR('Transfer Definitions'!L46="y",ISNUMBER('Transfer Definitions'!L46)),"OR","")</f>
        <v/>
      </c>
    </row>
  </sheetData>
  <dataValidations count="1">
    <dataValidation type="list" allowBlank="1" showInputMessage="1" showErrorMessage="1" sqref="D136:D267 D2:D133 D270:D401" xr:uid="{1F47B066-414E-4E80-B8F5-8AFBF55F13D7}">
      <formula1>"Number,Probability"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25F71-991B-4C29-A0F4-FC0107D81B44}">
  <dimension ref="A1:Y159"/>
  <sheetViews>
    <sheetView topLeftCell="A17" workbookViewId="0">
      <selection activeCell="I18" sqref="I18"/>
    </sheetView>
  </sheetViews>
  <sheetFormatPr defaultRowHeight="14.25" x14ac:dyDescent="0.45"/>
  <cols>
    <col min="1" max="1" width="54.86328125" style="143" bestFit="1" customWidth="1"/>
    <col min="2" max="2" width="3.46484375" style="143" bestFit="1" customWidth="1"/>
    <col min="3" max="3" width="22.19921875" style="143" bestFit="1" customWidth="1"/>
    <col min="4" max="4" width="12.265625" style="143" bestFit="1" customWidth="1"/>
    <col min="5" max="5" width="8" style="143" bestFit="1" customWidth="1"/>
    <col min="6" max="6" width="10.796875" style="143" bestFit="1" customWidth="1"/>
    <col min="7" max="7" width="9.1328125" style="143" bestFit="1" customWidth="1"/>
    <col min="8" max="8" width="4.73046875" style="143" bestFit="1" customWidth="1"/>
    <col min="9" max="9" width="9.1328125" style="143" bestFit="1" customWidth="1"/>
    <col min="10" max="10" width="4.73046875" style="143" bestFit="1" customWidth="1"/>
    <col min="11" max="11" width="10.1328125" style="143" bestFit="1" customWidth="1"/>
    <col min="12" max="12" width="4.9296875" style="143" bestFit="1" customWidth="1"/>
    <col min="13" max="13" width="10.3984375" style="143" bestFit="1" customWidth="1"/>
    <col min="14" max="25" width="4.73046875" style="143" bestFit="1" customWidth="1"/>
    <col min="26" max="16384" width="9.06640625" style="143"/>
  </cols>
  <sheetData>
    <row r="1" spans="1:25" x14ac:dyDescent="0.45">
      <c r="A1" s="1" t="s">
        <v>142</v>
      </c>
      <c r="B1" s="163" t="str">
        <f>'Population Definitions'!$A$2</f>
        <v>0-4</v>
      </c>
      <c r="C1" s="163" t="str">
        <f>'Population Definitions'!$A$3</f>
        <v>5-14</v>
      </c>
      <c r="D1" s="163" t="str">
        <f>'Population Definitions'!$A$4</f>
        <v>15-64</v>
      </c>
      <c r="E1" s="163" t="str">
        <f>'Population Definitions'!$A$5</f>
        <v>65+</v>
      </c>
      <c r="F1" s="163" t="str">
        <f>'Population Definitions'!$A$6</f>
        <v>15-64 (HIV+)</v>
      </c>
      <c r="G1" s="163" t="str">
        <f>'Population Definitions'!$A$7</f>
        <v>65+ (HIV+)</v>
      </c>
      <c r="H1" s="163" t="str">
        <f>'Population Definitions'!$A$8</f>
        <v>Pris</v>
      </c>
      <c r="I1" s="163" t="str">
        <f>'Population Definitions'!$A$9</f>
        <v>Pris (HIV+)</v>
      </c>
      <c r="J1" s="163" t="str">
        <f>'Population Definitions'!$A$10</f>
        <v>HCW</v>
      </c>
      <c r="K1" s="163" t="str">
        <f>'Population Definitions'!$A$11</f>
        <v>HCW (HIV+)</v>
      </c>
      <c r="L1" s="163" t="str">
        <f>'Population Definitions'!$A$12</f>
        <v>Mine</v>
      </c>
      <c r="M1" s="163" t="str">
        <f>'Population Definitions'!$A$13</f>
        <v>Mine (HIV+)</v>
      </c>
    </row>
    <row r="2" spans="1:25" x14ac:dyDescent="0.45">
      <c r="A2" s="163" t="str">
        <f>'Population Definitions'!$A$2</f>
        <v>0-4</v>
      </c>
      <c r="B2" s="13">
        <v>5</v>
      </c>
      <c r="C2" s="13">
        <v>1</v>
      </c>
      <c r="D2" s="13">
        <v>3</v>
      </c>
      <c r="E2" s="13"/>
      <c r="F2" s="13">
        <v>1</v>
      </c>
      <c r="G2" s="13"/>
      <c r="H2" s="13"/>
      <c r="I2" s="13"/>
      <c r="J2" s="13"/>
      <c r="K2" s="13"/>
      <c r="L2" s="13"/>
      <c r="M2" s="13"/>
    </row>
    <row r="3" spans="1:25" x14ac:dyDescent="0.45">
      <c r="A3" s="163" t="str">
        <f>'Population Definitions'!$A$3</f>
        <v>5-14</v>
      </c>
      <c r="B3" s="13">
        <v>1</v>
      </c>
      <c r="C3" s="13">
        <v>5</v>
      </c>
      <c r="D3" s="13">
        <v>3</v>
      </c>
      <c r="E3" s="13">
        <v>1</v>
      </c>
      <c r="F3" s="13"/>
      <c r="G3" s="13"/>
      <c r="H3" s="13"/>
      <c r="I3" s="13"/>
      <c r="J3" s="13"/>
      <c r="K3" s="13"/>
      <c r="L3" s="13"/>
      <c r="M3" s="13"/>
    </row>
    <row r="4" spans="1:25" x14ac:dyDescent="0.45">
      <c r="A4" s="163" t="str">
        <f>'Population Definitions'!$A$4</f>
        <v>15-64</v>
      </c>
      <c r="B4" s="13">
        <v>1</v>
      </c>
      <c r="C4" s="13">
        <v>1</v>
      </c>
      <c r="D4" s="13">
        <v>5</v>
      </c>
      <c r="E4" s="13">
        <v>1</v>
      </c>
      <c r="F4" s="13">
        <v>1</v>
      </c>
      <c r="G4" s="13">
        <v>1</v>
      </c>
      <c r="H4" s="13"/>
      <c r="I4" s="13"/>
      <c r="J4" s="13"/>
      <c r="K4" s="13"/>
      <c r="L4" s="13"/>
      <c r="M4" s="13"/>
    </row>
    <row r="5" spans="1:25" x14ac:dyDescent="0.45">
      <c r="A5" s="163" t="str">
        <f>'Population Definitions'!$A$5</f>
        <v>65+</v>
      </c>
      <c r="B5" s="13"/>
      <c r="C5" s="13">
        <v>1</v>
      </c>
      <c r="D5" s="13">
        <v>1</v>
      </c>
      <c r="E5" s="13">
        <v>10</v>
      </c>
      <c r="F5" s="13">
        <v>1</v>
      </c>
      <c r="G5" s="13">
        <v>1</v>
      </c>
      <c r="H5" s="13"/>
      <c r="I5" s="13"/>
      <c r="J5" s="13"/>
      <c r="K5" s="13"/>
      <c r="L5" s="13"/>
      <c r="M5" s="13"/>
    </row>
    <row r="6" spans="1:25" x14ac:dyDescent="0.45">
      <c r="A6" s="163" t="str">
        <f>'Population Definitions'!$A$6</f>
        <v>15-64 (HIV+)</v>
      </c>
      <c r="B6" s="13">
        <v>1</v>
      </c>
      <c r="C6" s="13"/>
      <c r="D6" s="13">
        <v>1</v>
      </c>
      <c r="E6" s="13">
        <v>1</v>
      </c>
      <c r="F6" s="13">
        <v>5</v>
      </c>
      <c r="G6" s="13">
        <v>2</v>
      </c>
      <c r="H6" s="13"/>
      <c r="I6" s="13"/>
      <c r="J6" s="13"/>
      <c r="K6" s="13"/>
      <c r="L6" s="13"/>
      <c r="M6" s="13"/>
    </row>
    <row r="7" spans="1:25" x14ac:dyDescent="0.45">
      <c r="A7" s="163" t="str">
        <f>'Population Definitions'!$A$7</f>
        <v>65+ (HIV+)</v>
      </c>
      <c r="B7" s="13"/>
      <c r="C7" s="13"/>
      <c r="D7" s="13">
        <v>1</v>
      </c>
      <c r="E7" s="13">
        <v>1</v>
      </c>
      <c r="F7" s="13">
        <v>1</v>
      </c>
      <c r="G7" s="13">
        <v>10</v>
      </c>
      <c r="H7" s="13"/>
      <c r="I7" s="13"/>
      <c r="J7" s="13"/>
      <c r="K7" s="13"/>
      <c r="L7" s="13"/>
      <c r="M7" s="13"/>
    </row>
    <row r="8" spans="1:25" x14ac:dyDescent="0.45">
      <c r="A8" s="163" t="str">
        <f>'Population Definitions'!$A$8</f>
        <v>Pris</v>
      </c>
      <c r="B8" s="13"/>
      <c r="C8" s="13"/>
      <c r="D8" s="13"/>
      <c r="E8" s="13"/>
      <c r="F8" s="13"/>
      <c r="G8" s="13"/>
      <c r="H8" s="13">
        <v>1</v>
      </c>
      <c r="I8" s="13">
        <v>1</v>
      </c>
      <c r="J8" s="13"/>
      <c r="K8" s="13"/>
      <c r="L8" s="13"/>
      <c r="M8" s="13"/>
    </row>
    <row r="9" spans="1:25" x14ac:dyDescent="0.45">
      <c r="A9" s="163" t="str">
        <f>'Population Definitions'!$A$9</f>
        <v>Pris (HIV+)</v>
      </c>
      <c r="B9" s="13"/>
      <c r="C9" s="13"/>
      <c r="D9" s="13"/>
      <c r="E9" s="13"/>
      <c r="F9" s="13"/>
      <c r="G9" s="13"/>
      <c r="H9" s="13">
        <v>1</v>
      </c>
      <c r="I9" s="13">
        <v>1</v>
      </c>
      <c r="J9" s="13"/>
      <c r="K9" s="13"/>
      <c r="L9" s="13"/>
      <c r="M9" s="13"/>
    </row>
    <row r="10" spans="1:25" x14ac:dyDescent="0.45">
      <c r="A10" s="163" t="str">
        <f>'Population Definitions'!$A$10</f>
        <v>HCW</v>
      </c>
      <c r="B10" s="13"/>
      <c r="C10" s="13"/>
      <c r="D10" s="13">
        <v>1</v>
      </c>
      <c r="E10" s="13">
        <v>3</v>
      </c>
      <c r="F10" s="13">
        <v>5</v>
      </c>
      <c r="G10" s="13">
        <v>5</v>
      </c>
      <c r="H10" s="13" t="s">
        <v>143</v>
      </c>
      <c r="I10" s="13" t="s">
        <v>143</v>
      </c>
      <c r="J10" s="13">
        <v>10</v>
      </c>
      <c r="K10" s="13">
        <v>10</v>
      </c>
      <c r="L10" s="13"/>
      <c r="M10" s="13"/>
    </row>
    <row r="11" spans="1:25" x14ac:dyDescent="0.45">
      <c r="A11" s="163" t="str">
        <f>'Population Definitions'!$A$11</f>
        <v>HCW (HIV+)</v>
      </c>
      <c r="B11" s="13"/>
      <c r="C11" s="13"/>
      <c r="D11" s="13">
        <v>1</v>
      </c>
      <c r="E11" s="13">
        <v>3</v>
      </c>
      <c r="F11" s="13">
        <v>5</v>
      </c>
      <c r="G11" s="13">
        <v>5</v>
      </c>
      <c r="H11" s="13" t="s">
        <v>143</v>
      </c>
      <c r="I11" s="13" t="s">
        <v>143</v>
      </c>
      <c r="J11" s="13">
        <v>10</v>
      </c>
      <c r="K11" s="13">
        <v>10</v>
      </c>
      <c r="L11" s="13"/>
      <c r="M11" s="13"/>
    </row>
    <row r="12" spans="1:25" x14ac:dyDescent="0.45">
      <c r="A12" s="163" t="str">
        <f>'Population Definitions'!$A$12</f>
        <v>Mine</v>
      </c>
      <c r="B12" s="13"/>
      <c r="C12" s="13"/>
      <c r="D12" s="13"/>
      <c r="E12" s="13"/>
      <c r="F12" s="13"/>
      <c r="G12" s="13"/>
      <c r="H12" s="13" t="s">
        <v>143</v>
      </c>
      <c r="I12" s="13" t="s">
        <v>143</v>
      </c>
      <c r="J12" s="13"/>
      <c r="K12" s="13"/>
      <c r="L12" s="13">
        <v>1</v>
      </c>
      <c r="M12" s="13">
        <v>1</v>
      </c>
    </row>
    <row r="13" spans="1:25" x14ac:dyDescent="0.45">
      <c r="A13" s="163" t="str">
        <f>'Population Definitions'!$A$13</f>
        <v>Mine (HIV+)</v>
      </c>
      <c r="B13" s="13"/>
      <c r="C13" s="13"/>
      <c r="D13" s="13"/>
      <c r="E13" s="13"/>
      <c r="F13" s="13"/>
      <c r="G13" s="13"/>
      <c r="H13" s="13" t="s">
        <v>143</v>
      </c>
      <c r="I13" s="13" t="s">
        <v>143</v>
      </c>
      <c r="J13" s="13"/>
      <c r="K13" s="13"/>
      <c r="L13" s="13">
        <v>1</v>
      </c>
      <c r="M13" s="13">
        <v>1</v>
      </c>
    </row>
    <row r="15" spans="1:25" x14ac:dyDescent="0.45">
      <c r="A15" s="1" t="s">
        <v>142</v>
      </c>
      <c r="D15" s="1" t="s">
        <v>3</v>
      </c>
      <c r="E15" s="1" t="s">
        <v>4</v>
      </c>
      <c r="G15" s="1">
        <v>2000</v>
      </c>
      <c r="H15" s="1">
        <v>2001</v>
      </c>
      <c r="I15" s="1">
        <v>2002</v>
      </c>
      <c r="J15" s="1">
        <v>2003</v>
      </c>
      <c r="K15" s="1">
        <v>2004</v>
      </c>
      <c r="L15" s="1">
        <v>2005</v>
      </c>
      <c r="M15" s="1">
        <v>2006</v>
      </c>
      <c r="N15" s="1">
        <v>2007</v>
      </c>
      <c r="O15" s="1">
        <v>2008</v>
      </c>
      <c r="P15" s="1">
        <v>2009</v>
      </c>
      <c r="Q15" s="1">
        <v>2010</v>
      </c>
      <c r="R15" s="1">
        <v>2011</v>
      </c>
      <c r="S15" s="1">
        <v>2012</v>
      </c>
      <c r="T15" s="1">
        <v>2013</v>
      </c>
      <c r="U15" s="1">
        <v>2014</v>
      </c>
      <c r="V15" s="1">
        <v>2015</v>
      </c>
      <c r="W15" s="1">
        <v>2016</v>
      </c>
      <c r="X15" s="1">
        <v>2017</v>
      </c>
      <c r="Y15" s="1">
        <v>2018</v>
      </c>
    </row>
    <row r="16" spans="1:25" x14ac:dyDescent="0.45">
      <c r="A16" s="48" t="str">
        <f>IF(NOT(OR('Population Interactions'!B2="y",ISNUMBER('Population Interactions'!B2))),"...",'Population Definitions'!$B$2)</f>
        <v>Gen 0-4</v>
      </c>
      <c r="B16" s="1" t="str">
        <f t="shared" ref="B16:B79" si="0">IF(C16="","","---&gt;")</f>
        <v>---&gt;</v>
      </c>
      <c r="C16" s="48" t="str">
        <f>IF(NOT(OR('Population Interactions'!B2="y",ISNUMBER('Population Interactions'!B2))),"",'Population Definitions'!$B$2)</f>
        <v>Gen 0-4</v>
      </c>
      <c r="D16" s="143" t="str">
        <f>IF(OR('Population Interactions'!B2="y",ISNUMBER('Population Interactions'!B2)),"N.A.","")</f>
        <v>N.A.</v>
      </c>
      <c r="E16" s="143">
        <f>IF(OR('Population Interactions'!B2="y",ISNUMBER('Population Interactions'!B2)),IF(SUMPRODUCT(--(G16:Y16&lt;&gt;""))=0,IF(ISNUMBER('Population Interactions'!B2),'Population Interactions'!B2,1),"N.A."),"")</f>
        <v>5</v>
      </c>
      <c r="F16" s="48" t="str">
        <f>IF(OR('Population Interactions'!B2="y",ISNUMBER('Population Interactions'!B2)),"OR","")</f>
        <v>OR</v>
      </c>
    </row>
    <row r="17" spans="1:6" x14ac:dyDescent="0.45">
      <c r="A17" s="48" t="str">
        <f>IF(NOT(OR('Population Interactions'!C2="y",ISNUMBER('Population Interactions'!C2))),"...",'Population Definitions'!$B$2)</f>
        <v>Gen 0-4</v>
      </c>
      <c r="B17" s="1" t="str">
        <f t="shared" si="0"/>
        <v>---&gt;</v>
      </c>
      <c r="C17" s="48" t="str">
        <f>IF(NOT(OR('Population Interactions'!C2="y",ISNUMBER('Population Interactions'!C2))),"",'Population Definitions'!$B$3)</f>
        <v>Gen 5-14</v>
      </c>
      <c r="D17" s="143" t="str">
        <f>IF(OR('Population Interactions'!C2="y",ISNUMBER('Population Interactions'!C2)),"N.A.","")</f>
        <v>N.A.</v>
      </c>
      <c r="E17" s="143">
        <f>IF(OR('Population Interactions'!C2="y",ISNUMBER('Population Interactions'!C2)),IF(SUMPRODUCT(--(G17:Y17&lt;&gt;""))=0,IF(ISNUMBER('Population Interactions'!C2),'Population Interactions'!C2,1),"N.A."),"")</f>
        <v>1</v>
      </c>
      <c r="F17" s="48" t="str">
        <f>IF(OR('Population Interactions'!C2="y",ISNUMBER('Population Interactions'!C2)),"OR","")</f>
        <v>OR</v>
      </c>
    </row>
    <row r="18" spans="1:6" x14ac:dyDescent="0.45">
      <c r="A18" s="48" t="str">
        <f>IF(NOT(OR('Population Interactions'!D2="y",ISNUMBER('Population Interactions'!D2))),"...",'Population Definitions'!$B$2)</f>
        <v>Gen 0-4</v>
      </c>
      <c r="B18" s="1" t="str">
        <f t="shared" si="0"/>
        <v>---&gt;</v>
      </c>
      <c r="C18" s="48" t="str">
        <f>IF(NOT(OR('Population Interactions'!D2="y",ISNUMBER('Population Interactions'!D2))),"",'Population Definitions'!$B$4)</f>
        <v>Gen 15-64</v>
      </c>
      <c r="D18" s="143" t="str">
        <f>IF(OR('Population Interactions'!D2="y",ISNUMBER('Population Interactions'!D2)),"N.A.","")</f>
        <v>N.A.</v>
      </c>
      <c r="E18" s="143">
        <f>IF(OR('Population Interactions'!D2="y",ISNUMBER('Population Interactions'!D2)),IF(SUMPRODUCT(--(G18:Y18&lt;&gt;""))=0,IF(ISNUMBER('Population Interactions'!D2),'Population Interactions'!D2,1),"N.A."),"")</f>
        <v>3</v>
      </c>
      <c r="F18" s="48" t="str">
        <f>IF(OR('Population Interactions'!D2="y",ISNUMBER('Population Interactions'!D2)),"OR","")</f>
        <v>OR</v>
      </c>
    </row>
    <row r="19" spans="1:6" x14ac:dyDescent="0.45">
      <c r="A19" s="48" t="str">
        <f>IF(NOT(OR('Population Interactions'!E2="y",ISNUMBER('Population Interactions'!E2))),"...",'Population Definitions'!$B$2)</f>
        <v>...</v>
      </c>
      <c r="B19" s="1" t="str">
        <f t="shared" si="0"/>
        <v/>
      </c>
      <c r="C19" s="48" t="str">
        <f>IF(NOT(OR('Population Interactions'!E2="y",ISNUMBER('Population Interactions'!E2))),"",'Population Definitions'!$B$5)</f>
        <v/>
      </c>
      <c r="D19" s="143" t="str">
        <f>IF(OR('Population Interactions'!E2="y",ISNUMBER('Population Interactions'!E2)),"N.A.","")</f>
        <v/>
      </c>
      <c r="E19" s="143" t="str">
        <f>IF(OR('Population Interactions'!E2="y",ISNUMBER('Population Interactions'!E2)),IF(SUMPRODUCT(--(G19:Y19&lt;&gt;""))=0,IF(ISNUMBER('Population Interactions'!E2),'Population Interactions'!E2,1),"N.A."),"")</f>
        <v/>
      </c>
      <c r="F19" s="48" t="str">
        <f>IF(OR('Population Interactions'!E2="y",ISNUMBER('Population Interactions'!E2)),"OR","")</f>
        <v/>
      </c>
    </row>
    <row r="20" spans="1:6" x14ac:dyDescent="0.45">
      <c r="A20" s="48" t="str">
        <f>IF(NOT(OR('Population Interactions'!F2="y",ISNUMBER('Population Interactions'!F2))),"...",'Population Definitions'!$B$2)</f>
        <v>Gen 0-4</v>
      </c>
      <c r="B20" s="1" t="str">
        <f t="shared" si="0"/>
        <v>---&gt;</v>
      </c>
      <c r="C20" s="48" t="str">
        <f>IF(NOT(OR('Population Interactions'!F2="y",ISNUMBER('Population Interactions'!F2))),"",'Population Definitions'!$B$6)</f>
        <v>PLHIV 15-64</v>
      </c>
      <c r="D20" s="143" t="str">
        <f>IF(OR('Population Interactions'!F2="y",ISNUMBER('Population Interactions'!F2)),"N.A.","")</f>
        <v>N.A.</v>
      </c>
      <c r="E20" s="143">
        <f>IF(OR('Population Interactions'!F2="y",ISNUMBER('Population Interactions'!F2)),IF(SUMPRODUCT(--(G20:Y20&lt;&gt;""))=0,IF(ISNUMBER('Population Interactions'!F2),'Population Interactions'!F2,1),"N.A."),"")</f>
        <v>1</v>
      </c>
      <c r="F20" s="48" t="str">
        <f>IF(OR('Population Interactions'!F2="y",ISNUMBER('Population Interactions'!F2)),"OR","")</f>
        <v>OR</v>
      </c>
    </row>
    <row r="21" spans="1:6" x14ac:dyDescent="0.45">
      <c r="A21" s="48" t="str">
        <f>IF(NOT(OR('Population Interactions'!G2="y",ISNUMBER('Population Interactions'!G2))),"...",'Population Definitions'!$B$2)</f>
        <v>...</v>
      </c>
      <c r="B21" s="1" t="str">
        <f t="shared" si="0"/>
        <v/>
      </c>
      <c r="C21" s="48" t="str">
        <f>IF(NOT(OR('Population Interactions'!G2="y",ISNUMBER('Population Interactions'!G2))),"",'Population Definitions'!$B$7)</f>
        <v/>
      </c>
      <c r="D21" s="143" t="str">
        <f>IF(OR('Population Interactions'!G2="y",ISNUMBER('Population Interactions'!G2)),"N.A.","")</f>
        <v/>
      </c>
      <c r="E21" s="143" t="str">
        <f>IF(OR('Population Interactions'!G2="y",ISNUMBER('Population Interactions'!G2)),IF(SUMPRODUCT(--(G21:Y21&lt;&gt;""))=0,IF(ISNUMBER('Population Interactions'!G2),'Population Interactions'!G2,1),"N.A."),"")</f>
        <v/>
      </c>
      <c r="F21" s="48" t="str">
        <f>IF(OR('Population Interactions'!G2="y",ISNUMBER('Population Interactions'!G2)),"OR","")</f>
        <v/>
      </c>
    </row>
    <row r="22" spans="1:6" x14ac:dyDescent="0.45">
      <c r="A22" s="48" t="str">
        <f>IF(NOT(OR('Population Interactions'!H2="y",ISNUMBER('Population Interactions'!H2))),"...",'Population Definitions'!$B$2)</f>
        <v>...</v>
      </c>
      <c r="B22" s="1" t="str">
        <f t="shared" si="0"/>
        <v/>
      </c>
      <c r="C22" s="48" t="str">
        <f>IF(NOT(OR('Population Interactions'!H2="y",ISNUMBER('Population Interactions'!H2))),"",'Population Definitions'!$B$8)</f>
        <v/>
      </c>
      <c r="D22" s="143" t="str">
        <f>IF(OR('Population Interactions'!H2="y",ISNUMBER('Population Interactions'!H2)),"N.A.","")</f>
        <v/>
      </c>
      <c r="E22" s="143" t="str">
        <f>IF(OR('Population Interactions'!H2="y",ISNUMBER('Population Interactions'!H2)),IF(SUMPRODUCT(--(G22:Y22&lt;&gt;""))=0,IF(ISNUMBER('Population Interactions'!H2),'Population Interactions'!H2,1),"N.A."),"")</f>
        <v/>
      </c>
      <c r="F22" s="48" t="str">
        <f>IF(OR('Population Interactions'!H2="y",ISNUMBER('Population Interactions'!H2)),"OR","")</f>
        <v/>
      </c>
    </row>
    <row r="23" spans="1:6" x14ac:dyDescent="0.45">
      <c r="A23" s="48" t="str">
        <f>IF(NOT(OR('Population Interactions'!I2="y",ISNUMBER('Population Interactions'!I2))),"...",'Population Definitions'!$B$2)</f>
        <v>...</v>
      </c>
      <c r="B23" s="1" t="str">
        <f t="shared" si="0"/>
        <v/>
      </c>
      <c r="C23" s="48" t="str">
        <f>IF(NOT(OR('Population Interactions'!I2="y",ISNUMBER('Population Interactions'!I2))),"",'Population Definitions'!$B$9)</f>
        <v/>
      </c>
      <c r="D23" s="143" t="str">
        <f>IF(OR('Population Interactions'!I2="y",ISNUMBER('Population Interactions'!I2)),"N.A.","")</f>
        <v/>
      </c>
      <c r="E23" s="143" t="str">
        <f>IF(OR('Population Interactions'!I2="y",ISNUMBER('Population Interactions'!I2)),IF(SUMPRODUCT(--(G23:Y23&lt;&gt;""))=0,IF(ISNUMBER('Population Interactions'!I2),'Population Interactions'!I2,1),"N.A."),"")</f>
        <v/>
      </c>
      <c r="F23" s="48" t="str">
        <f>IF(OR('Population Interactions'!I2="y",ISNUMBER('Population Interactions'!I2)),"OR","")</f>
        <v/>
      </c>
    </row>
    <row r="24" spans="1:6" x14ac:dyDescent="0.45">
      <c r="A24" s="48" t="str">
        <f>IF(NOT(OR('Population Interactions'!J2="y",ISNUMBER('Population Interactions'!J2))),"...",'Population Definitions'!$B$2)</f>
        <v>...</v>
      </c>
      <c r="B24" s="1" t="str">
        <f t="shared" si="0"/>
        <v/>
      </c>
      <c r="C24" s="48" t="str">
        <f>IF(NOT(OR('Population Interactions'!J2="y",ISNUMBER('Population Interactions'!J2))),"",'Population Definitions'!$B$10)</f>
        <v/>
      </c>
      <c r="D24" s="143" t="str">
        <f>IF(OR('Population Interactions'!J2="y",ISNUMBER('Population Interactions'!J2)),"N.A.","")</f>
        <v/>
      </c>
      <c r="E24" s="143" t="str">
        <f>IF(OR('Population Interactions'!J2="y",ISNUMBER('Population Interactions'!J2)),IF(SUMPRODUCT(--(G24:Y24&lt;&gt;""))=0,IF(ISNUMBER('Population Interactions'!J2),'Population Interactions'!J2,1),"N.A."),"")</f>
        <v/>
      </c>
      <c r="F24" s="48" t="str">
        <f>IF(OR('Population Interactions'!J2="y",ISNUMBER('Population Interactions'!J2)),"OR","")</f>
        <v/>
      </c>
    </row>
    <row r="25" spans="1:6" x14ac:dyDescent="0.45">
      <c r="A25" s="48" t="str">
        <f>IF(NOT(OR('Population Interactions'!K2="y",ISNUMBER('Population Interactions'!K2))),"...",'Population Definitions'!$B$2)</f>
        <v>...</v>
      </c>
      <c r="B25" s="1" t="str">
        <f t="shared" si="0"/>
        <v/>
      </c>
      <c r="C25" s="48" t="str">
        <f>IF(NOT(OR('Population Interactions'!K2="y",ISNUMBER('Population Interactions'!K2))),"",'Population Definitions'!$B$11)</f>
        <v/>
      </c>
      <c r="D25" s="143" t="str">
        <f>IF(OR('Population Interactions'!K2="y",ISNUMBER('Population Interactions'!K2)),"N.A.","")</f>
        <v/>
      </c>
      <c r="E25" s="143" t="str">
        <f>IF(OR('Population Interactions'!K2="y",ISNUMBER('Population Interactions'!K2)),IF(SUMPRODUCT(--(G25:Y25&lt;&gt;""))=0,IF(ISNUMBER('Population Interactions'!K2),'Population Interactions'!K2,1),"N.A."),"")</f>
        <v/>
      </c>
      <c r="F25" s="48" t="str">
        <f>IF(OR('Population Interactions'!K2="y",ISNUMBER('Population Interactions'!K2)),"OR","")</f>
        <v/>
      </c>
    </row>
    <row r="26" spans="1:6" x14ac:dyDescent="0.45">
      <c r="A26" s="48" t="str">
        <f>IF(NOT(OR('Population Interactions'!L2="y",ISNUMBER('Population Interactions'!L2))),"...",'Population Definitions'!$B$2)</f>
        <v>...</v>
      </c>
      <c r="B26" s="1" t="str">
        <f t="shared" si="0"/>
        <v/>
      </c>
      <c r="C26" s="48" t="str">
        <f>IF(NOT(OR('Population Interactions'!L2="y",ISNUMBER('Population Interactions'!L2))),"",'Population Definitions'!$B$12)</f>
        <v/>
      </c>
      <c r="D26" s="143" t="str">
        <f>IF(OR('Population Interactions'!L2="y",ISNUMBER('Population Interactions'!L2)),"N.A.","")</f>
        <v/>
      </c>
      <c r="E26" s="143" t="str">
        <f>IF(OR('Population Interactions'!L2="y",ISNUMBER('Population Interactions'!L2)),IF(SUMPRODUCT(--(G26:Y26&lt;&gt;""))=0,IF(ISNUMBER('Population Interactions'!L2),'Population Interactions'!L2,1),"N.A."),"")</f>
        <v/>
      </c>
      <c r="F26" s="48" t="str">
        <f>IF(OR('Population Interactions'!L2="y",ISNUMBER('Population Interactions'!L2)),"OR","")</f>
        <v/>
      </c>
    </row>
    <row r="27" spans="1:6" x14ac:dyDescent="0.45">
      <c r="A27" s="48" t="str">
        <f>IF(NOT(OR('Population Interactions'!M2="y",ISNUMBER('Population Interactions'!M2))),"...",'Population Definitions'!$B$2)</f>
        <v>...</v>
      </c>
      <c r="B27" s="1" t="str">
        <f t="shared" si="0"/>
        <v/>
      </c>
      <c r="C27" s="48" t="str">
        <f>IF(NOT(OR('Population Interactions'!M2="y",ISNUMBER('Population Interactions'!M2))),"",'Population Definitions'!$B$13)</f>
        <v/>
      </c>
      <c r="D27" s="143" t="str">
        <f>IF(OR('Population Interactions'!M2="y",ISNUMBER('Population Interactions'!M2)),"N.A.","")</f>
        <v/>
      </c>
      <c r="E27" s="143" t="str">
        <f>IF(OR('Population Interactions'!M2="y",ISNUMBER('Population Interactions'!M2)),IF(SUMPRODUCT(--(G27:Y27&lt;&gt;""))=0,IF(ISNUMBER('Population Interactions'!M2),'Population Interactions'!M2,1),"N.A."),"")</f>
        <v/>
      </c>
      <c r="F27" s="48" t="str">
        <f>IF(OR('Population Interactions'!M2="y",ISNUMBER('Population Interactions'!M2)),"OR","")</f>
        <v/>
      </c>
    </row>
    <row r="28" spans="1:6" x14ac:dyDescent="0.45">
      <c r="A28" s="48" t="str">
        <f>IF(NOT(OR('Population Interactions'!B3="y",ISNUMBER('Population Interactions'!B3))),"...",'Population Definitions'!$B$3)</f>
        <v>Gen 5-14</v>
      </c>
      <c r="B28" s="1" t="str">
        <f t="shared" si="0"/>
        <v>---&gt;</v>
      </c>
      <c r="C28" s="48" t="str">
        <f>IF(NOT(OR('Population Interactions'!B3="y",ISNUMBER('Population Interactions'!B3))),"",'Population Definitions'!$B$2)</f>
        <v>Gen 0-4</v>
      </c>
      <c r="D28" s="143" t="str">
        <f>IF(OR('Population Interactions'!B3="y",ISNUMBER('Population Interactions'!B3)),"N.A.","")</f>
        <v>N.A.</v>
      </c>
      <c r="E28" s="143">
        <f>IF(OR('Population Interactions'!B3="y",ISNUMBER('Population Interactions'!B3)),IF(SUMPRODUCT(--(G28:Y28&lt;&gt;""))=0,IF(ISNUMBER('Population Interactions'!B3),'Population Interactions'!B3,1),"N.A."),"")</f>
        <v>1</v>
      </c>
      <c r="F28" s="48" t="str">
        <f>IF(OR('Population Interactions'!B3="y",ISNUMBER('Population Interactions'!B3)),"OR","")</f>
        <v>OR</v>
      </c>
    </row>
    <row r="29" spans="1:6" x14ac:dyDescent="0.45">
      <c r="A29" s="48" t="str">
        <f>IF(NOT(OR('Population Interactions'!C3="y",ISNUMBER('Population Interactions'!C3))),"...",'Population Definitions'!$B$3)</f>
        <v>Gen 5-14</v>
      </c>
      <c r="B29" s="1" t="str">
        <f t="shared" si="0"/>
        <v>---&gt;</v>
      </c>
      <c r="C29" s="48" t="str">
        <f>IF(NOT(OR('Population Interactions'!C3="y",ISNUMBER('Population Interactions'!C3))),"",'Population Definitions'!$B$3)</f>
        <v>Gen 5-14</v>
      </c>
      <c r="D29" s="143" t="str">
        <f>IF(OR('Population Interactions'!C3="y",ISNUMBER('Population Interactions'!C3)),"N.A.","")</f>
        <v>N.A.</v>
      </c>
      <c r="E29" s="143">
        <f>IF(OR('Population Interactions'!C3="y",ISNUMBER('Population Interactions'!C3)),IF(SUMPRODUCT(--(G29:Y29&lt;&gt;""))=0,IF(ISNUMBER('Population Interactions'!C3),'Population Interactions'!C3,1),"N.A."),"")</f>
        <v>5</v>
      </c>
      <c r="F29" s="48" t="str">
        <f>IF(OR('Population Interactions'!C3="y",ISNUMBER('Population Interactions'!C3)),"OR","")</f>
        <v>OR</v>
      </c>
    </row>
    <row r="30" spans="1:6" x14ac:dyDescent="0.45">
      <c r="A30" s="48" t="str">
        <f>IF(NOT(OR('Population Interactions'!D3="y",ISNUMBER('Population Interactions'!D3))),"...",'Population Definitions'!$B$3)</f>
        <v>Gen 5-14</v>
      </c>
      <c r="B30" s="1" t="str">
        <f t="shared" si="0"/>
        <v>---&gt;</v>
      </c>
      <c r="C30" s="48" t="str">
        <f>IF(NOT(OR('Population Interactions'!D3="y",ISNUMBER('Population Interactions'!D3))),"",'Population Definitions'!$B$4)</f>
        <v>Gen 15-64</v>
      </c>
      <c r="D30" s="143" t="str">
        <f>IF(OR('Population Interactions'!D3="y",ISNUMBER('Population Interactions'!D3)),"N.A.","")</f>
        <v>N.A.</v>
      </c>
      <c r="E30" s="143">
        <f>IF(OR('Population Interactions'!D3="y",ISNUMBER('Population Interactions'!D3)),IF(SUMPRODUCT(--(G30:Y30&lt;&gt;""))=0,IF(ISNUMBER('Population Interactions'!D3),'Population Interactions'!D3,1),"N.A."),"")</f>
        <v>3</v>
      </c>
      <c r="F30" s="48" t="str">
        <f>IF(OR('Population Interactions'!D3="y",ISNUMBER('Population Interactions'!D3)),"OR","")</f>
        <v>OR</v>
      </c>
    </row>
    <row r="31" spans="1:6" x14ac:dyDescent="0.45">
      <c r="A31" s="48" t="str">
        <f>IF(NOT(OR('Population Interactions'!E3="y",ISNUMBER('Population Interactions'!E3))),"...",'Population Definitions'!$B$3)</f>
        <v>Gen 5-14</v>
      </c>
      <c r="B31" s="1" t="str">
        <f t="shared" si="0"/>
        <v>---&gt;</v>
      </c>
      <c r="C31" s="48" t="str">
        <f>IF(NOT(OR('Population Interactions'!E3="y",ISNUMBER('Population Interactions'!E3))),"",'Population Definitions'!$B$5)</f>
        <v>Gen 65+</v>
      </c>
      <c r="D31" s="143" t="str">
        <f>IF(OR('Population Interactions'!E3="y",ISNUMBER('Population Interactions'!E3)),"N.A.","")</f>
        <v>N.A.</v>
      </c>
      <c r="E31" s="143">
        <f>IF(OR('Population Interactions'!E3="y",ISNUMBER('Population Interactions'!E3)),IF(SUMPRODUCT(--(G31:Y31&lt;&gt;""))=0,IF(ISNUMBER('Population Interactions'!E3),'Population Interactions'!E3,1),"N.A."),"")</f>
        <v>1</v>
      </c>
      <c r="F31" s="48" t="str">
        <f>IF(OR('Population Interactions'!E3="y",ISNUMBER('Population Interactions'!E3)),"OR","")</f>
        <v>OR</v>
      </c>
    </row>
    <row r="32" spans="1:6" x14ac:dyDescent="0.45">
      <c r="A32" s="48" t="str">
        <f>IF(NOT(OR('Population Interactions'!F3="y",ISNUMBER('Population Interactions'!F3))),"...",'Population Definitions'!$B$3)</f>
        <v>...</v>
      </c>
      <c r="B32" s="1" t="str">
        <f t="shared" si="0"/>
        <v/>
      </c>
      <c r="C32" s="48" t="str">
        <f>IF(NOT(OR('Population Interactions'!F3="y",ISNUMBER('Population Interactions'!F3))),"",'Population Definitions'!$B$6)</f>
        <v/>
      </c>
      <c r="D32" s="143" t="str">
        <f>IF(OR('Population Interactions'!F3="y",ISNUMBER('Population Interactions'!F3)),"N.A.","")</f>
        <v/>
      </c>
      <c r="E32" s="143" t="str">
        <f>IF(OR('Population Interactions'!F3="y",ISNUMBER('Population Interactions'!F3)),IF(SUMPRODUCT(--(G32:Y32&lt;&gt;""))=0,IF(ISNUMBER('Population Interactions'!F3),'Population Interactions'!F3,1),"N.A."),"")</f>
        <v/>
      </c>
      <c r="F32" s="48" t="str">
        <f>IF(OR('Population Interactions'!F3="y",ISNUMBER('Population Interactions'!F3)),"OR","")</f>
        <v/>
      </c>
    </row>
    <row r="33" spans="1:6" x14ac:dyDescent="0.45">
      <c r="A33" s="48" t="str">
        <f>IF(NOT(OR('Population Interactions'!G3="y",ISNUMBER('Population Interactions'!G3))),"...",'Population Definitions'!$B$3)</f>
        <v>...</v>
      </c>
      <c r="B33" s="1" t="str">
        <f t="shared" si="0"/>
        <v/>
      </c>
      <c r="C33" s="48" t="str">
        <f>IF(NOT(OR('Population Interactions'!G3="y",ISNUMBER('Population Interactions'!G3))),"",'Population Definitions'!$B$7)</f>
        <v/>
      </c>
      <c r="D33" s="143" t="str">
        <f>IF(OR('Population Interactions'!G3="y",ISNUMBER('Population Interactions'!G3)),"N.A.","")</f>
        <v/>
      </c>
      <c r="E33" s="143" t="str">
        <f>IF(OR('Population Interactions'!G3="y",ISNUMBER('Population Interactions'!G3)),IF(SUMPRODUCT(--(G33:Y33&lt;&gt;""))=0,IF(ISNUMBER('Population Interactions'!G3),'Population Interactions'!G3,1),"N.A."),"")</f>
        <v/>
      </c>
      <c r="F33" s="48" t="str">
        <f>IF(OR('Population Interactions'!G3="y",ISNUMBER('Population Interactions'!G3)),"OR","")</f>
        <v/>
      </c>
    </row>
    <row r="34" spans="1:6" x14ac:dyDescent="0.45">
      <c r="A34" s="48" t="str">
        <f>IF(NOT(OR('Population Interactions'!H3="y",ISNUMBER('Population Interactions'!H3))),"...",'Population Definitions'!$B$3)</f>
        <v>...</v>
      </c>
      <c r="B34" s="1" t="str">
        <f t="shared" si="0"/>
        <v/>
      </c>
      <c r="C34" s="48" t="str">
        <f>IF(NOT(OR('Population Interactions'!H3="y",ISNUMBER('Population Interactions'!H3))),"",'Population Definitions'!$B$8)</f>
        <v/>
      </c>
      <c r="D34" s="143" t="str">
        <f>IF(OR('Population Interactions'!H3="y",ISNUMBER('Population Interactions'!H3)),"N.A.","")</f>
        <v/>
      </c>
      <c r="E34" s="143" t="str">
        <f>IF(OR('Population Interactions'!H3="y",ISNUMBER('Population Interactions'!H3)),IF(SUMPRODUCT(--(G34:Y34&lt;&gt;""))=0,IF(ISNUMBER('Population Interactions'!H3),'Population Interactions'!H3,1),"N.A."),"")</f>
        <v/>
      </c>
      <c r="F34" s="48" t="str">
        <f>IF(OR('Population Interactions'!H3="y",ISNUMBER('Population Interactions'!H3)),"OR","")</f>
        <v/>
      </c>
    </row>
    <row r="35" spans="1:6" x14ac:dyDescent="0.45">
      <c r="A35" s="48" t="str">
        <f>IF(NOT(OR('Population Interactions'!I3="y",ISNUMBER('Population Interactions'!I3))),"...",'Population Definitions'!$B$3)</f>
        <v>...</v>
      </c>
      <c r="B35" s="1" t="str">
        <f t="shared" si="0"/>
        <v/>
      </c>
      <c r="C35" s="48" t="str">
        <f>IF(NOT(OR('Population Interactions'!I3="y",ISNUMBER('Population Interactions'!I3))),"",'Population Definitions'!$B$9)</f>
        <v/>
      </c>
      <c r="D35" s="143" t="str">
        <f>IF(OR('Population Interactions'!I3="y",ISNUMBER('Population Interactions'!I3)),"N.A.","")</f>
        <v/>
      </c>
      <c r="E35" s="143" t="str">
        <f>IF(OR('Population Interactions'!I3="y",ISNUMBER('Population Interactions'!I3)),IF(SUMPRODUCT(--(G35:Y35&lt;&gt;""))=0,IF(ISNUMBER('Population Interactions'!I3),'Population Interactions'!I3,1),"N.A."),"")</f>
        <v/>
      </c>
      <c r="F35" s="48" t="str">
        <f>IF(OR('Population Interactions'!I3="y",ISNUMBER('Population Interactions'!I3)),"OR","")</f>
        <v/>
      </c>
    </row>
    <row r="36" spans="1:6" x14ac:dyDescent="0.45">
      <c r="A36" s="48" t="str">
        <f>IF(NOT(OR('Population Interactions'!J3="y",ISNUMBER('Population Interactions'!J3))),"...",'Population Definitions'!$B$3)</f>
        <v>...</v>
      </c>
      <c r="B36" s="1" t="str">
        <f t="shared" si="0"/>
        <v/>
      </c>
      <c r="C36" s="48" t="str">
        <f>IF(NOT(OR('Population Interactions'!J3="y",ISNUMBER('Population Interactions'!J3))),"",'Population Definitions'!$B$10)</f>
        <v/>
      </c>
      <c r="D36" s="143" t="str">
        <f>IF(OR('Population Interactions'!J3="y",ISNUMBER('Population Interactions'!J3)),"N.A.","")</f>
        <v/>
      </c>
      <c r="E36" s="143" t="str">
        <f>IF(OR('Population Interactions'!J3="y",ISNUMBER('Population Interactions'!J3)),IF(SUMPRODUCT(--(G36:Y36&lt;&gt;""))=0,IF(ISNUMBER('Population Interactions'!J3),'Population Interactions'!J3,1),"N.A."),"")</f>
        <v/>
      </c>
      <c r="F36" s="48" t="str">
        <f>IF(OR('Population Interactions'!J3="y",ISNUMBER('Population Interactions'!J3)),"OR","")</f>
        <v/>
      </c>
    </row>
    <row r="37" spans="1:6" x14ac:dyDescent="0.45">
      <c r="A37" s="48" t="str">
        <f>IF(NOT(OR('Population Interactions'!K3="y",ISNUMBER('Population Interactions'!K3))),"...",'Population Definitions'!$B$3)</f>
        <v>...</v>
      </c>
      <c r="B37" s="1" t="str">
        <f t="shared" si="0"/>
        <v/>
      </c>
      <c r="C37" s="48" t="str">
        <f>IF(NOT(OR('Population Interactions'!K3="y",ISNUMBER('Population Interactions'!K3))),"",'Population Definitions'!$B$11)</f>
        <v/>
      </c>
      <c r="D37" s="143" t="str">
        <f>IF(OR('Population Interactions'!K3="y",ISNUMBER('Population Interactions'!K3)),"N.A.","")</f>
        <v/>
      </c>
      <c r="E37" s="143" t="str">
        <f>IF(OR('Population Interactions'!K3="y",ISNUMBER('Population Interactions'!K3)),IF(SUMPRODUCT(--(G37:Y37&lt;&gt;""))=0,IF(ISNUMBER('Population Interactions'!K3),'Population Interactions'!K3,1),"N.A."),"")</f>
        <v/>
      </c>
      <c r="F37" s="48" t="str">
        <f>IF(OR('Population Interactions'!K3="y",ISNUMBER('Population Interactions'!K3)),"OR","")</f>
        <v/>
      </c>
    </row>
    <row r="38" spans="1:6" x14ac:dyDescent="0.45">
      <c r="A38" s="48" t="str">
        <f>IF(NOT(OR('Population Interactions'!L3="y",ISNUMBER('Population Interactions'!L3))),"...",'Population Definitions'!$B$3)</f>
        <v>...</v>
      </c>
      <c r="B38" s="1" t="str">
        <f t="shared" si="0"/>
        <v/>
      </c>
      <c r="C38" s="48" t="str">
        <f>IF(NOT(OR('Population Interactions'!L3="y",ISNUMBER('Population Interactions'!L3))),"",'Population Definitions'!$B$12)</f>
        <v/>
      </c>
      <c r="D38" s="143" t="str">
        <f>IF(OR('Population Interactions'!L3="y",ISNUMBER('Population Interactions'!L3)),"N.A.","")</f>
        <v/>
      </c>
      <c r="E38" s="143" t="str">
        <f>IF(OR('Population Interactions'!L3="y",ISNUMBER('Population Interactions'!L3)),IF(SUMPRODUCT(--(G38:Y38&lt;&gt;""))=0,IF(ISNUMBER('Population Interactions'!L3),'Population Interactions'!L3,1),"N.A."),"")</f>
        <v/>
      </c>
      <c r="F38" s="48" t="str">
        <f>IF(OR('Population Interactions'!L3="y",ISNUMBER('Population Interactions'!L3)),"OR","")</f>
        <v/>
      </c>
    </row>
    <row r="39" spans="1:6" x14ac:dyDescent="0.45">
      <c r="A39" s="48" t="str">
        <f>IF(NOT(OR('Population Interactions'!M3="y",ISNUMBER('Population Interactions'!M3))),"...",'Population Definitions'!$B$3)</f>
        <v>...</v>
      </c>
      <c r="B39" s="1" t="str">
        <f t="shared" si="0"/>
        <v/>
      </c>
      <c r="C39" s="48" t="str">
        <f>IF(NOT(OR('Population Interactions'!M3="y",ISNUMBER('Population Interactions'!M3))),"",'Population Definitions'!$B$13)</f>
        <v/>
      </c>
      <c r="D39" s="143" t="str">
        <f>IF(OR('Population Interactions'!M3="y",ISNUMBER('Population Interactions'!M3)),"N.A.","")</f>
        <v/>
      </c>
      <c r="E39" s="143" t="str">
        <f>IF(OR('Population Interactions'!M3="y",ISNUMBER('Population Interactions'!M3)),IF(SUMPRODUCT(--(G39:Y39&lt;&gt;""))=0,IF(ISNUMBER('Population Interactions'!M3),'Population Interactions'!M3,1),"N.A."),"")</f>
        <v/>
      </c>
      <c r="F39" s="48" t="str">
        <f>IF(OR('Population Interactions'!M3="y",ISNUMBER('Population Interactions'!M3)),"OR","")</f>
        <v/>
      </c>
    </row>
    <row r="40" spans="1:6" x14ac:dyDescent="0.45">
      <c r="A40" s="48" t="str">
        <f>IF(NOT(OR('Population Interactions'!B4="y",ISNUMBER('Population Interactions'!B4))),"...",'Population Definitions'!$B$4)</f>
        <v>Gen 15-64</v>
      </c>
      <c r="B40" s="1" t="str">
        <f t="shared" si="0"/>
        <v>---&gt;</v>
      </c>
      <c r="C40" s="48" t="str">
        <f>IF(NOT(OR('Population Interactions'!B4="y",ISNUMBER('Population Interactions'!B4))),"",'Population Definitions'!$B$2)</f>
        <v>Gen 0-4</v>
      </c>
      <c r="D40" s="143" t="str">
        <f>IF(OR('Population Interactions'!B4="y",ISNUMBER('Population Interactions'!B4)),"N.A.","")</f>
        <v>N.A.</v>
      </c>
      <c r="E40" s="143">
        <f>IF(OR('Population Interactions'!B4="y",ISNUMBER('Population Interactions'!B4)),IF(SUMPRODUCT(--(G40:Y40&lt;&gt;""))=0,IF(ISNUMBER('Population Interactions'!B4),'Population Interactions'!B4,1),"N.A."),"")</f>
        <v>1</v>
      </c>
      <c r="F40" s="48" t="str">
        <f>IF(OR('Population Interactions'!B4="y",ISNUMBER('Population Interactions'!B4)),"OR","")</f>
        <v>OR</v>
      </c>
    </row>
    <row r="41" spans="1:6" x14ac:dyDescent="0.45">
      <c r="A41" s="48" t="str">
        <f>IF(NOT(OR('Population Interactions'!C4="y",ISNUMBER('Population Interactions'!C4))),"...",'Population Definitions'!$B$4)</f>
        <v>Gen 15-64</v>
      </c>
      <c r="B41" s="1" t="str">
        <f t="shared" si="0"/>
        <v>---&gt;</v>
      </c>
      <c r="C41" s="48" t="str">
        <f>IF(NOT(OR('Population Interactions'!C4="y",ISNUMBER('Population Interactions'!C4))),"",'Population Definitions'!$B$3)</f>
        <v>Gen 5-14</v>
      </c>
      <c r="D41" s="143" t="str">
        <f>IF(OR('Population Interactions'!C4="y",ISNUMBER('Population Interactions'!C4)),"N.A.","")</f>
        <v>N.A.</v>
      </c>
      <c r="E41" s="143">
        <f>IF(OR('Population Interactions'!C4="y",ISNUMBER('Population Interactions'!C4)),IF(SUMPRODUCT(--(G41:Y41&lt;&gt;""))=0,IF(ISNUMBER('Population Interactions'!C4),'Population Interactions'!C4,1),"N.A."),"")</f>
        <v>1</v>
      </c>
      <c r="F41" s="48" t="str">
        <f>IF(OR('Population Interactions'!C4="y",ISNUMBER('Population Interactions'!C4)),"OR","")</f>
        <v>OR</v>
      </c>
    </row>
    <row r="42" spans="1:6" x14ac:dyDescent="0.45">
      <c r="A42" s="48" t="str">
        <f>IF(NOT(OR('Population Interactions'!D4="y",ISNUMBER('Population Interactions'!D4))),"...",'Population Definitions'!$B$4)</f>
        <v>Gen 15-64</v>
      </c>
      <c r="B42" s="1" t="str">
        <f t="shared" si="0"/>
        <v>---&gt;</v>
      </c>
      <c r="C42" s="48" t="str">
        <f>IF(NOT(OR('Population Interactions'!D4="y",ISNUMBER('Population Interactions'!D4))),"",'Population Definitions'!$B$4)</f>
        <v>Gen 15-64</v>
      </c>
      <c r="D42" s="143" t="str">
        <f>IF(OR('Population Interactions'!D4="y",ISNUMBER('Population Interactions'!D4)),"N.A.","")</f>
        <v>N.A.</v>
      </c>
      <c r="E42" s="143">
        <f>IF(OR('Population Interactions'!D4="y",ISNUMBER('Population Interactions'!D4)),IF(SUMPRODUCT(--(G42:Y42&lt;&gt;""))=0,IF(ISNUMBER('Population Interactions'!D4),'Population Interactions'!D4,1),"N.A."),"")</f>
        <v>5</v>
      </c>
      <c r="F42" s="48" t="str">
        <f>IF(OR('Population Interactions'!D4="y",ISNUMBER('Population Interactions'!D4)),"OR","")</f>
        <v>OR</v>
      </c>
    </row>
    <row r="43" spans="1:6" x14ac:dyDescent="0.45">
      <c r="A43" s="48" t="str">
        <f>IF(NOT(OR('Population Interactions'!E4="y",ISNUMBER('Population Interactions'!E4))),"...",'Population Definitions'!$B$4)</f>
        <v>Gen 15-64</v>
      </c>
      <c r="B43" s="1" t="str">
        <f t="shared" si="0"/>
        <v>---&gt;</v>
      </c>
      <c r="C43" s="48" t="str">
        <f>IF(NOT(OR('Population Interactions'!E4="y",ISNUMBER('Population Interactions'!E4))),"",'Population Definitions'!$B$5)</f>
        <v>Gen 65+</v>
      </c>
      <c r="D43" s="143" t="str">
        <f>IF(OR('Population Interactions'!E4="y",ISNUMBER('Population Interactions'!E4)),"N.A.","")</f>
        <v>N.A.</v>
      </c>
      <c r="E43" s="143">
        <f>IF(OR('Population Interactions'!E4="y",ISNUMBER('Population Interactions'!E4)),IF(SUMPRODUCT(--(G43:Y43&lt;&gt;""))=0,IF(ISNUMBER('Population Interactions'!E4),'Population Interactions'!E4,1),"N.A."),"")</f>
        <v>1</v>
      </c>
      <c r="F43" s="48" t="str">
        <f>IF(OR('Population Interactions'!E4="y",ISNUMBER('Population Interactions'!E4)),"OR","")</f>
        <v>OR</v>
      </c>
    </row>
    <row r="44" spans="1:6" x14ac:dyDescent="0.45">
      <c r="A44" s="48" t="str">
        <f>IF(NOT(OR('Population Interactions'!F4="y",ISNUMBER('Population Interactions'!F4))),"...",'Population Definitions'!$B$4)</f>
        <v>Gen 15-64</v>
      </c>
      <c r="B44" s="1" t="str">
        <f t="shared" si="0"/>
        <v>---&gt;</v>
      </c>
      <c r="C44" s="48" t="str">
        <f>IF(NOT(OR('Population Interactions'!F4="y",ISNUMBER('Population Interactions'!F4))),"",'Population Definitions'!$B$6)</f>
        <v>PLHIV 15-64</v>
      </c>
      <c r="D44" s="143" t="str">
        <f>IF(OR('Population Interactions'!F4="y",ISNUMBER('Population Interactions'!F4)),"N.A.","")</f>
        <v>N.A.</v>
      </c>
      <c r="E44" s="143">
        <f>IF(OR('Population Interactions'!F4="y",ISNUMBER('Population Interactions'!F4)),IF(SUMPRODUCT(--(G44:Y44&lt;&gt;""))=0,IF(ISNUMBER('Population Interactions'!F4),'Population Interactions'!F4,1),"N.A."),"")</f>
        <v>1</v>
      </c>
      <c r="F44" s="48" t="str">
        <f>IF(OR('Population Interactions'!F4="y",ISNUMBER('Population Interactions'!F4)),"OR","")</f>
        <v>OR</v>
      </c>
    </row>
    <row r="45" spans="1:6" x14ac:dyDescent="0.45">
      <c r="A45" s="48" t="str">
        <f>IF(NOT(OR('Population Interactions'!G4="y",ISNUMBER('Population Interactions'!G4))),"...",'Population Definitions'!$B$4)</f>
        <v>Gen 15-64</v>
      </c>
      <c r="B45" s="1" t="str">
        <f t="shared" si="0"/>
        <v>---&gt;</v>
      </c>
      <c r="C45" s="48" t="str">
        <f>IF(NOT(OR('Population Interactions'!G4="y",ISNUMBER('Population Interactions'!G4))),"",'Population Definitions'!$B$7)</f>
        <v>PLHIV 65+</v>
      </c>
      <c r="D45" s="143" t="str">
        <f>IF(OR('Population Interactions'!G4="y",ISNUMBER('Population Interactions'!G4)),"N.A.","")</f>
        <v>N.A.</v>
      </c>
      <c r="E45" s="143">
        <f>IF(OR('Population Interactions'!G4="y",ISNUMBER('Population Interactions'!G4)),IF(SUMPRODUCT(--(G45:Y45&lt;&gt;""))=0,IF(ISNUMBER('Population Interactions'!G4),'Population Interactions'!G4,1),"N.A."),"")</f>
        <v>1</v>
      </c>
      <c r="F45" s="48" t="str">
        <f>IF(OR('Population Interactions'!G4="y",ISNUMBER('Population Interactions'!G4)),"OR","")</f>
        <v>OR</v>
      </c>
    </row>
    <row r="46" spans="1:6" x14ac:dyDescent="0.45">
      <c r="A46" s="48" t="str">
        <f>IF(NOT(OR('Population Interactions'!H4="y",ISNUMBER('Population Interactions'!H4))),"...",'Population Definitions'!$B$4)</f>
        <v>...</v>
      </c>
      <c r="B46" s="1" t="str">
        <f t="shared" si="0"/>
        <v/>
      </c>
      <c r="C46" s="48" t="str">
        <f>IF(NOT(OR('Population Interactions'!H4="y",ISNUMBER('Population Interactions'!H4))),"",'Population Definitions'!$B$8)</f>
        <v/>
      </c>
      <c r="D46" s="143" t="str">
        <f>IF(OR('Population Interactions'!H4="y",ISNUMBER('Population Interactions'!H4)),"N.A.","")</f>
        <v/>
      </c>
      <c r="E46" s="143" t="str">
        <f>IF(OR('Population Interactions'!H4="y",ISNUMBER('Population Interactions'!H4)),IF(SUMPRODUCT(--(G46:Y46&lt;&gt;""))=0,IF(ISNUMBER('Population Interactions'!H4),'Population Interactions'!H4,1),"N.A."),"")</f>
        <v/>
      </c>
      <c r="F46" s="48" t="str">
        <f>IF(OR('Population Interactions'!H4="y",ISNUMBER('Population Interactions'!H4)),"OR","")</f>
        <v/>
      </c>
    </row>
    <row r="47" spans="1:6" x14ac:dyDescent="0.45">
      <c r="A47" s="48" t="str">
        <f>IF(NOT(OR('Population Interactions'!I4="y",ISNUMBER('Population Interactions'!I4))),"...",'Population Definitions'!$B$4)</f>
        <v>...</v>
      </c>
      <c r="B47" s="1" t="str">
        <f t="shared" si="0"/>
        <v/>
      </c>
      <c r="C47" s="48" t="str">
        <f>IF(NOT(OR('Population Interactions'!I4="y",ISNUMBER('Population Interactions'!I4))),"",'Population Definitions'!$B$9)</f>
        <v/>
      </c>
      <c r="D47" s="143" t="str">
        <f>IF(OR('Population Interactions'!I4="y",ISNUMBER('Population Interactions'!I4)),"N.A.","")</f>
        <v/>
      </c>
      <c r="E47" s="143" t="str">
        <f>IF(OR('Population Interactions'!I4="y",ISNUMBER('Population Interactions'!I4)),IF(SUMPRODUCT(--(G47:Y47&lt;&gt;""))=0,IF(ISNUMBER('Population Interactions'!I4),'Population Interactions'!I4,1),"N.A."),"")</f>
        <v/>
      </c>
      <c r="F47" s="48" t="str">
        <f>IF(OR('Population Interactions'!I4="y",ISNUMBER('Population Interactions'!I4)),"OR","")</f>
        <v/>
      </c>
    </row>
    <row r="48" spans="1:6" x14ac:dyDescent="0.45">
      <c r="A48" s="48" t="str">
        <f>IF(NOT(OR('Population Interactions'!J4="y",ISNUMBER('Population Interactions'!J4))),"...",'Population Definitions'!$B$4)</f>
        <v>...</v>
      </c>
      <c r="B48" s="1" t="str">
        <f t="shared" si="0"/>
        <v/>
      </c>
      <c r="C48" s="48" t="str">
        <f>IF(NOT(OR('Population Interactions'!J4="y",ISNUMBER('Population Interactions'!J4))),"",'Population Definitions'!$B$10)</f>
        <v/>
      </c>
      <c r="D48" s="143" t="str">
        <f>IF(OR('Population Interactions'!J4="y",ISNUMBER('Population Interactions'!J4)),"N.A.","")</f>
        <v/>
      </c>
      <c r="E48" s="143" t="str">
        <f>IF(OR('Population Interactions'!J4="y",ISNUMBER('Population Interactions'!J4)),IF(SUMPRODUCT(--(G48:Y48&lt;&gt;""))=0,IF(ISNUMBER('Population Interactions'!J4),'Population Interactions'!J4,1),"N.A."),"")</f>
        <v/>
      </c>
      <c r="F48" s="48" t="str">
        <f>IF(OR('Population Interactions'!J4="y",ISNUMBER('Population Interactions'!J4)),"OR","")</f>
        <v/>
      </c>
    </row>
    <row r="49" spans="1:6" x14ac:dyDescent="0.45">
      <c r="A49" s="48" t="str">
        <f>IF(NOT(OR('Population Interactions'!K4="y",ISNUMBER('Population Interactions'!K4))),"...",'Population Definitions'!$B$4)</f>
        <v>...</v>
      </c>
      <c r="B49" s="1" t="str">
        <f t="shared" si="0"/>
        <v/>
      </c>
      <c r="C49" s="48" t="str">
        <f>IF(NOT(OR('Population Interactions'!K4="y",ISNUMBER('Population Interactions'!K4))),"",'Population Definitions'!$B$11)</f>
        <v/>
      </c>
      <c r="D49" s="143" t="str">
        <f>IF(OR('Population Interactions'!K4="y",ISNUMBER('Population Interactions'!K4)),"N.A.","")</f>
        <v/>
      </c>
      <c r="E49" s="143" t="str">
        <f>IF(OR('Population Interactions'!K4="y",ISNUMBER('Population Interactions'!K4)),IF(SUMPRODUCT(--(G49:Y49&lt;&gt;""))=0,IF(ISNUMBER('Population Interactions'!K4),'Population Interactions'!K4,1),"N.A."),"")</f>
        <v/>
      </c>
      <c r="F49" s="48" t="str">
        <f>IF(OR('Population Interactions'!K4="y",ISNUMBER('Population Interactions'!K4)),"OR","")</f>
        <v/>
      </c>
    </row>
    <row r="50" spans="1:6" x14ac:dyDescent="0.45">
      <c r="A50" s="48" t="str">
        <f>IF(NOT(OR('Population Interactions'!L4="y",ISNUMBER('Population Interactions'!L4))),"...",'Population Definitions'!$B$4)</f>
        <v>...</v>
      </c>
      <c r="B50" s="1" t="str">
        <f t="shared" si="0"/>
        <v/>
      </c>
      <c r="C50" s="48" t="str">
        <f>IF(NOT(OR('Population Interactions'!L4="y",ISNUMBER('Population Interactions'!L4))),"",'Population Definitions'!$B$12)</f>
        <v/>
      </c>
      <c r="D50" s="143" t="str">
        <f>IF(OR('Population Interactions'!L4="y",ISNUMBER('Population Interactions'!L4)),"N.A.","")</f>
        <v/>
      </c>
      <c r="E50" s="143" t="str">
        <f>IF(OR('Population Interactions'!L4="y",ISNUMBER('Population Interactions'!L4)),IF(SUMPRODUCT(--(G50:Y50&lt;&gt;""))=0,IF(ISNUMBER('Population Interactions'!L4),'Population Interactions'!L4,1),"N.A."),"")</f>
        <v/>
      </c>
      <c r="F50" s="48" t="str">
        <f>IF(OR('Population Interactions'!L4="y",ISNUMBER('Population Interactions'!L4)),"OR","")</f>
        <v/>
      </c>
    </row>
    <row r="51" spans="1:6" x14ac:dyDescent="0.45">
      <c r="A51" s="48" t="str">
        <f>IF(NOT(OR('Population Interactions'!M4="y",ISNUMBER('Population Interactions'!M4))),"...",'Population Definitions'!$B$4)</f>
        <v>...</v>
      </c>
      <c r="B51" s="1" t="str">
        <f t="shared" si="0"/>
        <v/>
      </c>
      <c r="C51" s="48" t="str">
        <f>IF(NOT(OR('Population Interactions'!M4="y",ISNUMBER('Population Interactions'!M4))),"",'Population Definitions'!$B$13)</f>
        <v/>
      </c>
      <c r="D51" s="143" t="str">
        <f>IF(OR('Population Interactions'!M4="y",ISNUMBER('Population Interactions'!M4)),"N.A.","")</f>
        <v/>
      </c>
      <c r="E51" s="143" t="str">
        <f>IF(OR('Population Interactions'!M4="y",ISNUMBER('Population Interactions'!M4)),IF(SUMPRODUCT(--(G51:Y51&lt;&gt;""))=0,IF(ISNUMBER('Population Interactions'!M4),'Population Interactions'!M4,1),"N.A."),"")</f>
        <v/>
      </c>
      <c r="F51" s="48" t="str">
        <f>IF(OR('Population Interactions'!M4="y",ISNUMBER('Population Interactions'!M4)),"OR","")</f>
        <v/>
      </c>
    </row>
    <row r="52" spans="1:6" x14ac:dyDescent="0.45">
      <c r="A52" s="48" t="str">
        <f>IF(NOT(OR('Population Interactions'!B5="y",ISNUMBER('Population Interactions'!B5))),"...",'Population Definitions'!$B$5)</f>
        <v>...</v>
      </c>
      <c r="B52" s="1" t="str">
        <f t="shared" si="0"/>
        <v/>
      </c>
      <c r="C52" s="48" t="str">
        <f>IF(NOT(OR('Population Interactions'!B5="y",ISNUMBER('Population Interactions'!B5))),"",'Population Definitions'!$B$2)</f>
        <v/>
      </c>
      <c r="D52" s="143" t="str">
        <f>IF(OR('Population Interactions'!B5="y",ISNUMBER('Population Interactions'!B5)),"N.A.","")</f>
        <v/>
      </c>
      <c r="E52" s="143" t="str">
        <f>IF(OR('Population Interactions'!B5="y",ISNUMBER('Population Interactions'!B5)),IF(SUMPRODUCT(--(G52:Y52&lt;&gt;""))=0,IF(ISNUMBER('Population Interactions'!B5),'Population Interactions'!B5,1),"N.A."),"")</f>
        <v/>
      </c>
      <c r="F52" s="48" t="str">
        <f>IF(OR('Population Interactions'!B5="y",ISNUMBER('Population Interactions'!B5)),"OR","")</f>
        <v/>
      </c>
    </row>
    <row r="53" spans="1:6" x14ac:dyDescent="0.45">
      <c r="A53" s="48" t="str">
        <f>IF(NOT(OR('Population Interactions'!C5="y",ISNUMBER('Population Interactions'!C5))),"...",'Population Definitions'!$B$5)</f>
        <v>Gen 65+</v>
      </c>
      <c r="B53" s="1" t="str">
        <f t="shared" si="0"/>
        <v>---&gt;</v>
      </c>
      <c r="C53" s="48" t="str">
        <f>IF(NOT(OR('Population Interactions'!C5="y",ISNUMBER('Population Interactions'!C5))),"",'Population Definitions'!$B$3)</f>
        <v>Gen 5-14</v>
      </c>
      <c r="D53" s="143" t="str">
        <f>IF(OR('Population Interactions'!C5="y",ISNUMBER('Population Interactions'!C5)),"N.A.","")</f>
        <v>N.A.</v>
      </c>
      <c r="E53" s="143">
        <f>IF(OR('Population Interactions'!C5="y",ISNUMBER('Population Interactions'!C5)),IF(SUMPRODUCT(--(G53:Y53&lt;&gt;""))=0,IF(ISNUMBER('Population Interactions'!C5),'Population Interactions'!C5,1),"N.A."),"")</f>
        <v>1</v>
      </c>
      <c r="F53" s="48" t="str">
        <f>IF(OR('Population Interactions'!C5="y",ISNUMBER('Population Interactions'!C5)),"OR","")</f>
        <v>OR</v>
      </c>
    </row>
    <row r="54" spans="1:6" x14ac:dyDescent="0.45">
      <c r="A54" s="48" t="str">
        <f>IF(NOT(OR('Population Interactions'!D5="y",ISNUMBER('Population Interactions'!D5))),"...",'Population Definitions'!$B$5)</f>
        <v>Gen 65+</v>
      </c>
      <c r="B54" s="1" t="str">
        <f t="shared" si="0"/>
        <v>---&gt;</v>
      </c>
      <c r="C54" s="48" t="str">
        <f>IF(NOT(OR('Population Interactions'!D5="y",ISNUMBER('Population Interactions'!D5))),"",'Population Definitions'!$B$4)</f>
        <v>Gen 15-64</v>
      </c>
      <c r="D54" s="143" t="str">
        <f>IF(OR('Population Interactions'!D5="y",ISNUMBER('Population Interactions'!D5)),"N.A.","")</f>
        <v>N.A.</v>
      </c>
      <c r="E54" s="143">
        <f>IF(OR('Population Interactions'!D5="y",ISNUMBER('Population Interactions'!D5)),IF(SUMPRODUCT(--(G54:Y54&lt;&gt;""))=0,IF(ISNUMBER('Population Interactions'!D5),'Population Interactions'!D5,1),"N.A."),"")</f>
        <v>1</v>
      </c>
      <c r="F54" s="48" t="str">
        <f>IF(OR('Population Interactions'!D5="y",ISNUMBER('Population Interactions'!D5)),"OR","")</f>
        <v>OR</v>
      </c>
    </row>
    <row r="55" spans="1:6" x14ac:dyDescent="0.45">
      <c r="A55" s="48" t="str">
        <f>IF(NOT(OR('Population Interactions'!E5="y",ISNUMBER('Population Interactions'!E5))),"...",'Population Definitions'!$B$5)</f>
        <v>Gen 65+</v>
      </c>
      <c r="B55" s="1" t="str">
        <f t="shared" si="0"/>
        <v>---&gt;</v>
      </c>
      <c r="C55" s="48" t="str">
        <f>IF(NOT(OR('Population Interactions'!E5="y",ISNUMBER('Population Interactions'!E5))),"",'Population Definitions'!$B$5)</f>
        <v>Gen 65+</v>
      </c>
      <c r="D55" s="143" t="str">
        <f>IF(OR('Population Interactions'!E5="y",ISNUMBER('Population Interactions'!E5)),"N.A.","")</f>
        <v>N.A.</v>
      </c>
      <c r="E55" s="143">
        <f>IF(OR('Population Interactions'!E5="y",ISNUMBER('Population Interactions'!E5)),IF(SUMPRODUCT(--(G55:Y55&lt;&gt;""))=0,IF(ISNUMBER('Population Interactions'!E5),'Population Interactions'!E5,1),"N.A."),"")</f>
        <v>10</v>
      </c>
      <c r="F55" s="48" t="str">
        <f>IF(OR('Population Interactions'!E5="y",ISNUMBER('Population Interactions'!E5)),"OR","")</f>
        <v>OR</v>
      </c>
    </row>
    <row r="56" spans="1:6" x14ac:dyDescent="0.45">
      <c r="A56" s="48" t="str">
        <f>IF(NOT(OR('Population Interactions'!F5="y",ISNUMBER('Population Interactions'!F5))),"...",'Population Definitions'!$B$5)</f>
        <v>Gen 65+</v>
      </c>
      <c r="B56" s="1" t="str">
        <f t="shared" si="0"/>
        <v>---&gt;</v>
      </c>
      <c r="C56" s="48" t="str">
        <f>IF(NOT(OR('Population Interactions'!F5="y",ISNUMBER('Population Interactions'!F5))),"",'Population Definitions'!$B$6)</f>
        <v>PLHIV 15-64</v>
      </c>
      <c r="D56" s="143" t="str">
        <f>IF(OR('Population Interactions'!F5="y",ISNUMBER('Population Interactions'!F5)),"N.A.","")</f>
        <v>N.A.</v>
      </c>
      <c r="E56" s="143">
        <f>IF(OR('Population Interactions'!F5="y",ISNUMBER('Population Interactions'!F5)),IF(SUMPRODUCT(--(G56:Y56&lt;&gt;""))=0,IF(ISNUMBER('Population Interactions'!F5),'Population Interactions'!F5,1),"N.A."),"")</f>
        <v>1</v>
      </c>
      <c r="F56" s="48" t="str">
        <f>IF(OR('Population Interactions'!F5="y",ISNUMBER('Population Interactions'!F5)),"OR","")</f>
        <v>OR</v>
      </c>
    </row>
    <row r="57" spans="1:6" x14ac:dyDescent="0.45">
      <c r="A57" s="48" t="str">
        <f>IF(NOT(OR('Population Interactions'!G5="y",ISNUMBER('Population Interactions'!G5))),"...",'Population Definitions'!$B$5)</f>
        <v>Gen 65+</v>
      </c>
      <c r="B57" s="1" t="str">
        <f t="shared" si="0"/>
        <v>---&gt;</v>
      </c>
      <c r="C57" s="48" t="str">
        <f>IF(NOT(OR('Population Interactions'!G5="y",ISNUMBER('Population Interactions'!G5))),"",'Population Definitions'!$B$7)</f>
        <v>PLHIV 65+</v>
      </c>
      <c r="D57" s="143" t="str">
        <f>IF(OR('Population Interactions'!G5="y",ISNUMBER('Population Interactions'!G5)),"N.A.","")</f>
        <v>N.A.</v>
      </c>
      <c r="E57" s="143">
        <f>IF(OR('Population Interactions'!G5="y",ISNUMBER('Population Interactions'!G5)),IF(SUMPRODUCT(--(G57:Y57&lt;&gt;""))=0,IF(ISNUMBER('Population Interactions'!G5),'Population Interactions'!G5,1),"N.A."),"")</f>
        <v>1</v>
      </c>
      <c r="F57" s="48" t="str">
        <f>IF(OR('Population Interactions'!G5="y",ISNUMBER('Population Interactions'!G5)),"OR","")</f>
        <v>OR</v>
      </c>
    </row>
    <row r="58" spans="1:6" x14ac:dyDescent="0.45">
      <c r="A58" s="48" t="str">
        <f>IF(NOT(OR('Population Interactions'!H5="y",ISNUMBER('Population Interactions'!H5))),"...",'Population Definitions'!$B$5)</f>
        <v>...</v>
      </c>
      <c r="B58" s="1" t="str">
        <f t="shared" si="0"/>
        <v/>
      </c>
      <c r="C58" s="48" t="str">
        <f>IF(NOT(OR('Population Interactions'!H5="y",ISNUMBER('Population Interactions'!H5))),"",'Population Definitions'!$B$8)</f>
        <v/>
      </c>
      <c r="D58" s="143" t="str">
        <f>IF(OR('Population Interactions'!H5="y",ISNUMBER('Population Interactions'!H5)),"N.A.","")</f>
        <v/>
      </c>
      <c r="E58" s="143" t="str">
        <f>IF(OR('Population Interactions'!H5="y",ISNUMBER('Population Interactions'!H5)),IF(SUMPRODUCT(--(G58:Y58&lt;&gt;""))=0,IF(ISNUMBER('Population Interactions'!H5),'Population Interactions'!H5,1),"N.A."),"")</f>
        <v/>
      </c>
      <c r="F58" s="48" t="str">
        <f>IF(OR('Population Interactions'!H5="y",ISNUMBER('Population Interactions'!H5)),"OR","")</f>
        <v/>
      </c>
    </row>
    <row r="59" spans="1:6" x14ac:dyDescent="0.45">
      <c r="A59" s="48" t="str">
        <f>IF(NOT(OR('Population Interactions'!I5="y",ISNUMBER('Population Interactions'!I5))),"...",'Population Definitions'!$B$5)</f>
        <v>...</v>
      </c>
      <c r="B59" s="1" t="str">
        <f t="shared" si="0"/>
        <v/>
      </c>
      <c r="C59" s="48" t="str">
        <f>IF(NOT(OR('Population Interactions'!I5="y",ISNUMBER('Population Interactions'!I5))),"",'Population Definitions'!$B$9)</f>
        <v/>
      </c>
      <c r="D59" s="143" t="str">
        <f>IF(OR('Population Interactions'!I5="y",ISNUMBER('Population Interactions'!I5)),"N.A.","")</f>
        <v/>
      </c>
      <c r="E59" s="143" t="str">
        <f>IF(OR('Population Interactions'!I5="y",ISNUMBER('Population Interactions'!I5)),IF(SUMPRODUCT(--(G59:Y59&lt;&gt;""))=0,IF(ISNUMBER('Population Interactions'!I5),'Population Interactions'!I5,1),"N.A."),"")</f>
        <v/>
      </c>
      <c r="F59" s="48" t="str">
        <f>IF(OR('Population Interactions'!I5="y",ISNUMBER('Population Interactions'!I5)),"OR","")</f>
        <v/>
      </c>
    </row>
    <row r="60" spans="1:6" x14ac:dyDescent="0.45">
      <c r="A60" s="48" t="str">
        <f>IF(NOT(OR('Population Interactions'!J5="y",ISNUMBER('Population Interactions'!J5))),"...",'Population Definitions'!$B$5)</f>
        <v>...</v>
      </c>
      <c r="B60" s="1" t="str">
        <f t="shared" si="0"/>
        <v/>
      </c>
      <c r="C60" s="48" t="str">
        <f>IF(NOT(OR('Population Interactions'!J5="y",ISNUMBER('Population Interactions'!J5))),"",'Population Definitions'!$B$10)</f>
        <v/>
      </c>
      <c r="D60" s="143" t="str">
        <f>IF(OR('Population Interactions'!J5="y",ISNUMBER('Population Interactions'!J5)),"N.A.","")</f>
        <v/>
      </c>
      <c r="E60" s="143" t="str">
        <f>IF(OR('Population Interactions'!J5="y",ISNUMBER('Population Interactions'!J5)),IF(SUMPRODUCT(--(G60:Y60&lt;&gt;""))=0,IF(ISNUMBER('Population Interactions'!J5),'Population Interactions'!J5,1),"N.A."),"")</f>
        <v/>
      </c>
      <c r="F60" s="48" t="str">
        <f>IF(OR('Population Interactions'!J5="y",ISNUMBER('Population Interactions'!J5)),"OR","")</f>
        <v/>
      </c>
    </row>
    <row r="61" spans="1:6" x14ac:dyDescent="0.45">
      <c r="A61" s="48" t="str">
        <f>IF(NOT(OR('Population Interactions'!K5="y",ISNUMBER('Population Interactions'!K5))),"...",'Population Definitions'!$B$5)</f>
        <v>...</v>
      </c>
      <c r="B61" s="1" t="str">
        <f t="shared" si="0"/>
        <v/>
      </c>
      <c r="C61" s="48" t="str">
        <f>IF(NOT(OR('Population Interactions'!K5="y",ISNUMBER('Population Interactions'!K5))),"",'Population Definitions'!$B$11)</f>
        <v/>
      </c>
      <c r="D61" s="143" t="str">
        <f>IF(OR('Population Interactions'!K5="y",ISNUMBER('Population Interactions'!K5)),"N.A.","")</f>
        <v/>
      </c>
      <c r="E61" s="143" t="str">
        <f>IF(OR('Population Interactions'!K5="y",ISNUMBER('Population Interactions'!K5)),IF(SUMPRODUCT(--(G61:Y61&lt;&gt;""))=0,IF(ISNUMBER('Population Interactions'!K5),'Population Interactions'!K5,1),"N.A."),"")</f>
        <v/>
      </c>
      <c r="F61" s="48" t="str">
        <f>IF(OR('Population Interactions'!K5="y",ISNUMBER('Population Interactions'!K5)),"OR","")</f>
        <v/>
      </c>
    </row>
    <row r="62" spans="1:6" x14ac:dyDescent="0.45">
      <c r="A62" s="48" t="str">
        <f>IF(NOT(OR('Population Interactions'!L5="y",ISNUMBER('Population Interactions'!L5))),"...",'Population Definitions'!$B$5)</f>
        <v>...</v>
      </c>
      <c r="B62" s="1" t="str">
        <f t="shared" si="0"/>
        <v/>
      </c>
      <c r="C62" s="48" t="str">
        <f>IF(NOT(OR('Population Interactions'!L5="y",ISNUMBER('Population Interactions'!L5))),"",'Population Definitions'!$B$12)</f>
        <v/>
      </c>
      <c r="D62" s="143" t="str">
        <f>IF(OR('Population Interactions'!L5="y",ISNUMBER('Population Interactions'!L5)),"N.A.","")</f>
        <v/>
      </c>
      <c r="E62" s="143" t="str">
        <f>IF(OR('Population Interactions'!L5="y",ISNUMBER('Population Interactions'!L5)),IF(SUMPRODUCT(--(G62:Y62&lt;&gt;""))=0,IF(ISNUMBER('Population Interactions'!L5),'Population Interactions'!L5,1),"N.A."),"")</f>
        <v/>
      </c>
      <c r="F62" s="48" t="str">
        <f>IF(OR('Population Interactions'!L5="y",ISNUMBER('Population Interactions'!L5)),"OR","")</f>
        <v/>
      </c>
    </row>
    <row r="63" spans="1:6" x14ac:dyDescent="0.45">
      <c r="A63" s="48" t="str">
        <f>IF(NOT(OR('Population Interactions'!M5="y",ISNUMBER('Population Interactions'!M5))),"...",'Population Definitions'!$B$5)</f>
        <v>...</v>
      </c>
      <c r="B63" s="1" t="str">
        <f t="shared" si="0"/>
        <v/>
      </c>
      <c r="C63" s="48" t="str">
        <f>IF(NOT(OR('Population Interactions'!M5="y",ISNUMBER('Population Interactions'!M5))),"",'Population Definitions'!$B$13)</f>
        <v/>
      </c>
      <c r="D63" s="143" t="str">
        <f>IF(OR('Population Interactions'!M5="y",ISNUMBER('Population Interactions'!M5)),"N.A.","")</f>
        <v/>
      </c>
      <c r="E63" s="143" t="str">
        <f>IF(OR('Population Interactions'!M5="y",ISNUMBER('Population Interactions'!M5)),IF(SUMPRODUCT(--(G63:Y63&lt;&gt;""))=0,IF(ISNUMBER('Population Interactions'!M5),'Population Interactions'!M5,1),"N.A."),"")</f>
        <v/>
      </c>
      <c r="F63" s="48" t="str">
        <f>IF(OR('Population Interactions'!M5="y",ISNUMBER('Population Interactions'!M5)),"OR","")</f>
        <v/>
      </c>
    </row>
    <row r="64" spans="1:6" x14ac:dyDescent="0.45">
      <c r="A64" s="48" t="str">
        <f>IF(NOT(OR('Population Interactions'!B6="y",ISNUMBER('Population Interactions'!B6))),"...",'Population Definitions'!$B$6)</f>
        <v>PLHIV 15-64</v>
      </c>
      <c r="B64" s="1" t="str">
        <f t="shared" si="0"/>
        <v>---&gt;</v>
      </c>
      <c r="C64" s="48" t="str">
        <f>IF(NOT(OR('Population Interactions'!B6="y",ISNUMBER('Population Interactions'!B6))),"",'Population Definitions'!$B$2)</f>
        <v>Gen 0-4</v>
      </c>
      <c r="D64" s="143" t="str">
        <f>IF(OR('Population Interactions'!B6="y",ISNUMBER('Population Interactions'!B6)),"N.A.","")</f>
        <v>N.A.</v>
      </c>
      <c r="E64" s="143">
        <f>IF(OR('Population Interactions'!B6="y",ISNUMBER('Population Interactions'!B6)),IF(SUMPRODUCT(--(G64:Y64&lt;&gt;""))=0,IF(ISNUMBER('Population Interactions'!B6),'Population Interactions'!B6,1),"N.A."),"")</f>
        <v>1</v>
      </c>
      <c r="F64" s="48" t="str">
        <f>IF(OR('Population Interactions'!B6="y",ISNUMBER('Population Interactions'!B6)),"OR","")</f>
        <v>OR</v>
      </c>
    </row>
    <row r="65" spans="1:6" x14ac:dyDescent="0.45">
      <c r="A65" s="48" t="str">
        <f>IF(NOT(OR('Population Interactions'!C6="y",ISNUMBER('Population Interactions'!C6))),"...",'Population Definitions'!$B$6)</f>
        <v>...</v>
      </c>
      <c r="B65" s="1" t="str">
        <f t="shared" si="0"/>
        <v/>
      </c>
      <c r="C65" s="48" t="str">
        <f>IF(NOT(OR('Population Interactions'!C6="y",ISNUMBER('Population Interactions'!C6))),"",'Population Definitions'!$B$3)</f>
        <v/>
      </c>
      <c r="D65" s="143" t="str">
        <f>IF(OR('Population Interactions'!C6="y",ISNUMBER('Population Interactions'!C6)),"N.A.","")</f>
        <v/>
      </c>
      <c r="E65" s="143" t="str">
        <f>IF(OR('Population Interactions'!C6="y",ISNUMBER('Population Interactions'!C6)),IF(SUMPRODUCT(--(G65:Y65&lt;&gt;""))=0,IF(ISNUMBER('Population Interactions'!C6),'Population Interactions'!C6,1),"N.A."),"")</f>
        <v/>
      </c>
      <c r="F65" s="48" t="str">
        <f>IF(OR('Population Interactions'!C6="y",ISNUMBER('Population Interactions'!C6)),"OR","")</f>
        <v/>
      </c>
    </row>
    <row r="66" spans="1:6" x14ac:dyDescent="0.45">
      <c r="A66" s="48" t="str">
        <f>IF(NOT(OR('Population Interactions'!D6="y",ISNUMBER('Population Interactions'!D6))),"...",'Population Definitions'!$B$6)</f>
        <v>PLHIV 15-64</v>
      </c>
      <c r="B66" s="1" t="str">
        <f t="shared" si="0"/>
        <v>---&gt;</v>
      </c>
      <c r="C66" s="48" t="str">
        <f>IF(NOT(OR('Population Interactions'!D6="y",ISNUMBER('Population Interactions'!D6))),"",'Population Definitions'!$B$4)</f>
        <v>Gen 15-64</v>
      </c>
      <c r="D66" s="143" t="str">
        <f>IF(OR('Population Interactions'!D6="y",ISNUMBER('Population Interactions'!D6)),"N.A.","")</f>
        <v>N.A.</v>
      </c>
      <c r="E66" s="143">
        <f>IF(OR('Population Interactions'!D6="y",ISNUMBER('Population Interactions'!D6)),IF(SUMPRODUCT(--(G66:Y66&lt;&gt;""))=0,IF(ISNUMBER('Population Interactions'!D6),'Population Interactions'!D6,1),"N.A."),"")</f>
        <v>1</v>
      </c>
      <c r="F66" s="48" t="str">
        <f>IF(OR('Population Interactions'!D6="y",ISNUMBER('Population Interactions'!D6)),"OR","")</f>
        <v>OR</v>
      </c>
    </row>
    <row r="67" spans="1:6" x14ac:dyDescent="0.45">
      <c r="A67" s="48" t="str">
        <f>IF(NOT(OR('Population Interactions'!E6="y",ISNUMBER('Population Interactions'!E6))),"...",'Population Definitions'!$B$6)</f>
        <v>PLHIV 15-64</v>
      </c>
      <c r="B67" s="1" t="str">
        <f t="shared" si="0"/>
        <v>---&gt;</v>
      </c>
      <c r="C67" s="48" t="str">
        <f>IF(NOT(OR('Population Interactions'!E6="y",ISNUMBER('Population Interactions'!E6))),"",'Population Definitions'!$B$5)</f>
        <v>Gen 65+</v>
      </c>
      <c r="D67" s="143" t="str">
        <f>IF(OR('Population Interactions'!E6="y",ISNUMBER('Population Interactions'!E6)),"N.A.","")</f>
        <v>N.A.</v>
      </c>
      <c r="E67" s="143">
        <f>IF(OR('Population Interactions'!E6="y",ISNUMBER('Population Interactions'!E6)),IF(SUMPRODUCT(--(G67:Y67&lt;&gt;""))=0,IF(ISNUMBER('Population Interactions'!E6),'Population Interactions'!E6,1),"N.A."),"")</f>
        <v>1</v>
      </c>
      <c r="F67" s="48" t="str">
        <f>IF(OR('Population Interactions'!E6="y",ISNUMBER('Population Interactions'!E6)),"OR","")</f>
        <v>OR</v>
      </c>
    </row>
    <row r="68" spans="1:6" x14ac:dyDescent="0.45">
      <c r="A68" s="48" t="str">
        <f>IF(NOT(OR('Population Interactions'!F6="y",ISNUMBER('Population Interactions'!F6))),"...",'Population Definitions'!$B$6)</f>
        <v>PLHIV 15-64</v>
      </c>
      <c r="B68" s="1" t="str">
        <f t="shared" si="0"/>
        <v>---&gt;</v>
      </c>
      <c r="C68" s="48" t="str">
        <f>IF(NOT(OR('Population Interactions'!F6="y",ISNUMBER('Population Interactions'!F6))),"",'Population Definitions'!$B$6)</f>
        <v>PLHIV 15-64</v>
      </c>
      <c r="D68" s="143" t="str">
        <f>IF(OR('Population Interactions'!F6="y",ISNUMBER('Population Interactions'!F6)),"N.A.","")</f>
        <v>N.A.</v>
      </c>
      <c r="E68" s="143">
        <f>IF(OR('Population Interactions'!F6="y",ISNUMBER('Population Interactions'!F6)),IF(SUMPRODUCT(--(G68:Y68&lt;&gt;""))=0,IF(ISNUMBER('Population Interactions'!F6),'Population Interactions'!F6,1),"N.A."),"")</f>
        <v>5</v>
      </c>
      <c r="F68" s="48" t="str">
        <f>IF(OR('Population Interactions'!F6="y",ISNUMBER('Population Interactions'!F6)),"OR","")</f>
        <v>OR</v>
      </c>
    </row>
    <row r="69" spans="1:6" x14ac:dyDescent="0.45">
      <c r="A69" s="48" t="str">
        <f>IF(NOT(OR('Population Interactions'!G6="y",ISNUMBER('Population Interactions'!G6))),"...",'Population Definitions'!$B$6)</f>
        <v>PLHIV 15-64</v>
      </c>
      <c r="B69" s="1" t="str">
        <f t="shared" si="0"/>
        <v>---&gt;</v>
      </c>
      <c r="C69" s="48" t="str">
        <f>IF(NOT(OR('Population Interactions'!G6="y",ISNUMBER('Population Interactions'!G6))),"",'Population Definitions'!$B$7)</f>
        <v>PLHIV 65+</v>
      </c>
      <c r="D69" s="143" t="str">
        <f>IF(OR('Population Interactions'!G6="y",ISNUMBER('Population Interactions'!G6)),"N.A.","")</f>
        <v>N.A.</v>
      </c>
      <c r="E69" s="143">
        <f>IF(OR('Population Interactions'!G6="y",ISNUMBER('Population Interactions'!G6)),IF(SUMPRODUCT(--(G69:Y69&lt;&gt;""))=0,IF(ISNUMBER('Population Interactions'!G6),'Population Interactions'!G6,1),"N.A."),"")</f>
        <v>2</v>
      </c>
      <c r="F69" s="48" t="str">
        <f>IF(OR('Population Interactions'!G6="y",ISNUMBER('Population Interactions'!G6)),"OR","")</f>
        <v>OR</v>
      </c>
    </row>
    <row r="70" spans="1:6" x14ac:dyDescent="0.45">
      <c r="A70" s="48" t="str">
        <f>IF(NOT(OR('Population Interactions'!H6="y",ISNUMBER('Population Interactions'!H6))),"...",'Population Definitions'!$B$6)</f>
        <v>...</v>
      </c>
      <c r="B70" s="1" t="str">
        <f t="shared" si="0"/>
        <v/>
      </c>
      <c r="C70" s="48" t="str">
        <f>IF(NOT(OR('Population Interactions'!H6="y",ISNUMBER('Population Interactions'!H6))),"",'Population Definitions'!$B$8)</f>
        <v/>
      </c>
      <c r="D70" s="143" t="str">
        <f>IF(OR('Population Interactions'!H6="y",ISNUMBER('Population Interactions'!H6)),"N.A.","")</f>
        <v/>
      </c>
      <c r="E70" s="143" t="str">
        <f>IF(OR('Population Interactions'!H6="y",ISNUMBER('Population Interactions'!H6)),IF(SUMPRODUCT(--(G70:Y70&lt;&gt;""))=0,IF(ISNUMBER('Population Interactions'!H6),'Population Interactions'!H6,1),"N.A."),"")</f>
        <v/>
      </c>
      <c r="F70" s="48" t="str">
        <f>IF(OR('Population Interactions'!H6="y",ISNUMBER('Population Interactions'!H6)),"OR","")</f>
        <v/>
      </c>
    </row>
    <row r="71" spans="1:6" x14ac:dyDescent="0.45">
      <c r="A71" s="48" t="str">
        <f>IF(NOT(OR('Population Interactions'!I6="y",ISNUMBER('Population Interactions'!I6))),"...",'Population Definitions'!$B$6)</f>
        <v>...</v>
      </c>
      <c r="B71" s="1" t="str">
        <f t="shared" si="0"/>
        <v/>
      </c>
      <c r="C71" s="48" t="str">
        <f>IF(NOT(OR('Population Interactions'!I6="y",ISNUMBER('Population Interactions'!I6))),"",'Population Definitions'!$B$9)</f>
        <v/>
      </c>
      <c r="D71" s="143" t="str">
        <f>IF(OR('Population Interactions'!I6="y",ISNUMBER('Population Interactions'!I6)),"N.A.","")</f>
        <v/>
      </c>
      <c r="E71" s="143" t="str">
        <f>IF(OR('Population Interactions'!I6="y",ISNUMBER('Population Interactions'!I6)),IF(SUMPRODUCT(--(G71:Y71&lt;&gt;""))=0,IF(ISNUMBER('Population Interactions'!I6),'Population Interactions'!I6,1),"N.A."),"")</f>
        <v/>
      </c>
      <c r="F71" s="48" t="str">
        <f>IF(OR('Population Interactions'!I6="y",ISNUMBER('Population Interactions'!I6)),"OR","")</f>
        <v/>
      </c>
    </row>
    <row r="72" spans="1:6" x14ac:dyDescent="0.45">
      <c r="A72" s="48" t="str">
        <f>IF(NOT(OR('Population Interactions'!J6="y",ISNUMBER('Population Interactions'!J6))),"...",'Population Definitions'!$B$6)</f>
        <v>...</v>
      </c>
      <c r="B72" s="1" t="str">
        <f t="shared" si="0"/>
        <v/>
      </c>
      <c r="C72" s="48" t="str">
        <f>IF(NOT(OR('Population Interactions'!J6="y",ISNUMBER('Population Interactions'!J6))),"",'Population Definitions'!$B$10)</f>
        <v/>
      </c>
      <c r="D72" s="143" t="str">
        <f>IF(OR('Population Interactions'!J6="y",ISNUMBER('Population Interactions'!J6)),"N.A.","")</f>
        <v/>
      </c>
      <c r="E72" s="143" t="str">
        <f>IF(OR('Population Interactions'!J6="y",ISNUMBER('Population Interactions'!J6)),IF(SUMPRODUCT(--(G72:Y72&lt;&gt;""))=0,IF(ISNUMBER('Population Interactions'!J6),'Population Interactions'!J6,1),"N.A."),"")</f>
        <v/>
      </c>
      <c r="F72" s="48" t="str">
        <f>IF(OR('Population Interactions'!J6="y",ISNUMBER('Population Interactions'!J6)),"OR","")</f>
        <v/>
      </c>
    </row>
    <row r="73" spans="1:6" x14ac:dyDescent="0.45">
      <c r="A73" s="48" t="str">
        <f>IF(NOT(OR('Population Interactions'!K6="y",ISNUMBER('Population Interactions'!K6))),"...",'Population Definitions'!$B$6)</f>
        <v>...</v>
      </c>
      <c r="B73" s="1" t="str">
        <f t="shared" si="0"/>
        <v/>
      </c>
      <c r="C73" s="48" t="str">
        <f>IF(NOT(OR('Population Interactions'!K6="y",ISNUMBER('Population Interactions'!K6))),"",'Population Definitions'!$B$11)</f>
        <v/>
      </c>
      <c r="D73" s="143" t="str">
        <f>IF(OR('Population Interactions'!K6="y",ISNUMBER('Population Interactions'!K6)),"N.A.","")</f>
        <v/>
      </c>
      <c r="E73" s="143" t="str">
        <f>IF(OR('Population Interactions'!K6="y",ISNUMBER('Population Interactions'!K6)),IF(SUMPRODUCT(--(G73:Y73&lt;&gt;""))=0,IF(ISNUMBER('Population Interactions'!K6),'Population Interactions'!K6,1),"N.A."),"")</f>
        <v/>
      </c>
      <c r="F73" s="48" t="str">
        <f>IF(OR('Population Interactions'!K6="y",ISNUMBER('Population Interactions'!K6)),"OR","")</f>
        <v/>
      </c>
    </row>
    <row r="74" spans="1:6" x14ac:dyDescent="0.45">
      <c r="A74" s="48" t="str">
        <f>IF(NOT(OR('Population Interactions'!L6="y",ISNUMBER('Population Interactions'!L6))),"...",'Population Definitions'!$B$6)</f>
        <v>...</v>
      </c>
      <c r="B74" s="1" t="str">
        <f t="shared" si="0"/>
        <v/>
      </c>
      <c r="C74" s="48" t="str">
        <f>IF(NOT(OR('Population Interactions'!L6="y",ISNUMBER('Population Interactions'!L6))),"",'Population Definitions'!$B$12)</f>
        <v/>
      </c>
      <c r="D74" s="143" t="str">
        <f>IF(OR('Population Interactions'!L6="y",ISNUMBER('Population Interactions'!L6)),"N.A.","")</f>
        <v/>
      </c>
      <c r="E74" s="143" t="str">
        <f>IF(OR('Population Interactions'!L6="y",ISNUMBER('Population Interactions'!L6)),IF(SUMPRODUCT(--(G74:Y74&lt;&gt;""))=0,IF(ISNUMBER('Population Interactions'!L6),'Population Interactions'!L6,1),"N.A."),"")</f>
        <v/>
      </c>
      <c r="F74" s="48" t="str">
        <f>IF(OR('Population Interactions'!L6="y",ISNUMBER('Population Interactions'!L6)),"OR","")</f>
        <v/>
      </c>
    </row>
    <row r="75" spans="1:6" x14ac:dyDescent="0.45">
      <c r="A75" s="48" t="str">
        <f>IF(NOT(OR('Population Interactions'!M6="y",ISNUMBER('Population Interactions'!M6))),"...",'Population Definitions'!$B$6)</f>
        <v>...</v>
      </c>
      <c r="B75" s="1" t="str">
        <f t="shared" si="0"/>
        <v/>
      </c>
      <c r="C75" s="48" t="str">
        <f>IF(NOT(OR('Population Interactions'!M6="y",ISNUMBER('Population Interactions'!M6))),"",'Population Definitions'!$B$13)</f>
        <v/>
      </c>
      <c r="D75" s="143" t="str">
        <f>IF(OR('Population Interactions'!M6="y",ISNUMBER('Population Interactions'!M6)),"N.A.","")</f>
        <v/>
      </c>
      <c r="E75" s="143" t="str">
        <f>IF(OR('Population Interactions'!M6="y",ISNUMBER('Population Interactions'!M6)),IF(SUMPRODUCT(--(G75:Y75&lt;&gt;""))=0,IF(ISNUMBER('Population Interactions'!M6),'Population Interactions'!M6,1),"N.A."),"")</f>
        <v/>
      </c>
      <c r="F75" s="48" t="str">
        <f>IF(OR('Population Interactions'!M6="y",ISNUMBER('Population Interactions'!M6)),"OR","")</f>
        <v/>
      </c>
    </row>
    <row r="76" spans="1:6" x14ac:dyDescent="0.45">
      <c r="A76" s="48" t="str">
        <f>IF(NOT(OR('Population Interactions'!B7="y",ISNUMBER('Population Interactions'!B7))),"...",'Population Definitions'!$B$7)</f>
        <v>...</v>
      </c>
      <c r="B76" s="1" t="str">
        <f t="shared" si="0"/>
        <v/>
      </c>
      <c r="C76" s="48" t="str">
        <f>IF(NOT(OR('Population Interactions'!B7="y",ISNUMBER('Population Interactions'!B7))),"",'Population Definitions'!$B$2)</f>
        <v/>
      </c>
      <c r="D76" s="143" t="str">
        <f>IF(OR('Population Interactions'!B7="y",ISNUMBER('Population Interactions'!B7)),"N.A.","")</f>
        <v/>
      </c>
      <c r="E76" s="143" t="str">
        <f>IF(OR('Population Interactions'!B7="y",ISNUMBER('Population Interactions'!B7)),IF(SUMPRODUCT(--(G76:Y76&lt;&gt;""))=0,IF(ISNUMBER('Population Interactions'!B7),'Population Interactions'!B7,1),"N.A."),"")</f>
        <v/>
      </c>
      <c r="F76" s="48" t="str">
        <f>IF(OR('Population Interactions'!B7="y",ISNUMBER('Population Interactions'!B7)),"OR","")</f>
        <v/>
      </c>
    </row>
    <row r="77" spans="1:6" x14ac:dyDescent="0.45">
      <c r="A77" s="48" t="str">
        <f>IF(NOT(OR('Population Interactions'!C7="y",ISNUMBER('Population Interactions'!C7))),"...",'Population Definitions'!$B$7)</f>
        <v>...</v>
      </c>
      <c r="B77" s="1" t="str">
        <f t="shared" si="0"/>
        <v/>
      </c>
      <c r="C77" s="48" t="str">
        <f>IF(NOT(OR('Population Interactions'!C7="y",ISNUMBER('Population Interactions'!C7))),"",'Population Definitions'!$B$3)</f>
        <v/>
      </c>
      <c r="D77" s="143" t="str">
        <f>IF(OR('Population Interactions'!C7="y",ISNUMBER('Population Interactions'!C7)),"N.A.","")</f>
        <v/>
      </c>
      <c r="E77" s="143" t="str">
        <f>IF(OR('Population Interactions'!C7="y",ISNUMBER('Population Interactions'!C7)),IF(SUMPRODUCT(--(G77:Y77&lt;&gt;""))=0,IF(ISNUMBER('Population Interactions'!C7),'Population Interactions'!C7,1),"N.A."),"")</f>
        <v/>
      </c>
      <c r="F77" s="48" t="str">
        <f>IF(OR('Population Interactions'!C7="y",ISNUMBER('Population Interactions'!C7)),"OR","")</f>
        <v/>
      </c>
    </row>
    <row r="78" spans="1:6" x14ac:dyDescent="0.45">
      <c r="A78" s="48" t="str">
        <f>IF(NOT(OR('Population Interactions'!D7="y",ISNUMBER('Population Interactions'!D7))),"...",'Population Definitions'!$B$7)</f>
        <v>PLHIV 65+</v>
      </c>
      <c r="B78" s="1" t="str">
        <f t="shared" si="0"/>
        <v>---&gt;</v>
      </c>
      <c r="C78" s="48" t="str">
        <f>IF(NOT(OR('Population Interactions'!D7="y",ISNUMBER('Population Interactions'!D7))),"",'Population Definitions'!$B$4)</f>
        <v>Gen 15-64</v>
      </c>
      <c r="D78" s="143" t="str">
        <f>IF(OR('Population Interactions'!D7="y",ISNUMBER('Population Interactions'!D7)),"N.A.","")</f>
        <v>N.A.</v>
      </c>
      <c r="E78" s="143">
        <f>IF(OR('Population Interactions'!D7="y",ISNUMBER('Population Interactions'!D7)),IF(SUMPRODUCT(--(G78:Y78&lt;&gt;""))=0,IF(ISNUMBER('Population Interactions'!D7),'Population Interactions'!D7,1),"N.A."),"")</f>
        <v>1</v>
      </c>
      <c r="F78" s="48" t="str">
        <f>IF(OR('Population Interactions'!D7="y",ISNUMBER('Population Interactions'!D7)),"OR","")</f>
        <v>OR</v>
      </c>
    </row>
    <row r="79" spans="1:6" x14ac:dyDescent="0.45">
      <c r="A79" s="48" t="str">
        <f>IF(NOT(OR('Population Interactions'!E7="y",ISNUMBER('Population Interactions'!E7))),"...",'Population Definitions'!$B$7)</f>
        <v>PLHIV 65+</v>
      </c>
      <c r="B79" s="1" t="str">
        <f t="shared" si="0"/>
        <v>---&gt;</v>
      </c>
      <c r="C79" s="48" t="str">
        <f>IF(NOT(OR('Population Interactions'!E7="y",ISNUMBER('Population Interactions'!E7))),"",'Population Definitions'!$B$5)</f>
        <v>Gen 65+</v>
      </c>
      <c r="D79" s="143" t="str">
        <f>IF(OR('Population Interactions'!E7="y",ISNUMBER('Population Interactions'!E7)),"N.A.","")</f>
        <v>N.A.</v>
      </c>
      <c r="E79" s="143">
        <f>IF(OR('Population Interactions'!E7="y",ISNUMBER('Population Interactions'!E7)),IF(SUMPRODUCT(--(G79:Y79&lt;&gt;""))=0,IF(ISNUMBER('Population Interactions'!E7),'Population Interactions'!E7,1),"N.A."),"")</f>
        <v>1</v>
      </c>
      <c r="F79" s="48" t="str">
        <f>IF(OR('Population Interactions'!E7="y",ISNUMBER('Population Interactions'!E7)),"OR","")</f>
        <v>OR</v>
      </c>
    </row>
    <row r="80" spans="1:6" x14ac:dyDescent="0.45">
      <c r="A80" s="48" t="str">
        <f>IF(NOT(OR('Population Interactions'!F7="y",ISNUMBER('Population Interactions'!F7))),"...",'Population Definitions'!$B$7)</f>
        <v>PLHIV 65+</v>
      </c>
      <c r="B80" s="1" t="str">
        <f t="shared" ref="B80:B143" si="1">IF(C80="","","---&gt;")</f>
        <v>---&gt;</v>
      </c>
      <c r="C80" s="48" t="str">
        <f>IF(NOT(OR('Population Interactions'!F7="y",ISNUMBER('Population Interactions'!F7))),"",'Population Definitions'!$B$6)</f>
        <v>PLHIV 15-64</v>
      </c>
      <c r="D80" s="143" t="str">
        <f>IF(OR('Population Interactions'!F7="y",ISNUMBER('Population Interactions'!F7)),"N.A.","")</f>
        <v>N.A.</v>
      </c>
      <c r="E80" s="143">
        <f>IF(OR('Population Interactions'!F7="y",ISNUMBER('Population Interactions'!F7)),IF(SUMPRODUCT(--(G80:Y80&lt;&gt;""))=0,IF(ISNUMBER('Population Interactions'!F7),'Population Interactions'!F7,1),"N.A."),"")</f>
        <v>1</v>
      </c>
      <c r="F80" s="48" t="str">
        <f>IF(OR('Population Interactions'!F7="y",ISNUMBER('Population Interactions'!F7)),"OR","")</f>
        <v>OR</v>
      </c>
    </row>
    <row r="81" spans="1:6" x14ac:dyDescent="0.45">
      <c r="A81" s="48" t="str">
        <f>IF(NOT(OR('Population Interactions'!G7="y",ISNUMBER('Population Interactions'!G7))),"...",'Population Definitions'!$B$7)</f>
        <v>PLHIV 65+</v>
      </c>
      <c r="B81" s="1" t="str">
        <f t="shared" si="1"/>
        <v>---&gt;</v>
      </c>
      <c r="C81" s="48" t="str">
        <f>IF(NOT(OR('Population Interactions'!G7="y",ISNUMBER('Population Interactions'!G7))),"",'Population Definitions'!$B$7)</f>
        <v>PLHIV 65+</v>
      </c>
      <c r="D81" s="143" t="str">
        <f>IF(OR('Population Interactions'!G7="y",ISNUMBER('Population Interactions'!G7)),"N.A.","")</f>
        <v>N.A.</v>
      </c>
      <c r="E81" s="143">
        <f>IF(OR('Population Interactions'!G7="y",ISNUMBER('Population Interactions'!G7)),IF(SUMPRODUCT(--(G81:Y81&lt;&gt;""))=0,IF(ISNUMBER('Population Interactions'!G7),'Population Interactions'!G7,1),"N.A."),"")</f>
        <v>10</v>
      </c>
      <c r="F81" s="48" t="str">
        <f>IF(OR('Population Interactions'!G7="y",ISNUMBER('Population Interactions'!G7)),"OR","")</f>
        <v>OR</v>
      </c>
    </row>
    <row r="82" spans="1:6" x14ac:dyDescent="0.45">
      <c r="A82" s="48" t="str">
        <f>IF(NOT(OR('Population Interactions'!H7="y",ISNUMBER('Population Interactions'!H7))),"...",'Population Definitions'!$B$7)</f>
        <v>...</v>
      </c>
      <c r="B82" s="1" t="str">
        <f t="shared" si="1"/>
        <v/>
      </c>
      <c r="C82" s="48" t="str">
        <f>IF(NOT(OR('Population Interactions'!H7="y",ISNUMBER('Population Interactions'!H7))),"",'Population Definitions'!$B$8)</f>
        <v/>
      </c>
      <c r="D82" s="143" t="str">
        <f>IF(OR('Population Interactions'!H7="y",ISNUMBER('Population Interactions'!H7)),"N.A.","")</f>
        <v/>
      </c>
      <c r="E82" s="143" t="str">
        <f>IF(OR('Population Interactions'!H7="y",ISNUMBER('Population Interactions'!H7)),IF(SUMPRODUCT(--(G82:Y82&lt;&gt;""))=0,IF(ISNUMBER('Population Interactions'!H7),'Population Interactions'!H7,1),"N.A."),"")</f>
        <v/>
      </c>
      <c r="F82" s="48" t="str">
        <f>IF(OR('Population Interactions'!H7="y",ISNUMBER('Population Interactions'!H7)),"OR","")</f>
        <v/>
      </c>
    </row>
    <row r="83" spans="1:6" x14ac:dyDescent="0.45">
      <c r="A83" s="48" t="str">
        <f>IF(NOT(OR('Population Interactions'!I7="y",ISNUMBER('Population Interactions'!I7))),"...",'Population Definitions'!$B$7)</f>
        <v>...</v>
      </c>
      <c r="B83" s="1" t="str">
        <f t="shared" si="1"/>
        <v/>
      </c>
      <c r="C83" s="48" t="str">
        <f>IF(NOT(OR('Population Interactions'!I7="y",ISNUMBER('Population Interactions'!I7))),"",'Population Definitions'!$B$9)</f>
        <v/>
      </c>
      <c r="D83" s="143" t="str">
        <f>IF(OR('Population Interactions'!I7="y",ISNUMBER('Population Interactions'!I7)),"N.A.","")</f>
        <v/>
      </c>
      <c r="E83" s="143" t="str">
        <f>IF(OR('Population Interactions'!I7="y",ISNUMBER('Population Interactions'!I7)),IF(SUMPRODUCT(--(G83:Y83&lt;&gt;""))=0,IF(ISNUMBER('Population Interactions'!I7),'Population Interactions'!I7,1),"N.A."),"")</f>
        <v/>
      </c>
      <c r="F83" s="48" t="str">
        <f>IF(OR('Population Interactions'!I7="y",ISNUMBER('Population Interactions'!I7)),"OR","")</f>
        <v/>
      </c>
    </row>
    <row r="84" spans="1:6" x14ac:dyDescent="0.45">
      <c r="A84" s="48" t="str">
        <f>IF(NOT(OR('Population Interactions'!J7="y",ISNUMBER('Population Interactions'!J7))),"...",'Population Definitions'!$B$7)</f>
        <v>...</v>
      </c>
      <c r="B84" s="1" t="str">
        <f t="shared" si="1"/>
        <v/>
      </c>
      <c r="C84" s="48" t="str">
        <f>IF(NOT(OR('Population Interactions'!J7="y",ISNUMBER('Population Interactions'!J7))),"",'Population Definitions'!$B$10)</f>
        <v/>
      </c>
      <c r="D84" s="143" t="str">
        <f>IF(OR('Population Interactions'!J7="y",ISNUMBER('Population Interactions'!J7)),"N.A.","")</f>
        <v/>
      </c>
      <c r="E84" s="143" t="str">
        <f>IF(OR('Population Interactions'!J7="y",ISNUMBER('Population Interactions'!J7)),IF(SUMPRODUCT(--(G84:Y84&lt;&gt;""))=0,IF(ISNUMBER('Population Interactions'!J7),'Population Interactions'!J7,1),"N.A."),"")</f>
        <v/>
      </c>
      <c r="F84" s="48" t="str">
        <f>IF(OR('Population Interactions'!J7="y",ISNUMBER('Population Interactions'!J7)),"OR","")</f>
        <v/>
      </c>
    </row>
    <row r="85" spans="1:6" x14ac:dyDescent="0.45">
      <c r="A85" s="48" t="str">
        <f>IF(NOT(OR('Population Interactions'!K7="y",ISNUMBER('Population Interactions'!K7))),"...",'Population Definitions'!$B$7)</f>
        <v>...</v>
      </c>
      <c r="B85" s="1" t="str">
        <f t="shared" si="1"/>
        <v/>
      </c>
      <c r="C85" s="48" t="str">
        <f>IF(NOT(OR('Population Interactions'!K7="y",ISNUMBER('Population Interactions'!K7))),"",'Population Definitions'!$B$11)</f>
        <v/>
      </c>
      <c r="D85" s="143" t="str">
        <f>IF(OR('Population Interactions'!K7="y",ISNUMBER('Population Interactions'!K7)),"N.A.","")</f>
        <v/>
      </c>
      <c r="E85" s="143" t="str">
        <f>IF(OR('Population Interactions'!K7="y",ISNUMBER('Population Interactions'!K7)),IF(SUMPRODUCT(--(G85:Y85&lt;&gt;""))=0,IF(ISNUMBER('Population Interactions'!K7),'Population Interactions'!K7,1),"N.A."),"")</f>
        <v/>
      </c>
      <c r="F85" s="48" t="str">
        <f>IF(OR('Population Interactions'!K7="y",ISNUMBER('Population Interactions'!K7)),"OR","")</f>
        <v/>
      </c>
    </row>
    <row r="86" spans="1:6" x14ac:dyDescent="0.45">
      <c r="A86" s="48" t="str">
        <f>IF(NOT(OR('Population Interactions'!L7="y",ISNUMBER('Population Interactions'!L7))),"...",'Population Definitions'!$B$7)</f>
        <v>...</v>
      </c>
      <c r="B86" s="1" t="str">
        <f t="shared" si="1"/>
        <v/>
      </c>
      <c r="C86" s="48" t="str">
        <f>IF(NOT(OR('Population Interactions'!L7="y",ISNUMBER('Population Interactions'!L7))),"",'Population Definitions'!$B$12)</f>
        <v/>
      </c>
      <c r="D86" s="143" t="str">
        <f>IF(OR('Population Interactions'!L7="y",ISNUMBER('Population Interactions'!L7)),"N.A.","")</f>
        <v/>
      </c>
      <c r="E86" s="143" t="str">
        <f>IF(OR('Population Interactions'!L7="y",ISNUMBER('Population Interactions'!L7)),IF(SUMPRODUCT(--(G86:Y86&lt;&gt;""))=0,IF(ISNUMBER('Population Interactions'!L7),'Population Interactions'!L7,1),"N.A."),"")</f>
        <v/>
      </c>
      <c r="F86" s="48" t="str">
        <f>IF(OR('Population Interactions'!L7="y",ISNUMBER('Population Interactions'!L7)),"OR","")</f>
        <v/>
      </c>
    </row>
    <row r="87" spans="1:6" x14ac:dyDescent="0.45">
      <c r="A87" s="48" t="str">
        <f>IF(NOT(OR('Population Interactions'!M7="y",ISNUMBER('Population Interactions'!M7))),"...",'Population Definitions'!$B$7)</f>
        <v>...</v>
      </c>
      <c r="B87" s="1" t="str">
        <f t="shared" si="1"/>
        <v/>
      </c>
      <c r="C87" s="48" t="str">
        <f>IF(NOT(OR('Population Interactions'!M7="y",ISNUMBER('Population Interactions'!M7))),"",'Population Definitions'!$B$13)</f>
        <v/>
      </c>
      <c r="D87" s="143" t="str">
        <f>IF(OR('Population Interactions'!M7="y",ISNUMBER('Population Interactions'!M7)),"N.A.","")</f>
        <v/>
      </c>
      <c r="E87" s="143" t="str">
        <f>IF(OR('Population Interactions'!M7="y",ISNUMBER('Population Interactions'!M7)),IF(SUMPRODUCT(--(G87:Y87&lt;&gt;""))=0,IF(ISNUMBER('Population Interactions'!M7),'Population Interactions'!M7,1),"N.A."),"")</f>
        <v/>
      </c>
      <c r="F87" s="48" t="str">
        <f>IF(OR('Population Interactions'!M7="y",ISNUMBER('Population Interactions'!M7)),"OR","")</f>
        <v/>
      </c>
    </row>
    <row r="88" spans="1:6" x14ac:dyDescent="0.45">
      <c r="A88" s="48" t="str">
        <f>IF(NOT(OR('Population Interactions'!B8="y",ISNUMBER('Population Interactions'!B8))),"...",'Population Definitions'!$B$8)</f>
        <v>...</v>
      </c>
      <c r="B88" s="1" t="str">
        <f t="shared" si="1"/>
        <v/>
      </c>
      <c r="C88" s="48" t="str">
        <f>IF(NOT(OR('Population Interactions'!B8="y",ISNUMBER('Population Interactions'!B8))),"",'Population Definitions'!$B$2)</f>
        <v/>
      </c>
      <c r="D88" s="143" t="str">
        <f>IF(OR('Population Interactions'!B8="y",ISNUMBER('Population Interactions'!B8)),"N.A.","")</f>
        <v/>
      </c>
      <c r="E88" s="143" t="str">
        <f>IF(OR('Population Interactions'!B8="y",ISNUMBER('Population Interactions'!B8)),IF(SUMPRODUCT(--(G88:Y88&lt;&gt;""))=0,IF(ISNUMBER('Population Interactions'!B8),'Population Interactions'!B8,1),"N.A."),"")</f>
        <v/>
      </c>
      <c r="F88" s="48" t="str">
        <f>IF(OR('Population Interactions'!B8="y",ISNUMBER('Population Interactions'!B8)),"OR","")</f>
        <v/>
      </c>
    </row>
    <row r="89" spans="1:6" x14ac:dyDescent="0.45">
      <c r="A89" s="48" t="str">
        <f>IF(NOT(OR('Population Interactions'!C8="y",ISNUMBER('Population Interactions'!C8))),"...",'Population Definitions'!$B$8)</f>
        <v>...</v>
      </c>
      <c r="B89" s="1" t="str">
        <f t="shared" si="1"/>
        <v/>
      </c>
      <c r="C89" s="48" t="str">
        <f>IF(NOT(OR('Population Interactions'!C8="y",ISNUMBER('Population Interactions'!C8))),"",'Population Definitions'!$B$3)</f>
        <v/>
      </c>
      <c r="D89" s="143" t="str">
        <f>IF(OR('Population Interactions'!C8="y",ISNUMBER('Population Interactions'!C8)),"N.A.","")</f>
        <v/>
      </c>
      <c r="E89" s="143" t="str">
        <f>IF(OR('Population Interactions'!C8="y",ISNUMBER('Population Interactions'!C8)),IF(SUMPRODUCT(--(G89:Y89&lt;&gt;""))=0,IF(ISNUMBER('Population Interactions'!C8),'Population Interactions'!C8,1),"N.A."),"")</f>
        <v/>
      </c>
      <c r="F89" s="48" t="str">
        <f>IF(OR('Population Interactions'!C8="y",ISNUMBER('Population Interactions'!C8)),"OR","")</f>
        <v/>
      </c>
    </row>
    <row r="90" spans="1:6" x14ac:dyDescent="0.45">
      <c r="A90" s="48" t="str">
        <f>IF(NOT(OR('Population Interactions'!D8="y",ISNUMBER('Population Interactions'!D8))),"...",'Population Definitions'!$B$8)</f>
        <v>...</v>
      </c>
      <c r="B90" s="1" t="str">
        <f t="shared" si="1"/>
        <v/>
      </c>
      <c r="C90" s="48" t="str">
        <f>IF(NOT(OR('Population Interactions'!D8="y",ISNUMBER('Population Interactions'!D8))),"",'Population Definitions'!$B$4)</f>
        <v/>
      </c>
      <c r="D90" s="143" t="str">
        <f>IF(OR('Population Interactions'!D8="y",ISNUMBER('Population Interactions'!D8)),"N.A.","")</f>
        <v/>
      </c>
      <c r="E90" s="143" t="str">
        <f>IF(OR('Population Interactions'!D8="y",ISNUMBER('Population Interactions'!D8)),IF(SUMPRODUCT(--(G90:Y90&lt;&gt;""))=0,IF(ISNUMBER('Population Interactions'!D8),'Population Interactions'!D8,1),"N.A."),"")</f>
        <v/>
      </c>
      <c r="F90" s="48" t="str">
        <f>IF(OR('Population Interactions'!D8="y",ISNUMBER('Population Interactions'!D8)),"OR","")</f>
        <v/>
      </c>
    </row>
    <row r="91" spans="1:6" x14ac:dyDescent="0.45">
      <c r="A91" s="48" t="str">
        <f>IF(NOT(OR('Population Interactions'!E8="y",ISNUMBER('Population Interactions'!E8))),"...",'Population Definitions'!$B$8)</f>
        <v>...</v>
      </c>
      <c r="B91" s="1" t="str">
        <f t="shared" si="1"/>
        <v/>
      </c>
      <c r="C91" s="48" t="str">
        <f>IF(NOT(OR('Population Interactions'!E8="y",ISNUMBER('Population Interactions'!E8))),"",'Population Definitions'!$B$5)</f>
        <v/>
      </c>
      <c r="D91" s="143" t="str">
        <f>IF(OR('Population Interactions'!E8="y",ISNUMBER('Population Interactions'!E8)),"N.A.","")</f>
        <v/>
      </c>
      <c r="E91" s="143" t="str">
        <f>IF(OR('Population Interactions'!E8="y",ISNUMBER('Population Interactions'!E8)),IF(SUMPRODUCT(--(G91:Y91&lt;&gt;""))=0,IF(ISNUMBER('Population Interactions'!E8),'Population Interactions'!E8,1),"N.A."),"")</f>
        <v/>
      </c>
      <c r="F91" s="48" t="str">
        <f>IF(OR('Population Interactions'!E8="y",ISNUMBER('Population Interactions'!E8)),"OR","")</f>
        <v/>
      </c>
    </row>
    <row r="92" spans="1:6" x14ac:dyDescent="0.45">
      <c r="A92" s="48" t="str">
        <f>IF(NOT(OR('Population Interactions'!F8="y",ISNUMBER('Population Interactions'!F8))),"...",'Population Definitions'!$B$8)</f>
        <v>...</v>
      </c>
      <c r="B92" s="1" t="str">
        <f t="shared" si="1"/>
        <v/>
      </c>
      <c r="C92" s="48" t="str">
        <f>IF(NOT(OR('Population Interactions'!F8="y",ISNUMBER('Population Interactions'!F8))),"",'Population Definitions'!$B$6)</f>
        <v/>
      </c>
      <c r="D92" s="143" t="str">
        <f>IF(OR('Population Interactions'!F8="y",ISNUMBER('Population Interactions'!F8)),"N.A.","")</f>
        <v/>
      </c>
      <c r="E92" s="143" t="str">
        <f>IF(OR('Population Interactions'!F8="y",ISNUMBER('Population Interactions'!F8)),IF(SUMPRODUCT(--(G92:Y92&lt;&gt;""))=0,IF(ISNUMBER('Population Interactions'!F8),'Population Interactions'!F8,1),"N.A."),"")</f>
        <v/>
      </c>
      <c r="F92" s="48" t="str">
        <f>IF(OR('Population Interactions'!F8="y",ISNUMBER('Population Interactions'!F8)),"OR","")</f>
        <v/>
      </c>
    </row>
    <row r="93" spans="1:6" x14ac:dyDescent="0.45">
      <c r="A93" s="48" t="str">
        <f>IF(NOT(OR('Population Interactions'!G8="y",ISNUMBER('Population Interactions'!G8))),"...",'Population Definitions'!$B$8)</f>
        <v>...</v>
      </c>
      <c r="B93" s="1" t="str">
        <f t="shared" si="1"/>
        <v/>
      </c>
      <c r="C93" s="48" t="str">
        <f>IF(NOT(OR('Population Interactions'!G8="y",ISNUMBER('Population Interactions'!G8))),"",'Population Definitions'!$B$7)</f>
        <v/>
      </c>
      <c r="D93" s="143" t="str">
        <f>IF(OR('Population Interactions'!G8="y",ISNUMBER('Population Interactions'!G8)),"N.A.","")</f>
        <v/>
      </c>
      <c r="E93" s="143" t="str">
        <f>IF(OR('Population Interactions'!G8="y",ISNUMBER('Population Interactions'!G8)),IF(SUMPRODUCT(--(G93:Y93&lt;&gt;""))=0,IF(ISNUMBER('Population Interactions'!G8),'Population Interactions'!G8,1),"N.A."),"")</f>
        <v/>
      </c>
      <c r="F93" s="48" t="str">
        <f>IF(OR('Population Interactions'!G8="y",ISNUMBER('Population Interactions'!G8)),"OR","")</f>
        <v/>
      </c>
    </row>
    <row r="94" spans="1:6" x14ac:dyDescent="0.45">
      <c r="A94" s="48" t="str">
        <f>IF(NOT(OR('Population Interactions'!H8="y",ISNUMBER('Population Interactions'!H8))),"...",'Population Definitions'!$B$8)</f>
        <v>Prisoners</v>
      </c>
      <c r="B94" s="1" t="str">
        <f t="shared" si="1"/>
        <v>---&gt;</v>
      </c>
      <c r="C94" s="48" t="str">
        <f>IF(NOT(OR('Population Interactions'!H8="y",ISNUMBER('Population Interactions'!H8))),"",'Population Definitions'!$B$8)</f>
        <v>Prisoners</v>
      </c>
      <c r="D94" s="143" t="str">
        <f>IF(OR('Population Interactions'!H8="y",ISNUMBER('Population Interactions'!H8)),"N.A.","")</f>
        <v>N.A.</v>
      </c>
      <c r="E94" s="143">
        <f>IF(OR('Population Interactions'!H8="y",ISNUMBER('Population Interactions'!H8)),IF(SUMPRODUCT(--(G94:Y94&lt;&gt;""))=0,IF(ISNUMBER('Population Interactions'!H8),'Population Interactions'!H8,1),"N.A."),"")</f>
        <v>1</v>
      </c>
      <c r="F94" s="48" t="str">
        <f>IF(OR('Population Interactions'!H8="y",ISNUMBER('Population Interactions'!H8)),"OR","")</f>
        <v>OR</v>
      </c>
    </row>
    <row r="95" spans="1:6" x14ac:dyDescent="0.45">
      <c r="A95" s="48" t="str">
        <f>IF(NOT(OR('Population Interactions'!I8="y",ISNUMBER('Population Interactions'!I8))),"...",'Population Definitions'!$B$8)</f>
        <v>Prisoners</v>
      </c>
      <c r="B95" s="1" t="str">
        <f t="shared" si="1"/>
        <v>---&gt;</v>
      </c>
      <c r="C95" s="48" t="str">
        <f>IF(NOT(OR('Population Interactions'!I8="y",ISNUMBER('Population Interactions'!I8))),"",'Population Definitions'!$B$9)</f>
        <v>PLHIV Prisoners</v>
      </c>
      <c r="D95" s="143" t="str">
        <f>IF(OR('Population Interactions'!I8="y",ISNUMBER('Population Interactions'!I8)),"N.A.","")</f>
        <v>N.A.</v>
      </c>
      <c r="E95" s="143">
        <f>IF(OR('Population Interactions'!I8="y",ISNUMBER('Population Interactions'!I8)),IF(SUMPRODUCT(--(G95:Y95&lt;&gt;""))=0,IF(ISNUMBER('Population Interactions'!I8),'Population Interactions'!I8,1),"N.A."),"")</f>
        <v>1</v>
      </c>
      <c r="F95" s="48" t="str">
        <f>IF(OR('Population Interactions'!I8="y",ISNUMBER('Population Interactions'!I8)),"OR","")</f>
        <v>OR</v>
      </c>
    </row>
    <row r="96" spans="1:6" x14ac:dyDescent="0.45">
      <c r="A96" s="48" t="str">
        <f>IF(NOT(OR('Population Interactions'!J8="y",ISNUMBER('Population Interactions'!J8))),"...",'Population Definitions'!$B$8)</f>
        <v>...</v>
      </c>
      <c r="B96" s="1" t="str">
        <f t="shared" si="1"/>
        <v/>
      </c>
      <c r="C96" s="48" t="str">
        <f>IF(NOT(OR('Population Interactions'!J8="y",ISNUMBER('Population Interactions'!J8))),"",'Population Definitions'!$B$10)</f>
        <v/>
      </c>
      <c r="D96" s="143" t="str">
        <f>IF(OR('Population Interactions'!J8="y",ISNUMBER('Population Interactions'!J8)),"N.A.","")</f>
        <v/>
      </c>
      <c r="E96" s="143" t="str">
        <f>IF(OR('Population Interactions'!J8="y",ISNUMBER('Population Interactions'!J8)),IF(SUMPRODUCT(--(G96:Y96&lt;&gt;""))=0,IF(ISNUMBER('Population Interactions'!J8),'Population Interactions'!J8,1),"N.A."),"")</f>
        <v/>
      </c>
      <c r="F96" s="48" t="str">
        <f>IF(OR('Population Interactions'!J8="y",ISNUMBER('Population Interactions'!J8)),"OR","")</f>
        <v/>
      </c>
    </row>
    <row r="97" spans="1:6" x14ac:dyDescent="0.45">
      <c r="A97" s="48" t="str">
        <f>IF(NOT(OR('Population Interactions'!K8="y",ISNUMBER('Population Interactions'!K8))),"...",'Population Definitions'!$B$8)</f>
        <v>...</v>
      </c>
      <c r="B97" s="1" t="str">
        <f t="shared" si="1"/>
        <v/>
      </c>
      <c r="C97" s="48" t="str">
        <f>IF(NOT(OR('Population Interactions'!K8="y",ISNUMBER('Population Interactions'!K8))),"",'Population Definitions'!$B$11)</f>
        <v/>
      </c>
      <c r="D97" s="143" t="str">
        <f>IF(OR('Population Interactions'!K8="y",ISNUMBER('Population Interactions'!K8)),"N.A.","")</f>
        <v/>
      </c>
      <c r="E97" s="143" t="str">
        <f>IF(OR('Population Interactions'!K8="y",ISNUMBER('Population Interactions'!K8)),IF(SUMPRODUCT(--(G97:Y97&lt;&gt;""))=0,IF(ISNUMBER('Population Interactions'!K8),'Population Interactions'!K8,1),"N.A."),"")</f>
        <v/>
      </c>
      <c r="F97" s="48" t="str">
        <f>IF(OR('Population Interactions'!K8="y",ISNUMBER('Population Interactions'!K8)),"OR","")</f>
        <v/>
      </c>
    </row>
    <row r="98" spans="1:6" x14ac:dyDescent="0.45">
      <c r="A98" s="48" t="str">
        <f>IF(NOT(OR('Population Interactions'!L8="y",ISNUMBER('Population Interactions'!L8))),"...",'Population Definitions'!$B$8)</f>
        <v>...</v>
      </c>
      <c r="B98" s="1" t="str">
        <f t="shared" si="1"/>
        <v/>
      </c>
      <c r="C98" s="48" t="str">
        <f>IF(NOT(OR('Population Interactions'!L8="y",ISNUMBER('Population Interactions'!L8))),"",'Population Definitions'!$B$12)</f>
        <v/>
      </c>
      <c r="D98" s="143" t="str">
        <f>IF(OR('Population Interactions'!L8="y",ISNUMBER('Population Interactions'!L8)),"N.A.","")</f>
        <v/>
      </c>
      <c r="E98" s="143" t="str">
        <f>IF(OR('Population Interactions'!L8="y",ISNUMBER('Population Interactions'!L8)),IF(SUMPRODUCT(--(G98:Y98&lt;&gt;""))=0,IF(ISNUMBER('Population Interactions'!L8),'Population Interactions'!L8,1),"N.A."),"")</f>
        <v/>
      </c>
      <c r="F98" s="48" t="str">
        <f>IF(OR('Population Interactions'!L8="y",ISNUMBER('Population Interactions'!L8)),"OR","")</f>
        <v/>
      </c>
    </row>
    <row r="99" spans="1:6" x14ac:dyDescent="0.45">
      <c r="A99" s="48" t="str">
        <f>IF(NOT(OR('Population Interactions'!M8="y",ISNUMBER('Population Interactions'!M8))),"...",'Population Definitions'!$B$8)</f>
        <v>...</v>
      </c>
      <c r="B99" s="1" t="str">
        <f t="shared" si="1"/>
        <v/>
      </c>
      <c r="C99" s="48" t="str">
        <f>IF(NOT(OR('Population Interactions'!M8="y",ISNUMBER('Population Interactions'!M8))),"",'Population Definitions'!$B$13)</f>
        <v/>
      </c>
      <c r="D99" s="143" t="str">
        <f>IF(OR('Population Interactions'!M8="y",ISNUMBER('Population Interactions'!M8)),"N.A.","")</f>
        <v/>
      </c>
      <c r="E99" s="143" t="str">
        <f>IF(OR('Population Interactions'!M8="y",ISNUMBER('Population Interactions'!M8)),IF(SUMPRODUCT(--(G99:Y99&lt;&gt;""))=0,IF(ISNUMBER('Population Interactions'!M8),'Population Interactions'!M8,1),"N.A."),"")</f>
        <v/>
      </c>
      <c r="F99" s="48" t="str">
        <f>IF(OR('Population Interactions'!M8="y",ISNUMBER('Population Interactions'!M8)),"OR","")</f>
        <v/>
      </c>
    </row>
    <row r="100" spans="1:6" x14ac:dyDescent="0.45">
      <c r="A100" s="48" t="str">
        <f>IF(NOT(OR('Population Interactions'!B9="y",ISNUMBER('Population Interactions'!B9))),"...",'Population Definitions'!$B$9)</f>
        <v>...</v>
      </c>
      <c r="B100" s="1" t="str">
        <f t="shared" si="1"/>
        <v/>
      </c>
      <c r="C100" s="48" t="str">
        <f>IF(NOT(OR('Population Interactions'!B9="y",ISNUMBER('Population Interactions'!B9))),"",'Population Definitions'!$B$2)</f>
        <v/>
      </c>
      <c r="D100" s="143" t="str">
        <f>IF(OR('Population Interactions'!B9="y",ISNUMBER('Population Interactions'!B9)),"N.A.","")</f>
        <v/>
      </c>
      <c r="E100" s="143" t="str">
        <f>IF(OR('Population Interactions'!B9="y",ISNUMBER('Population Interactions'!B9)),IF(SUMPRODUCT(--(G100:Y100&lt;&gt;""))=0,IF(ISNUMBER('Population Interactions'!B9),'Population Interactions'!B9,1),"N.A."),"")</f>
        <v/>
      </c>
      <c r="F100" s="48" t="str">
        <f>IF(OR('Population Interactions'!B9="y",ISNUMBER('Population Interactions'!B9)),"OR","")</f>
        <v/>
      </c>
    </row>
    <row r="101" spans="1:6" x14ac:dyDescent="0.45">
      <c r="A101" s="48" t="str">
        <f>IF(NOT(OR('Population Interactions'!C9="y",ISNUMBER('Population Interactions'!C9))),"...",'Population Definitions'!$B$9)</f>
        <v>...</v>
      </c>
      <c r="B101" s="1" t="str">
        <f t="shared" si="1"/>
        <v/>
      </c>
      <c r="C101" s="48" t="str">
        <f>IF(NOT(OR('Population Interactions'!C9="y",ISNUMBER('Population Interactions'!C9))),"",'Population Definitions'!$B$3)</f>
        <v/>
      </c>
      <c r="D101" s="143" t="str">
        <f>IF(OR('Population Interactions'!C9="y",ISNUMBER('Population Interactions'!C9)),"N.A.","")</f>
        <v/>
      </c>
      <c r="E101" s="143" t="str">
        <f>IF(OR('Population Interactions'!C9="y",ISNUMBER('Population Interactions'!C9)),IF(SUMPRODUCT(--(G101:Y101&lt;&gt;""))=0,IF(ISNUMBER('Population Interactions'!C9),'Population Interactions'!C9,1),"N.A."),"")</f>
        <v/>
      </c>
      <c r="F101" s="48" t="str">
        <f>IF(OR('Population Interactions'!C9="y",ISNUMBER('Population Interactions'!C9)),"OR","")</f>
        <v/>
      </c>
    </row>
    <row r="102" spans="1:6" x14ac:dyDescent="0.45">
      <c r="A102" s="48" t="str">
        <f>IF(NOT(OR('Population Interactions'!D9="y",ISNUMBER('Population Interactions'!D9))),"...",'Population Definitions'!$B$9)</f>
        <v>...</v>
      </c>
      <c r="B102" s="1" t="str">
        <f t="shared" si="1"/>
        <v/>
      </c>
      <c r="C102" s="48" t="str">
        <f>IF(NOT(OR('Population Interactions'!D9="y",ISNUMBER('Population Interactions'!D9))),"",'Population Definitions'!$B$4)</f>
        <v/>
      </c>
      <c r="D102" s="143" t="str">
        <f>IF(OR('Population Interactions'!D9="y",ISNUMBER('Population Interactions'!D9)),"N.A.","")</f>
        <v/>
      </c>
      <c r="E102" s="143" t="str">
        <f>IF(OR('Population Interactions'!D9="y",ISNUMBER('Population Interactions'!D9)),IF(SUMPRODUCT(--(G102:Y102&lt;&gt;""))=0,IF(ISNUMBER('Population Interactions'!D9),'Population Interactions'!D9,1),"N.A."),"")</f>
        <v/>
      </c>
      <c r="F102" s="48" t="str">
        <f>IF(OR('Population Interactions'!D9="y",ISNUMBER('Population Interactions'!D9)),"OR","")</f>
        <v/>
      </c>
    </row>
    <row r="103" spans="1:6" x14ac:dyDescent="0.45">
      <c r="A103" s="48" t="str">
        <f>IF(NOT(OR('Population Interactions'!E9="y",ISNUMBER('Population Interactions'!E9))),"...",'Population Definitions'!$B$9)</f>
        <v>...</v>
      </c>
      <c r="B103" s="1" t="str">
        <f t="shared" si="1"/>
        <v/>
      </c>
      <c r="C103" s="48" t="str">
        <f>IF(NOT(OR('Population Interactions'!E9="y",ISNUMBER('Population Interactions'!E9))),"",'Population Definitions'!$B$5)</f>
        <v/>
      </c>
      <c r="D103" s="143" t="str">
        <f>IF(OR('Population Interactions'!E9="y",ISNUMBER('Population Interactions'!E9)),"N.A.","")</f>
        <v/>
      </c>
      <c r="E103" s="143" t="str">
        <f>IF(OR('Population Interactions'!E9="y",ISNUMBER('Population Interactions'!E9)),IF(SUMPRODUCT(--(G103:Y103&lt;&gt;""))=0,IF(ISNUMBER('Population Interactions'!E9),'Population Interactions'!E9,1),"N.A."),"")</f>
        <v/>
      </c>
      <c r="F103" s="48" t="str">
        <f>IF(OR('Population Interactions'!E9="y",ISNUMBER('Population Interactions'!E9)),"OR","")</f>
        <v/>
      </c>
    </row>
    <row r="104" spans="1:6" x14ac:dyDescent="0.45">
      <c r="A104" s="48" t="str">
        <f>IF(NOT(OR('Population Interactions'!F9="y",ISNUMBER('Population Interactions'!F9))),"...",'Population Definitions'!$B$9)</f>
        <v>...</v>
      </c>
      <c r="B104" s="1" t="str">
        <f t="shared" si="1"/>
        <v/>
      </c>
      <c r="C104" s="48" t="str">
        <f>IF(NOT(OR('Population Interactions'!F9="y",ISNUMBER('Population Interactions'!F9))),"",'Population Definitions'!$B$6)</f>
        <v/>
      </c>
      <c r="D104" s="143" t="str">
        <f>IF(OR('Population Interactions'!F9="y",ISNUMBER('Population Interactions'!F9)),"N.A.","")</f>
        <v/>
      </c>
      <c r="E104" s="143" t="str">
        <f>IF(OR('Population Interactions'!F9="y",ISNUMBER('Population Interactions'!F9)),IF(SUMPRODUCT(--(G104:Y104&lt;&gt;""))=0,IF(ISNUMBER('Population Interactions'!F9),'Population Interactions'!F9,1),"N.A."),"")</f>
        <v/>
      </c>
      <c r="F104" s="48" t="str">
        <f>IF(OR('Population Interactions'!F9="y",ISNUMBER('Population Interactions'!F9)),"OR","")</f>
        <v/>
      </c>
    </row>
    <row r="105" spans="1:6" x14ac:dyDescent="0.45">
      <c r="A105" s="48" t="str">
        <f>IF(NOT(OR('Population Interactions'!G9="y",ISNUMBER('Population Interactions'!G9))),"...",'Population Definitions'!$B$9)</f>
        <v>...</v>
      </c>
      <c r="B105" s="1" t="str">
        <f t="shared" si="1"/>
        <v/>
      </c>
      <c r="C105" s="48" t="str">
        <f>IF(NOT(OR('Population Interactions'!G9="y",ISNUMBER('Population Interactions'!G9))),"",'Population Definitions'!$B$7)</f>
        <v/>
      </c>
      <c r="D105" s="143" t="str">
        <f>IF(OR('Population Interactions'!G9="y",ISNUMBER('Population Interactions'!G9)),"N.A.","")</f>
        <v/>
      </c>
      <c r="E105" s="143" t="str">
        <f>IF(OR('Population Interactions'!G9="y",ISNUMBER('Population Interactions'!G9)),IF(SUMPRODUCT(--(G105:Y105&lt;&gt;""))=0,IF(ISNUMBER('Population Interactions'!G9),'Population Interactions'!G9,1),"N.A."),"")</f>
        <v/>
      </c>
      <c r="F105" s="48" t="str">
        <f>IF(OR('Population Interactions'!G9="y",ISNUMBER('Population Interactions'!G9)),"OR","")</f>
        <v/>
      </c>
    </row>
    <row r="106" spans="1:6" x14ac:dyDescent="0.45">
      <c r="A106" s="48" t="str">
        <f>IF(NOT(OR('Population Interactions'!H9="y",ISNUMBER('Population Interactions'!H9))),"...",'Population Definitions'!$B$9)</f>
        <v>PLHIV Prisoners</v>
      </c>
      <c r="B106" s="1" t="str">
        <f t="shared" si="1"/>
        <v>---&gt;</v>
      </c>
      <c r="C106" s="48" t="str">
        <f>IF(NOT(OR('Population Interactions'!H9="y",ISNUMBER('Population Interactions'!H9))),"",'Population Definitions'!$B$8)</f>
        <v>Prisoners</v>
      </c>
      <c r="D106" s="143" t="str">
        <f>IF(OR('Population Interactions'!H9="y",ISNUMBER('Population Interactions'!H9)),"N.A.","")</f>
        <v>N.A.</v>
      </c>
      <c r="E106" s="143">
        <f>IF(OR('Population Interactions'!H9="y",ISNUMBER('Population Interactions'!H9)),IF(SUMPRODUCT(--(G106:Y106&lt;&gt;""))=0,IF(ISNUMBER('Population Interactions'!H9),'Population Interactions'!H9,1),"N.A."),"")</f>
        <v>1</v>
      </c>
      <c r="F106" s="48" t="str">
        <f>IF(OR('Population Interactions'!H9="y",ISNUMBER('Population Interactions'!H9)),"OR","")</f>
        <v>OR</v>
      </c>
    </row>
    <row r="107" spans="1:6" x14ac:dyDescent="0.45">
      <c r="A107" s="48" t="str">
        <f>IF(NOT(OR('Population Interactions'!I9="y",ISNUMBER('Population Interactions'!I9))),"...",'Population Definitions'!$B$9)</f>
        <v>PLHIV Prisoners</v>
      </c>
      <c r="B107" s="1" t="str">
        <f t="shared" si="1"/>
        <v>---&gt;</v>
      </c>
      <c r="C107" s="48" t="str">
        <f>IF(NOT(OR('Population Interactions'!I9="y",ISNUMBER('Population Interactions'!I9))),"",'Population Definitions'!$B$9)</f>
        <v>PLHIV Prisoners</v>
      </c>
      <c r="D107" s="143" t="str">
        <f>IF(OR('Population Interactions'!I9="y",ISNUMBER('Population Interactions'!I9)),"N.A.","")</f>
        <v>N.A.</v>
      </c>
      <c r="E107" s="143">
        <f>IF(OR('Population Interactions'!I9="y",ISNUMBER('Population Interactions'!I9)),IF(SUMPRODUCT(--(G107:Y107&lt;&gt;""))=0,IF(ISNUMBER('Population Interactions'!I9),'Population Interactions'!I9,1),"N.A."),"")</f>
        <v>1</v>
      </c>
      <c r="F107" s="48" t="str">
        <f>IF(OR('Population Interactions'!I9="y",ISNUMBER('Population Interactions'!I9)),"OR","")</f>
        <v>OR</v>
      </c>
    </row>
    <row r="108" spans="1:6" x14ac:dyDescent="0.45">
      <c r="A108" s="48" t="str">
        <f>IF(NOT(OR('Population Interactions'!J9="y",ISNUMBER('Population Interactions'!J9))),"...",'Population Definitions'!$B$9)</f>
        <v>...</v>
      </c>
      <c r="B108" s="1" t="str">
        <f t="shared" si="1"/>
        <v/>
      </c>
      <c r="C108" s="48" t="str">
        <f>IF(NOT(OR('Population Interactions'!J9="y",ISNUMBER('Population Interactions'!J9))),"",'Population Definitions'!$B$10)</f>
        <v/>
      </c>
      <c r="D108" s="143" t="str">
        <f>IF(OR('Population Interactions'!J9="y",ISNUMBER('Population Interactions'!J9)),"N.A.","")</f>
        <v/>
      </c>
      <c r="E108" s="143" t="str">
        <f>IF(OR('Population Interactions'!J9="y",ISNUMBER('Population Interactions'!J9)),IF(SUMPRODUCT(--(G108:Y108&lt;&gt;""))=0,IF(ISNUMBER('Population Interactions'!J9),'Population Interactions'!J9,1),"N.A."),"")</f>
        <v/>
      </c>
      <c r="F108" s="48" t="str">
        <f>IF(OR('Population Interactions'!J9="y",ISNUMBER('Population Interactions'!J9)),"OR","")</f>
        <v/>
      </c>
    </row>
    <row r="109" spans="1:6" x14ac:dyDescent="0.45">
      <c r="A109" s="48" t="str">
        <f>IF(NOT(OR('Population Interactions'!K9="y",ISNUMBER('Population Interactions'!K9))),"...",'Population Definitions'!$B$9)</f>
        <v>...</v>
      </c>
      <c r="B109" s="1" t="str">
        <f t="shared" si="1"/>
        <v/>
      </c>
      <c r="C109" s="48" t="str">
        <f>IF(NOT(OR('Population Interactions'!K9="y",ISNUMBER('Population Interactions'!K9))),"",'Population Definitions'!$B$11)</f>
        <v/>
      </c>
      <c r="D109" s="143" t="str">
        <f>IF(OR('Population Interactions'!K9="y",ISNUMBER('Population Interactions'!K9)),"N.A.","")</f>
        <v/>
      </c>
      <c r="E109" s="143" t="str">
        <f>IF(OR('Population Interactions'!K9="y",ISNUMBER('Population Interactions'!K9)),IF(SUMPRODUCT(--(G109:Y109&lt;&gt;""))=0,IF(ISNUMBER('Population Interactions'!K9),'Population Interactions'!K9,1),"N.A."),"")</f>
        <v/>
      </c>
      <c r="F109" s="48" t="str">
        <f>IF(OR('Population Interactions'!K9="y",ISNUMBER('Population Interactions'!K9)),"OR","")</f>
        <v/>
      </c>
    </row>
    <row r="110" spans="1:6" x14ac:dyDescent="0.45">
      <c r="A110" s="48" t="str">
        <f>IF(NOT(OR('Population Interactions'!L9="y",ISNUMBER('Population Interactions'!L9))),"...",'Population Definitions'!$B$9)</f>
        <v>...</v>
      </c>
      <c r="B110" s="1" t="str">
        <f t="shared" si="1"/>
        <v/>
      </c>
      <c r="C110" s="48" t="str">
        <f>IF(NOT(OR('Population Interactions'!L9="y",ISNUMBER('Population Interactions'!L9))),"",'Population Definitions'!$B$12)</f>
        <v/>
      </c>
      <c r="D110" s="143" t="str">
        <f>IF(OR('Population Interactions'!L9="y",ISNUMBER('Population Interactions'!L9)),"N.A.","")</f>
        <v/>
      </c>
      <c r="E110" s="143" t="str">
        <f>IF(OR('Population Interactions'!L9="y",ISNUMBER('Population Interactions'!L9)),IF(SUMPRODUCT(--(G110:Y110&lt;&gt;""))=0,IF(ISNUMBER('Population Interactions'!L9),'Population Interactions'!L9,1),"N.A."),"")</f>
        <v/>
      </c>
      <c r="F110" s="48" t="str">
        <f>IF(OR('Population Interactions'!L9="y",ISNUMBER('Population Interactions'!L9)),"OR","")</f>
        <v/>
      </c>
    </row>
    <row r="111" spans="1:6" x14ac:dyDescent="0.45">
      <c r="A111" s="48" t="str">
        <f>IF(NOT(OR('Population Interactions'!M9="y",ISNUMBER('Population Interactions'!M9))),"...",'Population Definitions'!$B$9)</f>
        <v>...</v>
      </c>
      <c r="B111" s="1" t="str">
        <f t="shared" si="1"/>
        <v/>
      </c>
      <c r="C111" s="48" t="str">
        <f>IF(NOT(OR('Population Interactions'!M9="y",ISNUMBER('Population Interactions'!M9))),"",'Population Definitions'!$B$13)</f>
        <v/>
      </c>
      <c r="D111" s="143" t="str">
        <f>IF(OR('Population Interactions'!M9="y",ISNUMBER('Population Interactions'!M9)),"N.A.","")</f>
        <v/>
      </c>
      <c r="E111" s="143" t="str">
        <f>IF(OR('Population Interactions'!M9="y",ISNUMBER('Population Interactions'!M9)),IF(SUMPRODUCT(--(G111:Y111&lt;&gt;""))=0,IF(ISNUMBER('Population Interactions'!M9),'Population Interactions'!M9,1),"N.A."),"")</f>
        <v/>
      </c>
      <c r="F111" s="48" t="str">
        <f>IF(OR('Population Interactions'!M9="y",ISNUMBER('Population Interactions'!M9)),"OR","")</f>
        <v/>
      </c>
    </row>
    <row r="112" spans="1:6" x14ac:dyDescent="0.45">
      <c r="A112" s="48" t="str">
        <f>IF(NOT(OR('Population Interactions'!B10="y",ISNUMBER('Population Interactions'!B10))),"...",'Population Definitions'!$B$10)</f>
        <v>...</v>
      </c>
      <c r="B112" s="1" t="str">
        <f t="shared" si="1"/>
        <v/>
      </c>
      <c r="C112" s="48" t="str">
        <f>IF(NOT(OR('Population Interactions'!B10="y",ISNUMBER('Population Interactions'!B10))),"",'Population Definitions'!$B$2)</f>
        <v/>
      </c>
      <c r="D112" s="143" t="str">
        <f>IF(OR('Population Interactions'!B10="y",ISNUMBER('Population Interactions'!B10)),"N.A.","")</f>
        <v/>
      </c>
      <c r="E112" s="143" t="str">
        <f>IF(OR('Population Interactions'!B10="y",ISNUMBER('Population Interactions'!B10)),IF(SUMPRODUCT(--(G112:Y112&lt;&gt;""))=0,IF(ISNUMBER('Population Interactions'!B10),'Population Interactions'!B10,1),"N.A."),"")</f>
        <v/>
      </c>
      <c r="F112" s="48" t="str">
        <f>IF(OR('Population Interactions'!B10="y",ISNUMBER('Population Interactions'!B10)),"OR","")</f>
        <v/>
      </c>
    </row>
    <row r="113" spans="1:6" x14ac:dyDescent="0.45">
      <c r="A113" s="48" t="str">
        <f>IF(NOT(OR('Population Interactions'!C10="y",ISNUMBER('Population Interactions'!C10))),"...",'Population Definitions'!$B$10)</f>
        <v>...</v>
      </c>
      <c r="B113" s="1" t="str">
        <f t="shared" si="1"/>
        <v/>
      </c>
      <c r="C113" s="48" t="str">
        <f>IF(NOT(OR('Population Interactions'!C10="y",ISNUMBER('Population Interactions'!C10))),"",'Population Definitions'!$B$3)</f>
        <v/>
      </c>
      <c r="D113" s="143" t="str">
        <f>IF(OR('Population Interactions'!C10="y",ISNUMBER('Population Interactions'!C10)),"N.A.","")</f>
        <v/>
      </c>
      <c r="E113" s="143" t="str">
        <f>IF(OR('Population Interactions'!C10="y",ISNUMBER('Population Interactions'!C10)),IF(SUMPRODUCT(--(G113:Y113&lt;&gt;""))=0,IF(ISNUMBER('Population Interactions'!C10),'Population Interactions'!C10,1),"N.A."),"")</f>
        <v/>
      </c>
      <c r="F113" s="48" t="str">
        <f>IF(OR('Population Interactions'!C10="y",ISNUMBER('Population Interactions'!C10)),"OR","")</f>
        <v/>
      </c>
    </row>
    <row r="114" spans="1:6" x14ac:dyDescent="0.45">
      <c r="A114" s="48" t="str">
        <f>IF(NOT(OR('Population Interactions'!D10="y",ISNUMBER('Population Interactions'!D10))),"...",'Population Definitions'!$B$10)</f>
        <v>Health Care Workers</v>
      </c>
      <c r="B114" s="1" t="str">
        <f t="shared" si="1"/>
        <v>---&gt;</v>
      </c>
      <c r="C114" s="48" t="str">
        <f>IF(NOT(OR('Population Interactions'!D10="y",ISNUMBER('Population Interactions'!D10))),"",'Population Definitions'!$B$4)</f>
        <v>Gen 15-64</v>
      </c>
      <c r="D114" s="143" t="str">
        <f>IF(OR('Population Interactions'!D10="y",ISNUMBER('Population Interactions'!D10)),"N.A.","")</f>
        <v>N.A.</v>
      </c>
      <c r="E114" s="143">
        <f>IF(OR('Population Interactions'!D10="y",ISNUMBER('Population Interactions'!D10)),IF(SUMPRODUCT(--(G114:Y114&lt;&gt;""))=0,IF(ISNUMBER('Population Interactions'!D10),'Population Interactions'!D10,1),"N.A."),"")</f>
        <v>1</v>
      </c>
      <c r="F114" s="48" t="str">
        <f>IF(OR('Population Interactions'!D10="y",ISNUMBER('Population Interactions'!D10)),"OR","")</f>
        <v>OR</v>
      </c>
    </row>
    <row r="115" spans="1:6" x14ac:dyDescent="0.45">
      <c r="A115" s="48" t="str">
        <f>IF(NOT(OR('Population Interactions'!E10="y",ISNUMBER('Population Interactions'!E10))),"...",'Population Definitions'!$B$10)</f>
        <v>Health Care Workers</v>
      </c>
      <c r="B115" s="1" t="str">
        <f t="shared" si="1"/>
        <v>---&gt;</v>
      </c>
      <c r="C115" s="48" t="str">
        <f>IF(NOT(OR('Population Interactions'!E10="y",ISNUMBER('Population Interactions'!E10))),"",'Population Definitions'!$B$5)</f>
        <v>Gen 65+</v>
      </c>
      <c r="D115" s="143" t="str">
        <f>IF(OR('Population Interactions'!E10="y",ISNUMBER('Population Interactions'!E10)),"N.A.","")</f>
        <v>N.A.</v>
      </c>
      <c r="E115" s="143">
        <f>IF(OR('Population Interactions'!E10="y",ISNUMBER('Population Interactions'!E10)),IF(SUMPRODUCT(--(G115:Y115&lt;&gt;""))=0,IF(ISNUMBER('Population Interactions'!E10),'Population Interactions'!E10,1),"N.A."),"")</f>
        <v>3</v>
      </c>
      <c r="F115" s="48" t="str">
        <f>IF(OR('Population Interactions'!E10="y",ISNUMBER('Population Interactions'!E10)),"OR","")</f>
        <v>OR</v>
      </c>
    </row>
    <row r="116" spans="1:6" x14ac:dyDescent="0.45">
      <c r="A116" s="48" t="str">
        <f>IF(NOT(OR('Population Interactions'!F10="y",ISNUMBER('Population Interactions'!F10))),"...",'Population Definitions'!$B$10)</f>
        <v>Health Care Workers</v>
      </c>
      <c r="B116" s="1" t="str">
        <f t="shared" si="1"/>
        <v>---&gt;</v>
      </c>
      <c r="C116" s="48" t="str">
        <f>IF(NOT(OR('Population Interactions'!F10="y",ISNUMBER('Population Interactions'!F10))),"",'Population Definitions'!$B$6)</f>
        <v>PLHIV 15-64</v>
      </c>
      <c r="D116" s="143" t="str">
        <f>IF(OR('Population Interactions'!F10="y",ISNUMBER('Population Interactions'!F10)),"N.A.","")</f>
        <v>N.A.</v>
      </c>
      <c r="E116" s="143">
        <f>IF(OR('Population Interactions'!F10="y",ISNUMBER('Population Interactions'!F10)),IF(SUMPRODUCT(--(G116:Y116&lt;&gt;""))=0,IF(ISNUMBER('Population Interactions'!F10),'Population Interactions'!F10,1),"N.A."),"")</f>
        <v>5</v>
      </c>
      <c r="F116" s="48" t="str">
        <f>IF(OR('Population Interactions'!F10="y",ISNUMBER('Population Interactions'!F10)),"OR","")</f>
        <v>OR</v>
      </c>
    </row>
    <row r="117" spans="1:6" x14ac:dyDescent="0.45">
      <c r="A117" s="48" t="str">
        <f>IF(NOT(OR('Population Interactions'!G10="y",ISNUMBER('Population Interactions'!G10))),"...",'Population Definitions'!$B$10)</f>
        <v>Health Care Workers</v>
      </c>
      <c r="B117" s="1" t="str">
        <f t="shared" si="1"/>
        <v>---&gt;</v>
      </c>
      <c r="C117" s="48" t="str">
        <f>IF(NOT(OR('Population Interactions'!G10="y",ISNUMBER('Population Interactions'!G10))),"",'Population Definitions'!$B$7)</f>
        <v>PLHIV 65+</v>
      </c>
      <c r="D117" s="143" t="str">
        <f>IF(OR('Population Interactions'!G10="y",ISNUMBER('Population Interactions'!G10)),"N.A.","")</f>
        <v>N.A.</v>
      </c>
      <c r="E117" s="143">
        <f>IF(OR('Population Interactions'!G10="y",ISNUMBER('Population Interactions'!G10)),IF(SUMPRODUCT(--(G117:Y117&lt;&gt;""))=0,IF(ISNUMBER('Population Interactions'!G10),'Population Interactions'!G10,1),"N.A."),"")</f>
        <v>5</v>
      </c>
      <c r="F117" s="48" t="str">
        <f>IF(OR('Population Interactions'!G10="y",ISNUMBER('Population Interactions'!G10)),"OR","")</f>
        <v>OR</v>
      </c>
    </row>
    <row r="118" spans="1:6" x14ac:dyDescent="0.45">
      <c r="A118" s="48" t="str">
        <f>IF(NOT(OR('Population Interactions'!H10="y",ISNUMBER('Population Interactions'!H10))),"...",'Population Definitions'!$B$10)</f>
        <v>...</v>
      </c>
      <c r="B118" s="1" t="str">
        <f t="shared" si="1"/>
        <v/>
      </c>
      <c r="C118" s="48" t="str">
        <f>IF(NOT(OR('Population Interactions'!H10="y",ISNUMBER('Population Interactions'!H10))),"",'Population Definitions'!$B$8)</f>
        <v/>
      </c>
      <c r="D118" s="143" t="str">
        <f>IF(OR('Population Interactions'!H10="y",ISNUMBER('Population Interactions'!H10)),"N.A.","")</f>
        <v/>
      </c>
      <c r="E118" s="143" t="str">
        <f>IF(OR('Population Interactions'!H10="y",ISNUMBER('Population Interactions'!H10)),IF(SUMPRODUCT(--(G118:Y118&lt;&gt;""))=0,IF(ISNUMBER('Population Interactions'!H10),'Population Interactions'!H10,1),"N.A."),"")</f>
        <v/>
      </c>
      <c r="F118" s="48" t="str">
        <f>IF(OR('Population Interactions'!H10="y",ISNUMBER('Population Interactions'!H10)),"OR","")</f>
        <v/>
      </c>
    </row>
    <row r="119" spans="1:6" x14ac:dyDescent="0.45">
      <c r="A119" s="48" t="str">
        <f>IF(NOT(OR('Population Interactions'!I10="y",ISNUMBER('Population Interactions'!I10))),"...",'Population Definitions'!$B$10)</f>
        <v>...</v>
      </c>
      <c r="B119" s="1" t="str">
        <f t="shared" si="1"/>
        <v/>
      </c>
      <c r="C119" s="48" t="str">
        <f>IF(NOT(OR('Population Interactions'!I10="y",ISNUMBER('Population Interactions'!I10))),"",'Population Definitions'!$B$9)</f>
        <v/>
      </c>
      <c r="D119" s="143" t="str">
        <f>IF(OR('Population Interactions'!I10="y",ISNUMBER('Population Interactions'!I10)),"N.A.","")</f>
        <v/>
      </c>
      <c r="E119" s="143" t="str">
        <f>IF(OR('Population Interactions'!I10="y",ISNUMBER('Population Interactions'!I10)),IF(SUMPRODUCT(--(G119:Y119&lt;&gt;""))=0,IF(ISNUMBER('Population Interactions'!I10),'Population Interactions'!I10,1),"N.A."),"")</f>
        <v/>
      </c>
      <c r="F119" s="48" t="str">
        <f>IF(OR('Population Interactions'!I10="y",ISNUMBER('Population Interactions'!I10)),"OR","")</f>
        <v/>
      </c>
    </row>
    <row r="120" spans="1:6" x14ac:dyDescent="0.45">
      <c r="A120" s="48" t="str">
        <f>IF(NOT(OR('Population Interactions'!J10="y",ISNUMBER('Population Interactions'!J10))),"...",'Population Definitions'!$B$10)</f>
        <v>Health Care Workers</v>
      </c>
      <c r="B120" s="1" t="str">
        <f t="shared" si="1"/>
        <v>---&gt;</v>
      </c>
      <c r="C120" s="48" t="str">
        <f>IF(NOT(OR('Population Interactions'!J10="y",ISNUMBER('Population Interactions'!J10))),"",'Population Definitions'!$B$10)</f>
        <v>Health Care Workers</v>
      </c>
      <c r="D120" s="143" t="str">
        <f>IF(OR('Population Interactions'!J10="y",ISNUMBER('Population Interactions'!J10)),"N.A.","")</f>
        <v>N.A.</v>
      </c>
      <c r="E120" s="143">
        <f>IF(OR('Population Interactions'!J10="y",ISNUMBER('Population Interactions'!J10)),IF(SUMPRODUCT(--(G120:Y120&lt;&gt;""))=0,IF(ISNUMBER('Population Interactions'!J10),'Population Interactions'!J10,1),"N.A."),"")</f>
        <v>10</v>
      </c>
      <c r="F120" s="48" t="str">
        <f>IF(OR('Population Interactions'!J10="y",ISNUMBER('Population Interactions'!J10)),"OR","")</f>
        <v>OR</v>
      </c>
    </row>
    <row r="121" spans="1:6" x14ac:dyDescent="0.45">
      <c r="A121" s="48" t="str">
        <f>IF(NOT(OR('Population Interactions'!K10="y",ISNUMBER('Population Interactions'!K10))),"...",'Population Definitions'!$B$10)</f>
        <v>Health Care Workers</v>
      </c>
      <c r="B121" s="1" t="str">
        <f t="shared" si="1"/>
        <v>---&gt;</v>
      </c>
      <c r="C121" s="48" t="str">
        <f>IF(NOT(OR('Population Interactions'!K10="y",ISNUMBER('Population Interactions'!K10))),"",'Population Definitions'!$B$11)</f>
        <v>PLHIV Health Care Workers</v>
      </c>
      <c r="D121" s="143" t="str">
        <f>IF(OR('Population Interactions'!K10="y",ISNUMBER('Population Interactions'!K10)),"N.A.","")</f>
        <v>N.A.</v>
      </c>
      <c r="E121" s="143">
        <f>IF(OR('Population Interactions'!K10="y",ISNUMBER('Population Interactions'!K10)),IF(SUMPRODUCT(--(G121:Y121&lt;&gt;""))=0,IF(ISNUMBER('Population Interactions'!K10),'Population Interactions'!K10,1),"N.A."),"")</f>
        <v>10</v>
      </c>
      <c r="F121" s="48" t="str">
        <f>IF(OR('Population Interactions'!K10="y",ISNUMBER('Population Interactions'!K10)),"OR","")</f>
        <v>OR</v>
      </c>
    </row>
    <row r="122" spans="1:6" x14ac:dyDescent="0.45">
      <c r="A122" s="48" t="str">
        <f>IF(NOT(OR('Population Interactions'!L10="y",ISNUMBER('Population Interactions'!L10))),"...",'Population Definitions'!$B$10)</f>
        <v>...</v>
      </c>
      <c r="B122" s="1" t="str">
        <f t="shared" si="1"/>
        <v/>
      </c>
      <c r="C122" s="48" t="str">
        <f>IF(NOT(OR('Population Interactions'!L10="y",ISNUMBER('Population Interactions'!L10))),"",'Population Definitions'!$B$12)</f>
        <v/>
      </c>
      <c r="D122" s="143" t="str">
        <f>IF(OR('Population Interactions'!L10="y",ISNUMBER('Population Interactions'!L10)),"N.A.","")</f>
        <v/>
      </c>
      <c r="E122" s="143" t="str">
        <f>IF(OR('Population Interactions'!L10="y",ISNUMBER('Population Interactions'!L10)),IF(SUMPRODUCT(--(G122:Y122&lt;&gt;""))=0,IF(ISNUMBER('Population Interactions'!L10),'Population Interactions'!L10,1),"N.A."),"")</f>
        <v/>
      </c>
      <c r="F122" s="48" t="str">
        <f>IF(OR('Population Interactions'!L10="y",ISNUMBER('Population Interactions'!L10)),"OR","")</f>
        <v/>
      </c>
    </row>
    <row r="123" spans="1:6" x14ac:dyDescent="0.45">
      <c r="A123" s="48" t="str">
        <f>IF(NOT(OR('Population Interactions'!M10="y",ISNUMBER('Population Interactions'!M10))),"...",'Population Definitions'!$B$10)</f>
        <v>...</v>
      </c>
      <c r="B123" s="1" t="str">
        <f t="shared" si="1"/>
        <v/>
      </c>
      <c r="C123" s="48" t="str">
        <f>IF(NOT(OR('Population Interactions'!M10="y",ISNUMBER('Population Interactions'!M10))),"",'Population Definitions'!$B$13)</f>
        <v/>
      </c>
      <c r="D123" s="143" t="str">
        <f>IF(OR('Population Interactions'!M10="y",ISNUMBER('Population Interactions'!M10)),"N.A.","")</f>
        <v/>
      </c>
      <c r="E123" s="143" t="str">
        <f>IF(OR('Population Interactions'!M10="y",ISNUMBER('Population Interactions'!M10)),IF(SUMPRODUCT(--(G123:Y123&lt;&gt;""))=0,IF(ISNUMBER('Population Interactions'!M10),'Population Interactions'!M10,1),"N.A."),"")</f>
        <v/>
      </c>
      <c r="F123" s="48" t="str">
        <f>IF(OR('Population Interactions'!M10="y",ISNUMBER('Population Interactions'!M10)),"OR","")</f>
        <v/>
      </c>
    </row>
    <row r="124" spans="1:6" x14ac:dyDescent="0.45">
      <c r="A124" s="48" t="str">
        <f>IF(NOT(OR('Population Interactions'!B11="y",ISNUMBER('Population Interactions'!B11))),"...",'Population Definitions'!$B$11)</f>
        <v>...</v>
      </c>
      <c r="B124" s="1" t="str">
        <f t="shared" si="1"/>
        <v/>
      </c>
      <c r="C124" s="48" t="str">
        <f>IF(NOT(OR('Population Interactions'!B11="y",ISNUMBER('Population Interactions'!B11))),"",'Population Definitions'!$B$2)</f>
        <v/>
      </c>
      <c r="D124" s="143" t="str">
        <f>IF(OR('Population Interactions'!B11="y",ISNUMBER('Population Interactions'!B11)),"N.A.","")</f>
        <v/>
      </c>
      <c r="E124" s="143" t="str">
        <f>IF(OR('Population Interactions'!B11="y",ISNUMBER('Population Interactions'!B11)),IF(SUMPRODUCT(--(G124:Y124&lt;&gt;""))=0,IF(ISNUMBER('Population Interactions'!B11),'Population Interactions'!B11,1),"N.A."),"")</f>
        <v/>
      </c>
      <c r="F124" s="48" t="str">
        <f>IF(OR('Population Interactions'!B11="y",ISNUMBER('Population Interactions'!B11)),"OR","")</f>
        <v/>
      </c>
    </row>
    <row r="125" spans="1:6" x14ac:dyDescent="0.45">
      <c r="A125" s="48" t="str">
        <f>IF(NOT(OR('Population Interactions'!C11="y",ISNUMBER('Population Interactions'!C11))),"...",'Population Definitions'!$B$11)</f>
        <v>...</v>
      </c>
      <c r="B125" s="1" t="str">
        <f t="shared" si="1"/>
        <v/>
      </c>
      <c r="C125" s="48" t="str">
        <f>IF(NOT(OR('Population Interactions'!C11="y",ISNUMBER('Population Interactions'!C11))),"",'Population Definitions'!$B$3)</f>
        <v/>
      </c>
      <c r="D125" s="143" t="str">
        <f>IF(OR('Population Interactions'!C11="y",ISNUMBER('Population Interactions'!C11)),"N.A.","")</f>
        <v/>
      </c>
      <c r="E125" s="143" t="str">
        <f>IF(OR('Population Interactions'!C11="y",ISNUMBER('Population Interactions'!C11)),IF(SUMPRODUCT(--(G125:Y125&lt;&gt;""))=0,IF(ISNUMBER('Population Interactions'!C11),'Population Interactions'!C11,1),"N.A."),"")</f>
        <v/>
      </c>
      <c r="F125" s="48" t="str">
        <f>IF(OR('Population Interactions'!C11="y",ISNUMBER('Population Interactions'!C11)),"OR","")</f>
        <v/>
      </c>
    </row>
    <row r="126" spans="1:6" x14ac:dyDescent="0.45">
      <c r="A126" s="48" t="str">
        <f>IF(NOT(OR('Population Interactions'!D11="y",ISNUMBER('Population Interactions'!D11))),"...",'Population Definitions'!$B$11)</f>
        <v>PLHIV Health Care Workers</v>
      </c>
      <c r="B126" s="1" t="str">
        <f t="shared" si="1"/>
        <v>---&gt;</v>
      </c>
      <c r="C126" s="48" t="str">
        <f>IF(NOT(OR('Population Interactions'!D11="y",ISNUMBER('Population Interactions'!D11))),"",'Population Definitions'!$B$4)</f>
        <v>Gen 15-64</v>
      </c>
      <c r="D126" s="143" t="str">
        <f>IF(OR('Population Interactions'!D11="y",ISNUMBER('Population Interactions'!D11)),"N.A.","")</f>
        <v>N.A.</v>
      </c>
      <c r="E126" s="143">
        <f>IF(OR('Population Interactions'!D11="y",ISNUMBER('Population Interactions'!D11)),IF(SUMPRODUCT(--(G126:Y126&lt;&gt;""))=0,IF(ISNUMBER('Population Interactions'!D11),'Population Interactions'!D11,1),"N.A."),"")</f>
        <v>1</v>
      </c>
      <c r="F126" s="48" t="str">
        <f>IF(OR('Population Interactions'!D11="y",ISNUMBER('Population Interactions'!D11)),"OR","")</f>
        <v>OR</v>
      </c>
    </row>
    <row r="127" spans="1:6" x14ac:dyDescent="0.45">
      <c r="A127" s="48" t="str">
        <f>IF(NOT(OR('Population Interactions'!E11="y",ISNUMBER('Population Interactions'!E11))),"...",'Population Definitions'!$B$11)</f>
        <v>PLHIV Health Care Workers</v>
      </c>
      <c r="B127" s="1" t="str">
        <f t="shared" si="1"/>
        <v>---&gt;</v>
      </c>
      <c r="C127" s="48" t="str">
        <f>IF(NOT(OR('Population Interactions'!E11="y",ISNUMBER('Population Interactions'!E11))),"",'Population Definitions'!$B$5)</f>
        <v>Gen 65+</v>
      </c>
      <c r="D127" s="143" t="str">
        <f>IF(OR('Population Interactions'!E11="y",ISNUMBER('Population Interactions'!E11)),"N.A.","")</f>
        <v>N.A.</v>
      </c>
      <c r="E127" s="143">
        <f>IF(OR('Population Interactions'!E11="y",ISNUMBER('Population Interactions'!E11)),IF(SUMPRODUCT(--(G127:Y127&lt;&gt;""))=0,IF(ISNUMBER('Population Interactions'!E11),'Population Interactions'!E11,1),"N.A."),"")</f>
        <v>3</v>
      </c>
      <c r="F127" s="48" t="str">
        <f>IF(OR('Population Interactions'!E11="y",ISNUMBER('Population Interactions'!E11)),"OR","")</f>
        <v>OR</v>
      </c>
    </row>
    <row r="128" spans="1:6" x14ac:dyDescent="0.45">
      <c r="A128" s="48" t="str">
        <f>IF(NOT(OR('Population Interactions'!F11="y",ISNUMBER('Population Interactions'!F11))),"...",'Population Definitions'!$B$11)</f>
        <v>PLHIV Health Care Workers</v>
      </c>
      <c r="B128" s="1" t="str">
        <f t="shared" si="1"/>
        <v>---&gt;</v>
      </c>
      <c r="C128" s="48" t="str">
        <f>IF(NOT(OR('Population Interactions'!F11="y",ISNUMBER('Population Interactions'!F11))),"",'Population Definitions'!$B$6)</f>
        <v>PLHIV 15-64</v>
      </c>
      <c r="D128" s="143" t="str">
        <f>IF(OR('Population Interactions'!F11="y",ISNUMBER('Population Interactions'!F11)),"N.A.","")</f>
        <v>N.A.</v>
      </c>
      <c r="E128" s="143">
        <f>IF(OR('Population Interactions'!F11="y",ISNUMBER('Population Interactions'!F11)),IF(SUMPRODUCT(--(G128:Y128&lt;&gt;""))=0,IF(ISNUMBER('Population Interactions'!F11),'Population Interactions'!F11,1),"N.A."),"")</f>
        <v>5</v>
      </c>
      <c r="F128" s="48" t="str">
        <f>IF(OR('Population Interactions'!F11="y",ISNUMBER('Population Interactions'!F11)),"OR","")</f>
        <v>OR</v>
      </c>
    </row>
    <row r="129" spans="1:6" x14ac:dyDescent="0.45">
      <c r="A129" s="48" t="str">
        <f>IF(NOT(OR('Population Interactions'!G11="y",ISNUMBER('Population Interactions'!G11))),"...",'Population Definitions'!$B$11)</f>
        <v>PLHIV Health Care Workers</v>
      </c>
      <c r="B129" s="1" t="str">
        <f t="shared" si="1"/>
        <v>---&gt;</v>
      </c>
      <c r="C129" s="48" t="str">
        <f>IF(NOT(OR('Population Interactions'!G11="y",ISNUMBER('Population Interactions'!G11))),"",'Population Definitions'!$B$7)</f>
        <v>PLHIV 65+</v>
      </c>
      <c r="D129" s="143" t="str">
        <f>IF(OR('Population Interactions'!G11="y",ISNUMBER('Population Interactions'!G11)),"N.A.","")</f>
        <v>N.A.</v>
      </c>
      <c r="E129" s="143">
        <f>IF(OR('Population Interactions'!G11="y",ISNUMBER('Population Interactions'!G11)),IF(SUMPRODUCT(--(G129:Y129&lt;&gt;""))=0,IF(ISNUMBER('Population Interactions'!G11),'Population Interactions'!G11,1),"N.A."),"")</f>
        <v>5</v>
      </c>
      <c r="F129" s="48" t="str">
        <f>IF(OR('Population Interactions'!G11="y",ISNUMBER('Population Interactions'!G11)),"OR","")</f>
        <v>OR</v>
      </c>
    </row>
    <row r="130" spans="1:6" x14ac:dyDescent="0.45">
      <c r="A130" s="48" t="str">
        <f>IF(NOT(OR('Population Interactions'!H11="y",ISNUMBER('Population Interactions'!H11))),"...",'Population Definitions'!$B$11)</f>
        <v>...</v>
      </c>
      <c r="B130" s="1" t="str">
        <f t="shared" si="1"/>
        <v/>
      </c>
      <c r="C130" s="48" t="str">
        <f>IF(NOT(OR('Population Interactions'!H11="y",ISNUMBER('Population Interactions'!H11))),"",'Population Definitions'!$B$8)</f>
        <v/>
      </c>
      <c r="D130" s="143" t="str">
        <f>IF(OR('Population Interactions'!H11="y",ISNUMBER('Population Interactions'!H11)),"N.A.","")</f>
        <v/>
      </c>
      <c r="E130" s="143" t="str">
        <f>IF(OR('Population Interactions'!H11="y",ISNUMBER('Population Interactions'!H11)),IF(SUMPRODUCT(--(G130:Y130&lt;&gt;""))=0,IF(ISNUMBER('Population Interactions'!H11),'Population Interactions'!H11,1),"N.A."),"")</f>
        <v/>
      </c>
      <c r="F130" s="48" t="str">
        <f>IF(OR('Population Interactions'!H11="y",ISNUMBER('Population Interactions'!H11)),"OR","")</f>
        <v/>
      </c>
    </row>
    <row r="131" spans="1:6" x14ac:dyDescent="0.45">
      <c r="A131" s="48" t="str">
        <f>IF(NOT(OR('Population Interactions'!I11="y",ISNUMBER('Population Interactions'!I11))),"...",'Population Definitions'!$B$11)</f>
        <v>...</v>
      </c>
      <c r="B131" s="1" t="str">
        <f t="shared" si="1"/>
        <v/>
      </c>
      <c r="C131" s="48" t="str">
        <f>IF(NOT(OR('Population Interactions'!I11="y",ISNUMBER('Population Interactions'!I11))),"",'Population Definitions'!$B$9)</f>
        <v/>
      </c>
      <c r="D131" s="143" t="str">
        <f>IF(OR('Population Interactions'!I11="y",ISNUMBER('Population Interactions'!I11)),"N.A.","")</f>
        <v/>
      </c>
      <c r="E131" s="143" t="str">
        <f>IF(OR('Population Interactions'!I11="y",ISNUMBER('Population Interactions'!I11)),IF(SUMPRODUCT(--(G131:Y131&lt;&gt;""))=0,IF(ISNUMBER('Population Interactions'!I11),'Population Interactions'!I11,1),"N.A."),"")</f>
        <v/>
      </c>
      <c r="F131" s="48" t="str">
        <f>IF(OR('Population Interactions'!I11="y",ISNUMBER('Population Interactions'!I11)),"OR","")</f>
        <v/>
      </c>
    </row>
    <row r="132" spans="1:6" x14ac:dyDescent="0.45">
      <c r="A132" s="48" t="str">
        <f>IF(NOT(OR('Population Interactions'!J11="y",ISNUMBER('Population Interactions'!J11))),"...",'Population Definitions'!$B$11)</f>
        <v>PLHIV Health Care Workers</v>
      </c>
      <c r="B132" s="1" t="str">
        <f t="shared" si="1"/>
        <v>---&gt;</v>
      </c>
      <c r="C132" s="48" t="str">
        <f>IF(NOT(OR('Population Interactions'!J11="y",ISNUMBER('Population Interactions'!J11))),"",'Population Definitions'!$B$10)</f>
        <v>Health Care Workers</v>
      </c>
      <c r="D132" s="143" t="str">
        <f>IF(OR('Population Interactions'!J11="y",ISNUMBER('Population Interactions'!J11)),"N.A.","")</f>
        <v>N.A.</v>
      </c>
      <c r="E132" s="143">
        <f>IF(OR('Population Interactions'!J11="y",ISNUMBER('Population Interactions'!J11)),IF(SUMPRODUCT(--(G132:Y132&lt;&gt;""))=0,IF(ISNUMBER('Population Interactions'!J11),'Population Interactions'!J11,1),"N.A."),"")</f>
        <v>10</v>
      </c>
      <c r="F132" s="48" t="str">
        <f>IF(OR('Population Interactions'!J11="y",ISNUMBER('Population Interactions'!J11)),"OR","")</f>
        <v>OR</v>
      </c>
    </row>
    <row r="133" spans="1:6" x14ac:dyDescent="0.45">
      <c r="A133" s="48" t="str">
        <f>IF(NOT(OR('Population Interactions'!K11="y",ISNUMBER('Population Interactions'!K11))),"...",'Population Definitions'!$B$11)</f>
        <v>PLHIV Health Care Workers</v>
      </c>
      <c r="B133" s="1" t="str">
        <f t="shared" si="1"/>
        <v>---&gt;</v>
      </c>
      <c r="C133" s="48" t="str">
        <f>IF(NOT(OR('Population Interactions'!K11="y",ISNUMBER('Population Interactions'!K11))),"",'Population Definitions'!$B$11)</f>
        <v>PLHIV Health Care Workers</v>
      </c>
      <c r="D133" s="143" t="str">
        <f>IF(OR('Population Interactions'!K11="y",ISNUMBER('Population Interactions'!K11)),"N.A.","")</f>
        <v>N.A.</v>
      </c>
      <c r="E133" s="143">
        <f>IF(OR('Population Interactions'!K11="y",ISNUMBER('Population Interactions'!K11)),IF(SUMPRODUCT(--(G133:Y133&lt;&gt;""))=0,IF(ISNUMBER('Population Interactions'!K11),'Population Interactions'!K11,1),"N.A."),"")</f>
        <v>10</v>
      </c>
      <c r="F133" s="48" t="str">
        <f>IF(OR('Population Interactions'!K11="y",ISNUMBER('Population Interactions'!K11)),"OR","")</f>
        <v>OR</v>
      </c>
    </row>
    <row r="134" spans="1:6" x14ac:dyDescent="0.45">
      <c r="A134" s="48" t="str">
        <f>IF(NOT(OR('Population Interactions'!L11="y",ISNUMBER('Population Interactions'!L11))),"...",'Population Definitions'!$B$11)</f>
        <v>...</v>
      </c>
      <c r="B134" s="1" t="str">
        <f t="shared" si="1"/>
        <v/>
      </c>
      <c r="C134" s="48" t="str">
        <f>IF(NOT(OR('Population Interactions'!L11="y",ISNUMBER('Population Interactions'!L11))),"",'Population Definitions'!$B$12)</f>
        <v/>
      </c>
      <c r="D134" s="143" t="str">
        <f>IF(OR('Population Interactions'!L11="y",ISNUMBER('Population Interactions'!L11)),"N.A.","")</f>
        <v/>
      </c>
      <c r="E134" s="143" t="str">
        <f>IF(OR('Population Interactions'!L11="y",ISNUMBER('Population Interactions'!L11)),IF(SUMPRODUCT(--(G134:Y134&lt;&gt;""))=0,IF(ISNUMBER('Population Interactions'!L11),'Population Interactions'!L11,1),"N.A."),"")</f>
        <v/>
      </c>
      <c r="F134" s="48" t="str">
        <f>IF(OR('Population Interactions'!L11="y",ISNUMBER('Population Interactions'!L11)),"OR","")</f>
        <v/>
      </c>
    </row>
    <row r="135" spans="1:6" x14ac:dyDescent="0.45">
      <c r="A135" s="48" t="str">
        <f>IF(NOT(OR('Population Interactions'!M11="y",ISNUMBER('Population Interactions'!M11))),"...",'Population Definitions'!$B$11)</f>
        <v>...</v>
      </c>
      <c r="B135" s="1" t="str">
        <f t="shared" si="1"/>
        <v/>
      </c>
      <c r="C135" s="48" t="str">
        <f>IF(NOT(OR('Population Interactions'!M11="y",ISNUMBER('Population Interactions'!M11))),"",'Population Definitions'!$B$13)</f>
        <v/>
      </c>
      <c r="D135" s="143" t="str">
        <f>IF(OR('Population Interactions'!M11="y",ISNUMBER('Population Interactions'!M11)),"N.A.","")</f>
        <v/>
      </c>
      <c r="E135" s="143" t="str">
        <f>IF(OR('Population Interactions'!M11="y",ISNUMBER('Population Interactions'!M11)),IF(SUMPRODUCT(--(G135:Y135&lt;&gt;""))=0,IF(ISNUMBER('Population Interactions'!M11),'Population Interactions'!M11,1),"N.A."),"")</f>
        <v/>
      </c>
      <c r="F135" s="48" t="str">
        <f>IF(OR('Population Interactions'!M11="y",ISNUMBER('Population Interactions'!M11)),"OR","")</f>
        <v/>
      </c>
    </row>
    <row r="136" spans="1:6" x14ac:dyDescent="0.45">
      <c r="A136" s="48" t="str">
        <f>IF(NOT(OR('Population Interactions'!B12="y",ISNUMBER('Population Interactions'!B12))),"...",'Population Definitions'!$B$12)</f>
        <v>...</v>
      </c>
      <c r="B136" s="1" t="str">
        <f t="shared" si="1"/>
        <v/>
      </c>
      <c r="C136" s="48" t="str">
        <f>IF(NOT(OR('Population Interactions'!B12="y",ISNUMBER('Population Interactions'!B12))),"",'Population Definitions'!$B$2)</f>
        <v/>
      </c>
      <c r="D136" s="143" t="str">
        <f>IF(OR('Population Interactions'!B12="y",ISNUMBER('Population Interactions'!B12)),"N.A.","")</f>
        <v/>
      </c>
      <c r="E136" s="143" t="str">
        <f>IF(OR('Population Interactions'!B12="y",ISNUMBER('Population Interactions'!B12)),IF(SUMPRODUCT(--(G136:Y136&lt;&gt;""))=0,IF(ISNUMBER('Population Interactions'!B12),'Population Interactions'!B12,1),"N.A."),"")</f>
        <v/>
      </c>
      <c r="F136" s="48" t="str">
        <f>IF(OR('Population Interactions'!B12="y",ISNUMBER('Population Interactions'!B12)),"OR","")</f>
        <v/>
      </c>
    </row>
    <row r="137" spans="1:6" x14ac:dyDescent="0.45">
      <c r="A137" s="48" t="str">
        <f>IF(NOT(OR('Population Interactions'!C12="y",ISNUMBER('Population Interactions'!C12))),"...",'Population Definitions'!$B$12)</f>
        <v>...</v>
      </c>
      <c r="B137" s="1" t="str">
        <f t="shared" si="1"/>
        <v/>
      </c>
      <c r="C137" s="48" t="str">
        <f>IF(NOT(OR('Population Interactions'!C12="y",ISNUMBER('Population Interactions'!C12))),"",'Population Definitions'!$B$3)</f>
        <v/>
      </c>
      <c r="D137" s="143" t="str">
        <f>IF(OR('Population Interactions'!C12="y",ISNUMBER('Population Interactions'!C12)),"N.A.","")</f>
        <v/>
      </c>
      <c r="E137" s="143" t="str">
        <f>IF(OR('Population Interactions'!C12="y",ISNUMBER('Population Interactions'!C12)),IF(SUMPRODUCT(--(G137:Y137&lt;&gt;""))=0,IF(ISNUMBER('Population Interactions'!C12),'Population Interactions'!C12,1),"N.A."),"")</f>
        <v/>
      </c>
      <c r="F137" s="48" t="str">
        <f>IF(OR('Population Interactions'!C12="y",ISNUMBER('Population Interactions'!C12)),"OR","")</f>
        <v/>
      </c>
    </row>
    <row r="138" spans="1:6" x14ac:dyDescent="0.45">
      <c r="A138" s="48" t="str">
        <f>IF(NOT(OR('Population Interactions'!D12="y",ISNUMBER('Population Interactions'!D12))),"...",'Population Definitions'!$B$12)</f>
        <v>...</v>
      </c>
      <c r="B138" s="1" t="str">
        <f t="shared" si="1"/>
        <v/>
      </c>
      <c r="C138" s="48" t="str">
        <f>IF(NOT(OR('Population Interactions'!D12="y",ISNUMBER('Population Interactions'!D12))),"",'Population Definitions'!$B$4)</f>
        <v/>
      </c>
      <c r="D138" s="143" t="str">
        <f>IF(OR('Population Interactions'!D12="y",ISNUMBER('Population Interactions'!D12)),"N.A.","")</f>
        <v/>
      </c>
      <c r="E138" s="143" t="str">
        <f>IF(OR('Population Interactions'!D12="y",ISNUMBER('Population Interactions'!D12)),IF(SUMPRODUCT(--(G138:Y138&lt;&gt;""))=0,IF(ISNUMBER('Population Interactions'!D12),'Population Interactions'!D12,1),"N.A."),"")</f>
        <v/>
      </c>
      <c r="F138" s="48" t="str">
        <f>IF(OR('Population Interactions'!D12="y",ISNUMBER('Population Interactions'!D12)),"OR","")</f>
        <v/>
      </c>
    </row>
    <row r="139" spans="1:6" x14ac:dyDescent="0.45">
      <c r="A139" s="48" t="str">
        <f>IF(NOT(OR('Population Interactions'!E12="y",ISNUMBER('Population Interactions'!E12))),"...",'Population Definitions'!$B$12)</f>
        <v>...</v>
      </c>
      <c r="B139" s="1" t="str">
        <f t="shared" si="1"/>
        <v/>
      </c>
      <c r="C139" s="48" t="str">
        <f>IF(NOT(OR('Population Interactions'!E12="y",ISNUMBER('Population Interactions'!E12))),"",'Population Definitions'!$B$5)</f>
        <v/>
      </c>
      <c r="D139" s="143" t="str">
        <f>IF(OR('Population Interactions'!E12="y",ISNUMBER('Population Interactions'!E12)),"N.A.","")</f>
        <v/>
      </c>
      <c r="E139" s="143" t="str">
        <f>IF(OR('Population Interactions'!E12="y",ISNUMBER('Population Interactions'!E12)),IF(SUMPRODUCT(--(G139:Y139&lt;&gt;""))=0,IF(ISNUMBER('Population Interactions'!E12),'Population Interactions'!E12,1),"N.A."),"")</f>
        <v/>
      </c>
      <c r="F139" s="48" t="str">
        <f>IF(OR('Population Interactions'!E12="y",ISNUMBER('Population Interactions'!E12)),"OR","")</f>
        <v/>
      </c>
    </row>
    <row r="140" spans="1:6" x14ac:dyDescent="0.45">
      <c r="A140" s="48" t="str">
        <f>IF(NOT(OR('Population Interactions'!F12="y",ISNUMBER('Population Interactions'!F12))),"...",'Population Definitions'!$B$12)</f>
        <v>...</v>
      </c>
      <c r="B140" s="1" t="str">
        <f t="shared" si="1"/>
        <v/>
      </c>
      <c r="C140" s="48" t="str">
        <f>IF(NOT(OR('Population Interactions'!F12="y",ISNUMBER('Population Interactions'!F12))),"",'Population Definitions'!$B$6)</f>
        <v/>
      </c>
      <c r="D140" s="143" t="str">
        <f>IF(OR('Population Interactions'!F12="y",ISNUMBER('Population Interactions'!F12)),"N.A.","")</f>
        <v/>
      </c>
      <c r="E140" s="143" t="str">
        <f>IF(OR('Population Interactions'!F12="y",ISNUMBER('Population Interactions'!F12)),IF(SUMPRODUCT(--(G140:Y140&lt;&gt;""))=0,IF(ISNUMBER('Population Interactions'!F12),'Population Interactions'!F12,1),"N.A."),"")</f>
        <v/>
      </c>
      <c r="F140" s="48" t="str">
        <f>IF(OR('Population Interactions'!F12="y",ISNUMBER('Population Interactions'!F12)),"OR","")</f>
        <v/>
      </c>
    </row>
    <row r="141" spans="1:6" x14ac:dyDescent="0.45">
      <c r="A141" s="48" t="str">
        <f>IF(NOT(OR('Population Interactions'!G12="y",ISNUMBER('Population Interactions'!G12))),"...",'Population Definitions'!$B$12)</f>
        <v>...</v>
      </c>
      <c r="B141" s="1" t="str">
        <f t="shared" si="1"/>
        <v/>
      </c>
      <c r="C141" s="48" t="str">
        <f>IF(NOT(OR('Population Interactions'!G12="y",ISNUMBER('Population Interactions'!G12))),"",'Population Definitions'!$B$7)</f>
        <v/>
      </c>
      <c r="D141" s="143" t="str">
        <f>IF(OR('Population Interactions'!G12="y",ISNUMBER('Population Interactions'!G12)),"N.A.","")</f>
        <v/>
      </c>
      <c r="E141" s="143" t="str">
        <f>IF(OR('Population Interactions'!G12="y",ISNUMBER('Population Interactions'!G12)),IF(SUMPRODUCT(--(G141:Y141&lt;&gt;""))=0,IF(ISNUMBER('Population Interactions'!G12),'Population Interactions'!G12,1),"N.A."),"")</f>
        <v/>
      </c>
      <c r="F141" s="48" t="str">
        <f>IF(OR('Population Interactions'!G12="y",ISNUMBER('Population Interactions'!G12)),"OR","")</f>
        <v/>
      </c>
    </row>
    <row r="142" spans="1:6" x14ac:dyDescent="0.45">
      <c r="A142" s="48" t="str">
        <f>IF(NOT(OR('Population Interactions'!H12="y",ISNUMBER('Population Interactions'!H12))),"...",'Population Definitions'!$B$12)</f>
        <v>...</v>
      </c>
      <c r="B142" s="1" t="str">
        <f t="shared" si="1"/>
        <v/>
      </c>
      <c r="C142" s="48" t="str">
        <f>IF(NOT(OR('Population Interactions'!H12="y",ISNUMBER('Population Interactions'!H12))),"",'Population Definitions'!$B$8)</f>
        <v/>
      </c>
      <c r="D142" s="143" t="str">
        <f>IF(OR('Population Interactions'!H12="y",ISNUMBER('Population Interactions'!H12)),"N.A.","")</f>
        <v/>
      </c>
      <c r="E142" s="143" t="str">
        <f>IF(OR('Population Interactions'!H12="y",ISNUMBER('Population Interactions'!H12)),IF(SUMPRODUCT(--(G142:Y142&lt;&gt;""))=0,IF(ISNUMBER('Population Interactions'!H12),'Population Interactions'!H12,1),"N.A."),"")</f>
        <v/>
      </c>
      <c r="F142" s="48" t="str">
        <f>IF(OR('Population Interactions'!H12="y",ISNUMBER('Population Interactions'!H12)),"OR","")</f>
        <v/>
      </c>
    </row>
    <row r="143" spans="1:6" x14ac:dyDescent="0.45">
      <c r="A143" s="48" t="str">
        <f>IF(NOT(OR('Population Interactions'!I12="y",ISNUMBER('Population Interactions'!I12))),"...",'Population Definitions'!$B$12)</f>
        <v>...</v>
      </c>
      <c r="B143" s="1" t="str">
        <f t="shared" si="1"/>
        <v/>
      </c>
      <c r="C143" s="48" t="str">
        <f>IF(NOT(OR('Population Interactions'!I12="y",ISNUMBER('Population Interactions'!I12))),"",'Population Definitions'!$B$9)</f>
        <v/>
      </c>
      <c r="D143" s="143" t="str">
        <f>IF(OR('Population Interactions'!I12="y",ISNUMBER('Population Interactions'!I12)),"N.A.","")</f>
        <v/>
      </c>
      <c r="E143" s="143" t="str">
        <f>IF(OR('Population Interactions'!I12="y",ISNUMBER('Population Interactions'!I12)),IF(SUMPRODUCT(--(G143:Y143&lt;&gt;""))=0,IF(ISNUMBER('Population Interactions'!I12),'Population Interactions'!I12,1),"N.A."),"")</f>
        <v/>
      </c>
      <c r="F143" s="48" t="str">
        <f>IF(OR('Population Interactions'!I12="y",ISNUMBER('Population Interactions'!I12)),"OR","")</f>
        <v/>
      </c>
    </row>
    <row r="144" spans="1:6" x14ac:dyDescent="0.45">
      <c r="A144" s="48" t="str">
        <f>IF(NOT(OR('Population Interactions'!J12="y",ISNUMBER('Population Interactions'!J12))),"...",'Population Definitions'!$B$12)</f>
        <v>...</v>
      </c>
      <c r="B144" s="1" t="str">
        <f t="shared" ref="B144:B159" si="2">IF(C144="","","---&gt;")</f>
        <v/>
      </c>
      <c r="C144" s="48" t="str">
        <f>IF(NOT(OR('Population Interactions'!J12="y",ISNUMBER('Population Interactions'!J12))),"",'Population Definitions'!$B$10)</f>
        <v/>
      </c>
      <c r="D144" s="143" t="str">
        <f>IF(OR('Population Interactions'!J12="y",ISNUMBER('Population Interactions'!J12)),"N.A.","")</f>
        <v/>
      </c>
      <c r="E144" s="143" t="str">
        <f>IF(OR('Population Interactions'!J12="y",ISNUMBER('Population Interactions'!J12)),IF(SUMPRODUCT(--(G144:Y144&lt;&gt;""))=0,IF(ISNUMBER('Population Interactions'!J12),'Population Interactions'!J12,1),"N.A."),"")</f>
        <v/>
      </c>
      <c r="F144" s="48" t="str">
        <f>IF(OR('Population Interactions'!J12="y",ISNUMBER('Population Interactions'!J12)),"OR","")</f>
        <v/>
      </c>
    </row>
    <row r="145" spans="1:6" x14ac:dyDescent="0.45">
      <c r="A145" s="48" t="str">
        <f>IF(NOT(OR('Population Interactions'!K12="y",ISNUMBER('Population Interactions'!K12))),"...",'Population Definitions'!$B$12)</f>
        <v>...</v>
      </c>
      <c r="B145" s="1" t="str">
        <f t="shared" si="2"/>
        <v/>
      </c>
      <c r="C145" s="48" t="str">
        <f>IF(NOT(OR('Population Interactions'!K12="y",ISNUMBER('Population Interactions'!K12))),"",'Population Definitions'!$B$11)</f>
        <v/>
      </c>
      <c r="D145" s="143" t="str">
        <f>IF(OR('Population Interactions'!K12="y",ISNUMBER('Population Interactions'!K12)),"N.A.","")</f>
        <v/>
      </c>
      <c r="E145" s="143" t="str">
        <f>IF(OR('Population Interactions'!K12="y",ISNUMBER('Population Interactions'!K12)),IF(SUMPRODUCT(--(G145:Y145&lt;&gt;""))=0,IF(ISNUMBER('Population Interactions'!K12),'Population Interactions'!K12,1),"N.A."),"")</f>
        <v/>
      </c>
      <c r="F145" s="48" t="str">
        <f>IF(OR('Population Interactions'!K12="y",ISNUMBER('Population Interactions'!K12)),"OR","")</f>
        <v/>
      </c>
    </row>
    <row r="146" spans="1:6" x14ac:dyDescent="0.45">
      <c r="A146" s="48" t="str">
        <f>IF(NOT(OR('Population Interactions'!L12="y",ISNUMBER('Population Interactions'!L12))),"...",'Population Definitions'!$B$12)</f>
        <v>Miners</v>
      </c>
      <c r="B146" s="1" t="str">
        <f t="shared" si="2"/>
        <v>---&gt;</v>
      </c>
      <c r="C146" s="48" t="str">
        <f>IF(NOT(OR('Population Interactions'!L12="y",ISNUMBER('Population Interactions'!L12))),"",'Population Definitions'!$B$12)</f>
        <v>Miners</v>
      </c>
      <c r="D146" s="143" t="str">
        <f>IF(OR('Population Interactions'!L12="y",ISNUMBER('Population Interactions'!L12)),"N.A.","")</f>
        <v>N.A.</v>
      </c>
      <c r="E146" s="143">
        <f>IF(OR('Population Interactions'!L12="y",ISNUMBER('Population Interactions'!L12)),IF(SUMPRODUCT(--(G146:Y146&lt;&gt;""))=0,IF(ISNUMBER('Population Interactions'!L12),'Population Interactions'!L12,1),"N.A."),"")</f>
        <v>1</v>
      </c>
      <c r="F146" s="48" t="str">
        <f>IF(OR('Population Interactions'!L12="y",ISNUMBER('Population Interactions'!L12)),"OR","")</f>
        <v>OR</v>
      </c>
    </row>
    <row r="147" spans="1:6" x14ac:dyDescent="0.45">
      <c r="A147" s="48" t="str">
        <f>IF(NOT(OR('Population Interactions'!M12="y",ISNUMBER('Population Interactions'!M12))),"...",'Population Definitions'!$B$12)</f>
        <v>Miners</v>
      </c>
      <c r="B147" s="1" t="str">
        <f t="shared" si="2"/>
        <v>---&gt;</v>
      </c>
      <c r="C147" s="48" t="str">
        <f>IF(NOT(OR('Population Interactions'!M12="y",ISNUMBER('Population Interactions'!M12))),"",'Population Definitions'!$B$13)</f>
        <v>PLHIV Miners</v>
      </c>
      <c r="D147" s="143" t="str">
        <f>IF(OR('Population Interactions'!M12="y",ISNUMBER('Population Interactions'!M12)),"N.A.","")</f>
        <v>N.A.</v>
      </c>
      <c r="E147" s="143">
        <f>IF(OR('Population Interactions'!M12="y",ISNUMBER('Population Interactions'!M12)),IF(SUMPRODUCT(--(G147:Y147&lt;&gt;""))=0,IF(ISNUMBER('Population Interactions'!M12),'Population Interactions'!M12,1),"N.A."),"")</f>
        <v>1</v>
      </c>
      <c r="F147" s="48" t="str">
        <f>IF(OR('Population Interactions'!M12="y",ISNUMBER('Population Interactions'!M12)),"OR","")</f>
        <v>OR</v>
      </c>
    </row>
    <row r="148" spans="1:6" x14ac:dyDescent="0.45">
      <c r="A148" s="48" t="str">
        <f>IF(NOT(OR('Population Interactions'!B13="y",ISNUMBER('Population Interactions'!B13))),"...",'Population Definitions'!$B$13)</f>
        <v>...</v>
      </c>
      <c r="B148" s="1" t="str">
        <f t="shared" si="2"/>
        <v/>
      </c>
      <c r="C148" s="48" t="str">
        <f>IF(NOT(OR('Population Interactions'!B13="y",ISNUMBER('Population Interactions'!B13))),"",'Population Definitions'!$B$2)</f>
        <v/>
      </c>
      <c r="D148" s="143" t="str">
        <f>IF(OR('Population Interactions'!B13="y",ISNUMBER('Population Interactions'!B13)),"N.A.","")</f>
        <v/>
      </c>
      <c r="E148" s="143" t="str">
        <f>IF(OR('Population Interactions'!B13="y",ISNUMBER('Population Interactions'!B13)),IF(SUMPRODUCT(--(G148:Y148&lt;&gt;""))=0,IF(ISNUMBER('Population Interactions'!B13),'Population Interactions'!B13,1),"N.A."),"")</f>
        <v/>
      </c>
      <c r="F148" s="48" t="str">
        <f>IF(OR('Population Interactions'!B13="y",ISNUMBER('Population Interactions'!B13)),"OR","")</f>
        <v/>
      </c>
    </row>
    <row r="149" spans="1:6" x14ac:dyDescent="0.45">
      <c r="A149" s="48" t="str">
        <f>IF(NOT(OR('Population Interactions'!C13="y",ISNUMBER('Population Interactions'!C13))),"...",'Population Definitions'!$B$13)</f>
        <v>...</v>
      </c>
      <c r="B149" s="1" t="str">
        <f t="shared" si="2"/>
        <v/>
      </c>
      <c r="C149" s="48" t="str">
        <f>IF(NOT(OR('Population Interactions'!C13="y",ISNUMBER('Population Interactions'!C13))),"",'Population Definitions'!$B$3)</f>
        <v/>
      </c>
      <c r="D149" s="143" t="str">
        <f>IF(OR('Population Interactions'!C13="y",ISNUMBER('Population Interactions'!C13)),"N.A.","")</f>
        <v/>
      </c>
      <c r="E149" s="143" t="str">
        <f>IF(OR('Population Interactions'!C13="y",ISNUMBER('Population Interactions'!C13)),IF(SUMPRODUCT(--(G149:Y149&lt;&gt;""))=0,IF(ISNUMBER('Population Interactions'!C13),'Population Interactions'!C13,1),"N.A."),"")</f>
        <v/>
      </c>
      <c r="F149" s="48" t="str">
        <f>IF(OR('Population Interactions'!C13="y",ISNUMBER('Population Interactions'!C13)),"OR","")</f>
        <v/>
      </c>
    </row>
    <row r="150" spans="1:6" x14ac:dyDescent="0.45">
      <c r="A150" s="48" t="str">
        <f>IF(NOT(OR('Population Interactions'!D13="y",ISNUMBER('Population Interactions'!D13))),"...",'Population Definitions'!$B$13)</f>
        <v>...</v>
      </c>
      <c r="B150" s="1" t="str">
        <f t="shared" si="2"/>
        <v/>
      </c>
      <c r="C150" s="48" t="str">
        <f>IF(NOT(OR('Population Interactions'!D13="y",ISNUMBER('Population Interactions'!D13))),"",'Population Definitions'!$B$4)</f>
        <v/>
      </c>
      <c r="D150" s="143" t="str">
        <f>IF(OR('Population Interactions'!D13="y",ISNUMBER('Population Interactions'!D13)),"N.A.","")</f>
        <v/>
      </c>
      <c r="E150" s="143" t="str">
        <f>IF(OR('Population Interactions'!D13="y",ISNUMBER('Population Interactions'!D13)),IF(SUMPRODUCT(--(G150:Y150&lt;&gt;""))=0,IF(ISNUMBER('Population Interactions'!D13),'Population Interactions'!D13,1),"N.A."),"")</f>
        <v/>
      </c>
      <c r="F150" s="48" t="str">
        <f>IF(OR('Population Interactions'!D13="y",ISNUMBER('Population Interactions'!D13)),"OR","")</f>
        <v/>
      </c>
    </row>
    <row r="151" spans="1:6" x14ac:dyDescent="0.45">
      <c r="A151" s="48" t="str">
        <f>IF(NOT(OR('Population Interactions'!E13="y",ISNUMBER('Population Interactions'!E13))),"...",'Population Definitions'!$B$13)</f>
        <v>...</v>
      </c>
      <c r="B151" s="1" t="str">
        <f t="shared" si="2"/>
        <v/>
      </c>
      <c r="C151" s="48" t="str">
        <f>IF(NOT(OR('Population Interactions'!E13="y",ISNUMBER('Population Interactions'!E13))),"",'Population Definitions'!$B$5)</f>
        <v/>
      </c>
      <c r="D151" s="143" t="str">
        <f>IF(OR('Population Interactions'!E13="y",ISNUMBER('Population Interactions'!E13)),"N.A.","")</f>
        <v/>
      </c>
      <c r="E151" s="143" t="str">
        <f>IF(OR('Population Interactions'!E13="y",ISNUMBER('Population Interactions'!E13)),IF(SUMPRODUCT(--(G151:Y151&lt;&gt;""))=0,IF(ISNUMBER('Population Interactions'!E13),'Population Interactions'!E13,1),"N.A."),"")</f>
        <v/>
      </c>
      <c r="F151" s="48" t="str">
        <f>IF(OR('Population Interactions'!E13="y",ISNUMBER('Population Interactions'!E13)),"OR","")</f>
        <v/>
      </c>
    </row>
    <row r="152" spans="1:6" x14ac:dyDescent="0.45">
      <c r="A152" s="48" t="str">
        <f>IF(NOT(OR('Population Interactions'!F13="y",ISNUMBER('Population Interactions'!F13))),"...",'Population Definitions'!$B$13)</f>
        <v>...</v>
      </c>
      <c r="B152" s="1" t="str">
        <f t="shared" si="2"/>
        <v/>
      </c>
      <c r="C152" s="48" t="str">
        <f>IF(NOT(OR('Population Interactions'!F13="y",ISNUMBER('Population Interactions'!F13))),"",'Population Definitions'!$B$6)</f>
        <v/>
      </c>
      <c r="D152" s="143" t="str">
        <f>IF(OR('Population Interactions'!F13="y",ISNUMBER('Population Interactions'!F13)),"N.A.","")</f>
        <v/>
      </c>
      <c r="E152" s="143" t="str">
        <f>IF(OR('Population Interactions'!F13="y",ISNUMBER('Population Interactions'!F13)),IF(SUMPRODUCT(--(G152:Y152&lt;&gt;""))=0,IF(ISNUMBER('Population Interactions'!F13),'Population Interactions'!F13,1),"N.A."),"")</f>
        <v/>
      </c>
      <c r="F152" s="48" t="str">
        <f>IF(OR('Population Interactions'!F13="y",ISNUMBER('Population Interactions'!F13)),"OR","")</f>
        <v/>
      </c>
    </row>
    <row r="153" spans="1:6" x14ac:dyDescent="0.45">
      <c r="A153" s="48" t="str">
        <f>IF(NOT(OR('Population Interactions'!G13="y",ISNUMBER('Population Interactions'!G13))),"...",'Population Definitions'!$B$13)</f>
        <v>...</v>
      </c>
      <c r="B153" s="1" t="str">
        <f t="shared" si="2"/>
        <v/>
      </c>
      <c r="C153" s="48" t="str">
        <f>IF(NOT(OR('Population Interactions'!G13="y",ISNUMBER('Population Interactions'!G13))),"",'Population Definitions'!$B$7)</f>
        <v/>
      </c>
      <c r="D153" s="143" t="str">
        <f>IF(OR('Population Interactions'!G13="y",ISNUMBER('Population Interactions'!G13)),"N.A.","")</f>
        <v/>
      </c>
      <c r="E153" s="143" t="str">
        <f>IF(OR('Population Interactions'!G13="y",ISNUMBER('Population Interactions'!G13)),IF(SUMPRODUCT(--(G153:Y153&lt;&gt;""))=0,IF(ISNUMBER('Population Interactions'!G13),'Population Interactions'!G13,1),"N.A."),"")</f>
        <v/>
      </c>
      <c r="F153" s="48" t="str">
        <f>IF(OR('Population Interactions'!G13="y",ISNUMBER('Population Interactions'!G13)),"OR","")</f>
        <v/>
      </c>
    </row>
    <row r="154" spans="1:6" x14ac:dyDescent="0.45">
      <c r="A154" s="48" t="str">
        <f>IF(NOT(OR('Population Interactions'!H13="y",ISNUMBER('Population Interactions'!H13))),"...",'Population Definitions'!$B$13)</f>
        <v>...</v>
      </c>
      <c r="B154" s="1" t="str">
        <f t="shared" si="2"/>
        <v/>
      </c>
      <c r="C154" s="48" t="str">
        <f>IF(NOT(OR('Population Interactions'!H13="y",ISNUMBER('Population Interactions'!H13))),"",'Population Definitions'!$B$8)</f>
        <v/>
      </c>
      <c r="D154" s="143" t="str">
        <f>IF(OR('Population Interactions'!H13="y",ISNUMBER('Population Interactions'!H13)),"N.A.","")</f>
        <v/>
      </c>
      <c r="E154" s="143" t="str">
        <f>IF(OR('Population Interactions'!H13="y",ISNUMBER('Population Interactions'!H13)),IF(SUMPRODUCT(--(G154:Y154&lt;&gt;""))=0,IF(ISNUMBER('Population Interactions'!H13),'Population Interactions'!H13,1),"N.A."),"")</f>
        <v/>
      </c>
      <c r="F154" s="48" t="str">
        <f>IF(OR('Population Interactions'!H13="y",ISNUMBER('Population Interactions'!H13)),"OR","")</f>
        <v/>
      </c>
    </row>
    <row r="155" spans="1:6" x14ac:dyDescent="0.45">
      <c r="A155" s="48" t="str">
        <f>IF(NOT(OR('Population Interactions'!I13="y",ISNUMBER('Population Interactions'!I13))),"...",'Population Definitions'!$B$13)</f>
        <v>...</v>
      </c>
      <c r="B155" s="1" t="str">
        <f t="shared" si="2"/>
        <v/>
      </c>
      <c r="C155" s="48" t="str">
        <f>IF(NOT(OR('Population Interactions'!I13="y",ISNUMBER('Population Interactions'!I13))),"",'Population Definitions'!$B$9)</f>
        <v/>
      </c>
      <c r="D155" s="143" t="str">
        <f>IF(OR('Population Interactions'!I13="y",ISNUMBER('Population Interactions'!I13)),"N.A.","")</f>
        <v/>
      </c>
      <c r="E155" s="143" t="str">
        <f>IF(OR('Population Interactions'!I13="y",ISNUMBER('Population Interactions'!I13)),IF(SUMPRODUCT(--(G155:Y155&lt;&gt;""))=0,IF(ISNUMBER('Population Interactions'!I13),'Population Interactions'!I13,1),"N.A."),"")</f>
        <v/>
      </c>
      <c r="F155" s="48" t="str">
        <f>IF(OR('Population Interactions'!I13="y",ISNUMBER('Population Interactions'!I13)),"OR","")</f>
        <v/>
      </c>
    </row>
    <row r="156" spans="1:6" x14ac:dyDescent="0.45">
      <c r="A156" s="48" t="str">
        <f>IF(NOT(OR('Population Interactions'!J13="y",ISNUMBER('Population Interactions'!J13))),"...",'Population Definitions'!$B$13)</f>
        <v>...</v>
      </c>
      <c r="B156" s="1" t="str">
        <f t="shared" si="2"/>
        <v/>
      </c>
      <c r="C156" s="48" t="str">
        <f>IF(NOT(OR('Population Interactions'!J13="y",ISNUMBER('Population Interactions'!J13))),"",'Population Definitions'!$B$10)</f>
        <v/>
      </c>
      <c r="D156" s="143" t="str">
        <f>IF(OR('Population Interactions'!J13="y",ISNUMBER('Population Interactions'!J13)),"N.A.","")</f>
        <v/>
      </c>
      <c r="E156" s="143" t="str">
        <f>IF(OR('Population Interactions'!J13="y",ISNUMBER('Population Interactions'!J13)),IF(SUMPRODUCT(--(G156:Y156&lt;&gt;""))=0,IF(ISNUMBER('Population Interactions'!J13),'Population Interactions'!J13,1),"N.A."),"")</f>
        <v/>
      </c>
      <c r="F156" s="48" t="str">
        <f>IF(OR('Population Interactions'!J13="y",ISNUMBER('Population Interactions'!J13)),"OR","")</f>
        <v/>
      </c>
    </row>
    <row r="157" spans="1:6" x14ac:dyDescent="0.45">
      <c r="A157" s="48" t="str">
        <f>IF(NOT(OR('Population Interactions'!K13="y",ISNUMBER('Population Interactions'!K13))),"...",'Population Definitions'!$B$13)</f>
        <v>...</v>
      </c>
      <c r="B157" s="1" t="str">
        <f t="shared" si="2"/>
        <v/>
      </c>
      <c r="C157" s="48" t="str">
        <f>IF(NOT(OR('Population Interactions'!K13="y",ISNUMBER('Population Interactions'!K13))),"",'Population Definitions'!$B$11)</f>
        <v/>
      </c>
      <c r="D157" s="143" t="str">
        <f>IF(OR('Population Interactions'!K13="y",ISNUMBER('Population Interactions'!K13)),"N.A.","")</f>
        <v/>
      </c>
      <c r="E157" s="143" t="str">
        <f>IF(OR('Population Interactions'!K13="y",ISNUMBER('Population Interactions'!K13)),IF(SUMPRODUCT(--(G157:Y157&lt;&gt;""))=0,IF(ISNUMBER('Population Interactions'!K13),'Population Interactions'!K13,1),"N.A."),"")</f>
        <v/>
      </c>
      <c r="F157" s="48" t="str">
        <f>IF(OR('Population Interactions'!K13="y",ISNUMBER('Population Interactions'!K13)),"OR","")</f>
        <v/>
      </c>
    </row>
    <row r="158" spans="1:6" x14ac:dyDescent="0.45">
      <c r="A158" s="48" t="str">
        <f>IF(NOT(OR('Population Interactions'!L13="y",ISNUMBER('Population Interactions'!L13))),"...",'Population Definitions'!$B$13)</f>
        <v>PLHIV Miners</v>
      </c>
      <c r="B158" s="1" t="str">
        <f t="shared" si="2"/>
        <v>---&gt;</v>
      </c>
      <c r="C158" s="48" t="str">
        <f>IF(NOT(OR('Population Interactions'!L13="y",ISNUMBER('Population Interactions'!L13))),"",'Population Definitions'!$B$12)</f>
        <v>Miners</v>
      </c>
      <c r="D158" s="143" t="str">
        <f>IF(OR('Population Interactions'!L13="y",ISNUMBER('Population Interactions'!L13)),"N.A.","")</f>
        <v>N.A.</v>
      </c>
      <c r="E158" s="143">
        <f>IF(OR('Population Interactions'!L13="y",ISNUMBER('Population Interactions'!L13)),IF(SUMPRODUCT(--(G158:Y158&lt;&gt;""))=0,IF(ISNUMBER('Population Interactions'!L13),'Population Interactions'!L13,1),"N.A."),"")</f>
        <v>1</v>
      </c>
      <c r="F158" s="48" t="str">
        <f>IF(OR('Population Interactions'!L13="y",ISNUMBER('Population Interactions'!L13)),"OR","")</f>
        <v>OR</v>
      </c>
    </row>
    <row r="159" spans="1:6" x14ac:dyDescent="0.45">
      <c r="A159" s="48" t="str">
        <f>IF(NOT(OR('Population Interactions'!M13="y",ISNUMBER('Population Interactions'!M13))),"...",'Population Definitions'!$B$13)</f>
        <v>PLHIV Miners</v>
      </c>
      <c r="B159" s="1" t="str">
        <f t="shared" si="2"/>
        <v>---&gt;</v>
      </c>
      <c r="C159" s="48" t="str">
        <f>IF(NOT(OR('Population Interactions'!M13="y",ISNUMBER('Population Interactions'!M13))),"",'Population Definitions'!$B$13)</f>
        <v>PLHIV Miners</v>
      </c>
      <c r="D159" s="143" t="str">
        <f>IF(OR('Population Interactions'!M13="y",ISNUMBER('Population Interactions'!M13)),"N.A.","")</f>
        <v>N.A.</v>
      </c>
      <c r="E159" s="143">
        <f>IF(OR('Population Interactions'!M13="y",ISNUMBER('Population Interactions'!M13)),IF(SUMPRODUCT(--(G159:Y159&lt;&gt;""))=0,IF(ISNUMBER('Population Interactions'!M13),'Population Interactions'!M13,1),"N.A."),"")</f>
        <v>1</v>
      </c>
      <c r="F159" s="48" t="str">
        <f>IF(OR('Population Interactions'!M13="y",ISNUMBER('Population Interactions'!M13)),"OR","")</f>
        <v>OR</v>
      </c>
    </row>
  </sheetData>
  <dataValidations count="2">
    <dataValidation type="list" allowBlank="1" showInputMessage="1" showErrorMessage="1" sqref="D16:D159" xr:uid="{6741F3F9-597D-4C05-B28D-DB146ED6509D}">
      <formula1>"N.A."</formula1>
    </dataValidation>
    <dataValidation type="custom" allowBlank="1" showInputMessage="1" showErrorMessage="1" error="Neither 'y', 'n' or a number was entered." promptTitle="Enter 'y', a number or 'n'." sqref="B2:M13" xr:uid="{2F7188F1-72FF-45DB-88F7-E504DB7F9BC7}">
      <formula1>OR(ISNUMBER(B2),B2="y",B2="n")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9"/>
  <sheetViews>
    <sheetView topLeftCell="A10" workbookViewId="0">
      <selection activeCell="A16" sqref="A16:A27"/>
    </sheetView>
  </sheetViews>
  <sheetFormatPr defaultRowHeight="14.25" x14ac:dyDescent="0.45"/>
  <cols>
    <col min="1" max="1" width="23.3984375" bestFit="1" customWidth="1"/>
    <col min="2" max="2" width="12.265625" bestFit="1" customWidth="1"/>
    <col min="3" max="3" width="8" bestFit="1" customWidth="1"/>
    <col min="4" max="4" width="3.06640625" bestFit="1" customWidth="1"/>
    <col min="5" max="21" width="9.86328125" bestFit="1" customWidth="1"/>
    <col min="22" max="23" width="4.73046875" bestFit="1" customWidth="1"/>
  </cols>
  <sheetData>
    <row r="1" spans="1:23" x14ac:dyDescent="0.45">
      <c r="A1" s="1" t="s">
        <v>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5</v>
      </c>
      <c r="C2" t="str">
        <f t="shared" ref="C2:C13" si="0">IF(SUMPRODUCT(--(E2:W2&lt;&gt;""))=0,0,"N.A.")</f>
        <v>N.A.</v>
      </c>
      <c r="D2" s="2" t="s">
        <v>6</v>
      </c>
      <c r="E2" s="10">
        <v>734406.5</v>
      </c>
      <c r="F2" s="10">
        <v>777011</v>
      </c>
      <c r="G2" s="10">
        <v>819615.5</v>
      </c>
      <c r="H2" s="10">
        <v>862220</v>
      </c>
      <c r="I2" s="10">
        <v>904824.5</v>
      </c>
      <c r="J2" s="10">
        <v>947429</v>
      </c>
      <c r="K2" s="10">
        <v>990033.5</v>
      </c>
      <c r="L2" s="10">
        <v>1032638</v>
      </c>
      <c r="M2" s="10">
        <v>1072333</v>
      </c>
      <c r="N2" s="10">
        <v>1112028</v>
      </c>
      <c r="O2" s="10">
        <v>1151723</v>
      </c>
      <c r="P2" s="10">
        <v>1191418</v>
      </c>
      <c r="Q2" s="10">
        <v>1231113</v>
      </c>
      <c r="R2" s="10">
        <v>1270808</v>
      </c>
      <c r="S2" s="11">
        <v>1310503</v>
      </c>
      <c r="T2" s="10">
        <v>1350198</v>
      </c>
      <c r="U2" s="10">
        <v>1389893</v>
      </c>
    </row>
    <row r="3" spans="1:23" x14ac:dyDescent="0.45">
      <c r="A3" s="2" t="str">
        <f>'Population Definitions'!B3</f>
        <v>Gen 5-14</v>
      </c>
      <c r="B3" t="s">
        <v>5</v>
      </c>
      <c r="C3" t="str">
        <f t="shared" si="0"/>
        <v>N.A.</v>
      </c>
      <c r="D3" s="2" t="s">
        <v>6</v>
      </c>
      <c r="E3" s="10">
        <v>1440392.6666666642</v>
      </c>
      <c r="F3" s="10">
        <v>1473591</v>
      </c>
      <c r="G3" s="10">
        <v>1506789.3333333333</v>
      </c>
      <c r="H3" s="10">
        <v>1539987.6666666665</v>
      </c>
      <c r="I3" s="10">
        <v>1573185.9999999998</v>
      </c>
      <c r="J3" s="10">
        <v>1606384.333333333</v>
      </c>
      <c r="K3" s="10">
        <v>1639582.6666666663</v>
      </c>
      <c r="L3" s="10">
        <v>1672781</v>
      </c>
      <c r="M3" s="10">
        <v>1683964</v>
      </c>
      <c r="N3" s="10">
        <v>1695147</v>
      </c>
      <c r="O3" s="10">
        <v>1706330</v>
      </c>
      <c r="P3" s="10">
        <v>1717513</v>
      </c>
      <c r="Q3" s="10">
        <v>1728696</v>
      </c>
      <c r="R3" s="10">
        <v>1739879</v>
      </c>
      <c r="S3" s="11">
        <v>1751062</v>
      </c>
      <c r="T3" s="10">
        <v>1762245</v>
      </c>
      <c r="U3" s="10">
        <v>1773428</v>
      </c>
    </row>
    <row r="4" spans="1:23" x14ac:dyDescent="0.45">
      <c r="A4" s="2" t="str">
        <f>'Population Definitions'!B4</f>
        <v>Gen 15-64</v>
      </c>
      <c r="B4" t="s">
        <v>5</v>
      </c>
      <c r="C4" t="str">
        <f t="shared" si="0"/>
        <v>N.A.</v>
      </c>
      <c r="D4" s="2" t="s">
        <v>6</v>
      </c>
      <c r="E4" s="10">
        <v>5314247.6959407311</v>
      </c>
      <c r="F4" s="10">
        <v>5487593.7674726155</v>
      </c>
      <c r="G4" s="10">
        <v>5660922.0336391255</v>
      </c>
      <c r="H4" s="10">
        <v>5832652.6291825864</v>
      </c>
      <c r="I4" s="10">
        <v>6005903.4056092892</v>
      </c>
      <c r="J4" s="10">
        <v>6179133.9332063766</v>
      </c>
      <c r="K4" s="10">
        <v>6215891.9568936471</v>
      </c>
      <c r="L4" s="10">
        <v>6253564.8179152869</v>
      </c>
      <c r="M4" s="10">
        <v>6290512.6328891115</v>
      </c>
      <c r="N4" s="10">
        <v>6545241.3798601972</v>
      </c>
      <c r="O4" s="10">
        <v>6799051.1646909984</v>
      </c>
      <c r="P4" s="10">
        <v>7052527.0912585156</v>
      </c>
      <c r="Q4" s="10">
        <v>7307518.9776996542</v>
      </c>
      <c r="R4" s="10">
        <v>7562995.0011701565</v>
      </c>
      <c r="S4" s="11">
        <v>7817950.3472758839</v>
      </c>
      <c r="T4" s="10">
        <v>8069344.0803972362</v>
      </c>
      <c r="U4" s="10">
        <v>8320711.7478936473</v>
      </c>
    </row>
    <row r="5" spans="1:23" x14ac:dyDescent="0.45">
      <c r="A5" s="2" t="str">
        <f>'Population Definitions'!B5</f>
        <v>Gen 65+</v>
      </c>
      <c r="B5" t="s">
        <v>5</v>
      </c>
      <c r="C5" t="str">
        <f t="shared" si="0"/>
        <v>N.A.</v>
      </c>
      <c r="D5" s="2" t="s">
        <v>6</v>
      </c>
      <c r="E5" s="6">
        <v>342441.36333332956</v>
      </c>
      <c r="F5" s="6">
        <v>359970.88000000268</v>
      </c>
      <c r="G5" s="6">
        <v>377500.39666666667</v>
      </c>
      <c r="H5" s="6">
        <v>395029.91333333339</v>
      </c>
      <c r="I5" s="6">
        <v>412559.43000000011</v>
      </c>
      <c r="J5" s="6">
        <v>430088.94666666677</v>
      </c>
      <c r="K5" s="6">
        <v>446065.35861111118</v>
      </c>
      <c r="L5" s="6">
        <v>462041.77055555559</v>
      </c>
      <c r="M5" s="6">
        <v>478018.1825</v>
      </c>
      <c r="N5" s="6">
        <v>490888.38500000001</v>
      </c>
      <c r="O5" s="6">
        <v>503758.58750000002</v>
      </c>
      <c r="P5" s="6">
        <v>516628.79000000004</v>
      </c>
      <c r="Q5" s="6">
        <v>529498.99250000005</v>
      </c>
      <c r="R5" s="6">
        <v>542369.19499999657</v>
      </c>
      <c r="S5" s="6">
        <v>555239.39749999717</v>
      </c>
      <c r="T5" s="6">
        <v>568109.59999999404</v>
      </c>
      <c r="U5" s="6">
        <v>580979.80249999091</v>
      </c>
    </row>
    <row r="6" spans="1:23" x14ac:dyDescent="0.45">
      <c r="A6" s="2" t="str">
        <f>'Population Definitions'!B6</f>
        <v>PLHIV 15-64</v>
      </c>
      <c r="B6" t="s">
        <v>5</v>
      </c>
      <c r="C6" t="str">
        <f t="shared" si="0"/>
        <v>N.A.</v>
      </c>
      <c r="D6" s="2" t="s">
        <v>6</v>
      </c>
      <c r="E6" s="10">
        <v>1178059.6869170007</v>
      </c>
      <c r="F6" s="10">
        <v>1124974.8658070792</v>
      </c>
      <c r="G6" s="10">
        <v>1071883.7887579813</v>
      </c>
      <c r="H6" s="10">
        <v>1020365.7040708576</v>
      </c>
      <c r="I6" s="10">
        <v>967302.1274634744</v>
      </c>
      <c r="J6" s="10">
        <v>914232.83964773885</v>
      </c>
      <c r="K6" s="10">
        <v>1070212.5133951891</v>
      </c>
      <c r="L6" s="10">
        <v>1225250.0414185626</v>
      </c>
      <c r="M6" s="10">
        <v>1380281.6876349219</v>
      </c>
      <c r="N6" s="10">
        <v>1462709.8417465037</v>
      </c>
      <c r="O6" s="10">
        <v>1546027.4946402332</v>
      </c>
      <c r="P6" s="10">
        <v>1629648.7869683877</v>
      </c>
      <c r="Q6" s="10">
        <v>1713204.3757522993</v>
      </c>
      <c r="R6" s="10">
        <v>1796244.0391267487</v>
      </c>
      <c r="S6" s="11">
        <v>1879771.7763991763</v>
      </c>
      <c r="T6" s="10">
        <v>1963819.1872028238</v>
      </c>
      <c r="U6" s="10">
        <v>2047858.3667564699</v>
      </c>
    </row>
    <row r="7" spans="1:23" x14ac:dyDescent="0.45">
      <c r="A7" s="2" t="str">
        <f>'Population Definitions'!B7</f>
        <v>PLHIV 65+</v>
      </c>
      <c r="B7" t="s">
        <v>5</v>
      </c>
      <c r="C7" t="str">
        <f t="shared" si="0"/>
        <v>N.A.</v>
      </c>
      <c r="D7" s="2" t="s">
        <v>6</v>
      </c>
      <c r="E7" s="6">
        <v>10590.970000000205</v>
      </c>
      <c r="F7" s="6">
        <v>11133.120000000112</v>
      </c>
      <c r="G7" s="6">
        <v>11675.27</v>
      </c>
      <c r="H7" s="6">
        <v>12217.42</v>
      </c>
      <c r="I7" s="6">
        <v>12759.57</v>
      </c>
      <c r="J7" s="6">
        <v>13301.720000000001</v>
      </c>
      <c r="K7" s="6">
        <v>13795.835833333334</v>
      </c>
      <c r="L7" s="6">
        <v>14289.951666666668</v>
      </c>
      <c r="M7" s="6">
        <v>14784.067499999999</v>
      </c>
      <c r="N7" s="6">
        <v>15182.115</v>
      </c>
      <c r="O7" s="6">
        <v>15580.1625</v>
      </c>
      <c r="P7" s="6">
        <v>15978.210000000001</v>
      </c>
      <c r="Q7" s="6">
        <v>16376.2575</v>
      </c>
      <c r="R7" s="6">
        <v>16774.305000000051</v>
      </c>
      <c r="S7" s="6">
        <v>17172.352500000037</v>
      </c>
      <c r="T7" s="6">
        <v>17570.40000000014</v>
      </c>
      <c r="U7" s="6">
        <v>17968.447500000242</v>
      </c>
    </row>
    <row r="8" spans="1:23" x14ac:dyDescent="0.45">
      <c r="A8" s="2" t="str">
        <f>'Population Definitions'!B8</f>
        <v>Prisoners</v>
      </c>
      <c r="B8" t="s">
        <v>5</v>
      </c>
      <c r="C8" t="str">
        <f t="shared" si="0"/>
        <v>N.A.</v>
      </c>
      <c r="D8" s="2" t="s">
        <v>6</v>
      </c>
      <c r="E8" s="6">
        <v>18482.498319999973</v>
      </c>
      <c r="F8" s="6">
        <v>18853.592538366669</v>
      </c>
      <c r="G8" s="6">
        <v>19224.686756733339</v>
      </c>
      <c r="H8" s="6">
        <v>19595.780975100002</v>
      </c>
      <c r="I8" s="6">
        <v>19966.875193466672</v>
      </c>
      <c r="J8" s="6">
        <v>20337.969411833335</v>
      </c>
      <c r="K8" s="6">
        <v>20709.063630200002</v>
      </c>
      <c r="L8" s="6">
        <v>20559.107493787498</v>
      </c>
      <c r="M8" s="6">
        <v>21112.070607374997</v>
      </c>
      <c r="N8" s="6">
        <v>21665.0337209625</v>
      </c>
      <c r="O8" s="6">
        <v>22217.996834549998</v>
      </c>
      <c r="P8" s="6">
        <v>23081.549713199998</v>
      </c>
      <c r="Q8" s="6">
        <v>23945.102591849998</v>
      </c>
      <c r="R8" s="6">
        <v>24808.655470500002</v>
      </c>
      <c r="S8" s="6">
        <v>25672.208349149998</v>
      </c>
      <c r="T8" s="6">
        <v>26535.761227800002</v>
      </c>
      <c r="U8" s="6">
        <v>27399.314106449998</v>
      </c>
    </row>
    <row r="9" spans="1:23" x14ac:dyDescent="0.45">
      <c r="A9" s="2" t="str">
        <f>'Population Definitions'!B9</f>
        <v>PLHIV Prisoners</v>
      </c>
      <c r="B9" t="s">
        <v>5</v>
      </c>
      <c r="C9" t="str">
        <f t="shared" si="0"/>
        <v>N.A.</v>
      </c>
      <c r="D9" s="2" t="s">
        <v>6</v>
      </c>
      <c r="E9" s="6">
        <v>4620.6245799999933</v>
      </c>
      <c r="F9" s="6">
        <v>4702.6390616333283</v>
      </c>
      <c r="G9" s="6">
        <v>4784.6535432666624</v>
      </c>
      <c r="H9" s="6">
        <v>4866.6680248999965</v>
      </c>
      <c r="I9" s="6">
        <v>4948.6825065333305</v>
      </c>
      <c r="J9" s="6">
        <v>5030.6969881666646</v>
      </c>
      <c r="K9" s="6">
        <v>5112.7114698000005</v>
      </c>
      <c r="L9" s="6">
        <v>5715.7763062125005</v>
      </c>
      <c r="M9" s="6">
        <v>6318.8411426250004</v>
      </c>
      <c r="N9" s="6">
        <v>6921.9059790375004</v>
      </c>
      <c r="O9" s="6">
        <v>7524.9708154499995</v>
      </c>
      <c r="P9" s="6">
        <v>7817.4458867999992</v>
      </c>
      <c r="Q9" s="6">
        <v>8109.9209581499999</v>
      </c>
      <c r="R9" s="6">
        <v>8402.3960294999997</v>
      </c>
      <c r="S9" s="6">
        <v>8694.8711008499995</v>
      </c>
      <c r="T9" s="6">
        <v>8987.3461722000011</v>
      </c>
      <c r="U9" s="6">
        <v>9279.8212435499991</v>
      </c>
    </row>
    <row r="10" spans="1:23" x14ac:dyDescent="0.45">
      <c r="A10" s="2" t="str">
        <f>'Population Definitions'!B10</f>
        <v>Health Care Workers</v>
      </c>
      <c r="B10" t="s">
        <v>5</v>
      </c>
      <c r="C10" t="str">
        <f t="shared" si="0"/>
        <v>N.A.</v>
      </c>
      <c r="D10" s="2" t="s">
        <v>6</v>
      </c>
      <c r="E10" s="7">
        <v>27081.9607393111</v>
      </c>
      <c r="F10" s="6">
        <v>27776.369989037026</v>
      </c>
      <c r="G10" s="6">
        <v>28488.584604140538</v>
      </c>
      <c r="H10" s="6">
        <v>30798.469842314094</v>
      </c>
      <c r="I10" s="6">
        <v>31588.174197245229</v>
      </c>
      <c r="J10" s="6">
        <v>32398.127381789978</v>
      </c>
      <c r="K10" s="6">
        <v>33654.85947615264</v>
      </c>
      <c r="L10" s="7">
        <v>34517.804590925785</v>
      </c>
      <c r="M10" s="6">
        <v>35402.876503513631</v>
      </c>
      <c r="N10" s="6">
        <v>35391.385793840309</v>
      </c>
      <c r="O10" s="6">
        <v>36298.857224451596</v>
      </c>
      <c r="P10" s="6">
        <v>37229.597153283685</v>
      </c>
      <c r="Q10" s="6">
        <v>38184.202208496092</v>
      </c>
      <c r="R10" s="6">
        <v>38654.670234375</v>
      </c>
      <c r="S10" s="6">
        <v>39645.815625000003</v>
      </c>
      <c r="T10" s="6">
        <v>40662.375</v>
      </c>
      <c r="U10" s="6">
        <v>41705</v>
      </c>
    </row>
    <row r="11" spans="1:23" x14ac:dyDescent="0.45">
      <c r="A11" s="2" t="str">
        <f>'Population Definitions'!B11</f>
        <v>PLHIV Health Care Workers</v>
      </c>
      <c r="B11" t="s">
        <v>5</v>
      </c>
      <c r="C11" t="str">
        <f t="shared" si="0"/>
        <v>N.A.</v>
      </c>
      <c r="D11" s="2" t="s">
        <v>6</v>
      </c>
      <c r="E11" s="7">
        <v>8000</v>
      </c>
      <c r="F11" s="6">
        <v>9759.2651312832804</v>
      </c>
      <c r="G11" s="6">
        <v>10009.502698752081</v>
      </c>
      <c r="H11" s="6">
        <v>8686.7479042424366</v>
      </c>
      <c r="I11" s="6">
        <v>8909.4850299922418</v>
      </c>
      <c r="J11" s="6">
        <v>9137.9333640946079</v>
      </c>
      <c r="K11" s="6">
        <v>8946.2284683443722</v>
      </c>
      <c r="L11" s="7">
        <v>9175.6189418916638</v>
      </c>
      <c r="M11" s="6">
        <v>9410.8912224529886</v>
      </c>
      <c r="N11" s="6">
        <v>10571.452899458793</v>
      </c>
      <c r="O11" s="6">
        <v>10842.515794316711</v>
      </c>
      <c r="P11" s="6">
        <v>11120.529019812011</v>
      </c>
      <c r="Q11" s="6">
        <v>11405.670789550781</v>
      </c>
      <c r="R11" s="6">
        <v>12206.73796875</v>
      </c>
      <c r="S11" s="6">
        <v>12519.731249999999</v>
      </c>
      <c r="T11" s="6">
        <v>12840.75</v>
      </c>
      <c r="U11" s="6">
        <v>13170</v>
      </c>
    </row>
    <row r="12" spans="1:23" x14ac:dyDescent="0.45">
      <c r="A12" s="2" t="str">
        <f>'Population Definitions'!B12</f>
        <v>Miners</v>
      </c>
      <c r="B12" t="s">
        <v>5</v>
      </c>
      <c r="C12" t="str">
        <f t="shared" si="0"/>
        <v>N.A.</v>
      </c>
      <c r="D12" s="2" t="s">
        <v>6</v>
      </c>
      <c r="E12" s="7">
        <v>79553.925000000279</v>
      </c>
      <c r="F12" s="7">
        <v>77739.75</v>
      </c>
      <c r="G12" s="7">
        <v>75925.575000000186</v>
      </c>
      <c r="H12" s="8">
        <v>74111.399999999994</v>
      </c>
      <c r="I12" s="8">
        <v>72297.224999999991</v>
      </c>
      <c r="J12" s="8">
        <v>70483.049999999988</v>
      </c>
      <c r="K12" s="8">
        <v>68668.874999999985</v>
      </c>
      <c r="L12" s="7">
        <v>66854.699999999983</v>
      </c>
      <c r="M12" s="7">
        <v>65040.52499999998</v>
      </c>
      <c r="N12" s="7">
        <v>63226.349999999977</v>
      </c>
      <c r="O12" s="7">
        <v>61412.174999999974</v>
      </c>
      <c r="P12" s="7">
        <v>59598</v>
      </c>
      <c r="Q12" s="7">
        <v>56244</v>
      </c>
      <c r="R12" s="7">
        <v>52890</v>
      </c>
      <c r="S12" s="7">
        <v>49536</v>
      </c>
      <c r="T12" s="7">
        <v>49718.199000000001</v>
      </c>
      <c r="U12" s="7">
        <v>49900.398000000001</v>
      </c>
    </row>
    <row r="13" spans="1:23" x14ac:dyDescent="0.45">
      <c r="A13" s="2" t="str">
        <f>'Population Definitions'!B13</f>
        <v>PLHIV Miners</v>
      </c>
      <c r="B13" t="s">
        <v>5</v>
      </c>
      <c r="C13" t="str">
        <f t="shared" si="0"/>
        <v>N.A.</v>
      </c>
      <c r="D13" s="2" t="s">
        <v>6</v>
      </c>
      <c r="E13" s="7">
        <v>16352.324999999953</v>
      </c>
      <c r="F13" s="7">
        <v>15747.75</v>
      </c>
      <c r="G13" s="7">
        <v>15143.175000000047</v>
      </c>
      <c r="H13" s="9">
        <v>14538.6</v>
      </c>
      <c r="I13" s="9">
        <v>13934.025000000001</v>
      </c>
      <c r="J13" s="9">
        <v>13329.45</v>
      </c>
      <c r="K13" s="9">
        <v>12724.875</v>
      </c>
      <c r="L13" s="7">
        <v>12120.3</v>
      </c>
      <c r="M13" s="7">
        <v>11515.724999999999</v>
      </c>
      <c r="N13" s="7">
        <v>10911.149999999998</v>
      </c>
      <c r="O13" s="7">
        <v>10306.574999999997</v>
      </c>
      <c r="P13" s="7">
        <v>9702.0000000000018</v>
      </c>
      <c r="Q13" s="7">
        <v>9156.0000000000018</v>
      </c>
      <c r="R13" s="7">
        <v>8610.0000000000018</v>
      </c>
      <c r="S13" s="7">
        <v>8064.0000000000009</v>
      </c>
      <c r="T13" s="7">
        <v>6990.3010000000004</v>
      </c>
      <c r="U13" s="7">
        <v>5916.6019999999999</v>
      </c>
    </row>
    <row r="15" spans="1:23" x14ac:dyDescent="0.45">
      <c r="A15" s="1" t="s">
        <v>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5</v>
      </c>
      <c r="C16" t="str">
        <f t="shared" ref="C16:C27" si="1">IF(SUMPRODUCT(--(E16:W16&lt;&gt;""))=0,0,"N.A.")</f>
        <v>N.A.</v>
      </c>
      <c r="D16" s="2" t="s">
        <v>6</v>
      </c>
      <c r="E16" s="12">
        <v>215581.31930029966</v>
      </c>
      <c r="F16" s="12">
        <v>220699.1637353847</v>
      </c>
      <c r="G16" s="12">
        <v>225816.43310529081</v>
      </c>
      <c r="H16" s="12">
        <v>230933.11266475727</v>
      </c>
      <c r="I16" s="12">
        <v>236049.18729043903</v>
      </c>
      <c r="J16" s="12">
        <v>223001.61408007599</v>
      </c>
      <c r="K16" s="12">
        <v>229300.3584739388</v>
      </c>
      <c r="L16" s="12">
        <v>235598.49935238922</v>
      </c>
      <c r="M16" s="12">
        <v>241329.64790858116</v>
      </c>
      <c r="N16" s="12">
        <v>250198.44754750808</v>
      </c>
      <c r="O16" s="12">
        <v>246171.87859595584</v>
      </c>
      <c r="P16" s="12">
        <v>254597.99144276496</v>
      </c>
      <c r="Q16" s="12">
        <v>263054.55967249104</v>
      </c>
      <c r="R16" s="12">
        <v>271510.46034623496</v>
      </c>
      <c r="S16" s="12">
        <v>279965.6763471762</v>
      </c>
      <c r="T16" s="12">
        <v>271879.46809848113</v>
      </c>
      <c r="U16" s="12">
        <v>279790.61942007212</v>
      </c>
    </row>
    <row r="17" spans="1:23" x14ac:dyDescent="0.45">
      <c r="A17" s="2" t="str">
        <f>'Population Definitions'!B3</f>
        <v>Gen 5-14</v>
      </c>
      <c r="B17" t="s">
        <v>5</v>
      </c>
      <c r="C17">
        <f t="shared" si="1"/>
        <v>0</v>
      </c>
      <c r="D17" s="2" t="s">
        <v>6</v>
      </c>
    </row>
    <row r="18" spans="1:23" x14ac:dyDescent="0.45">
      <c r="A18" s="2" t="str">
        <f>'Population Definitions'!B4</f>
        <v>Gen 15-64</v>
      </c>
      <c r="B18" t="s">
        <v>5</v>
      </c>
      <c r="C18">
        <f t="shared" si="1"/>
        <v>0</v>
      </c>
      <c r="D18" s="2" t="s">
        <v>6</v>
      </c>
    </row>
    <row r="19" spans="1:23" x14ac:dyDescent="0.45">
      <c r="A19" s="2" t="str">
        <f>'Population Definitions'!B5</f>
        <v>Gen 65+</v>
      </c>
      <c r="B19" t="s">
        <v>5</v>
      </c>
      <c r="C19">
        <f t="shared" si="1"/>
        <v>0</v>
      </c>
      <c r="D19" s="2" t="s">
        <v>6</v>
      </c>
    </row>
    <row r="20" spans="1:23" x14ac:dyDescent="0.45">
      <c r="A20" s="2" t="str">
        <f>'Population Definitions'!B6</f>
        <v>PLHIV 15-64</v>
      </c>
      <c r="B20" t="s">
        <v>5</v>
      </c>
      <c r="C20">
        <f t="shared" si="1"/>
        <v>0</v>
      </c>
      <c r="D20" s="2" t="s">
        <v>6</v>
      </c>
    </row>
    <row r="21" spans="1:23" x14ac:dyDescent="0.45">
      <c r="A21" s="2" t="str">
        <f>'Population Definitions'!B7</f>
        <v>PLHIV 65+</v>
      </c>
      <c r="B21" t="s">
        <v>5</v>
      </c>
      <c r="C21">
        <f t="shared" si="1"/>
        <v>0</v>
      </c>
      <c r="D21" s="2" t="s">
        <v>6</v>
      </c>
    </row>
    <row r="22" spans="1:23" x14ac:dyDescent="0.45">
      <c r="A22" s="2" t="str">
        <f>'Population Definitions'!B8</f>
        <v>Prisoners</v>
      </c>
      <c r="B22" t="s">
        <v>5</v>
      </c>
      <c r="C22">
        <f t="shared" si="1"/>
        <v>0</v>
      </c>
      <c r="D22" s="2" t="s">
        <v>6</v>
      </c>
    </row>
    <row r="23" spans="1:23" x14ac:dyDescent="0.45">
      <c r="A23" s="2" t="str">
        <f>'Population Definitions'!B9</f>
        <v>PLHIV Prisoners</v>
      </c>
      <c r="B23" t="s">
        <v>5</v>
      </c>
      <c r="C23">
        <f t="shared" si="1"/>
        <v>0</v>
      </c>
      <c r="D23" s="2" t="s">
        <v>6</v>
      </c>
    </row>
    <row r="24" spans="1:23" x14ac:dyDescent="0.45">
      <c r="A24" s="2" t="str">
        <f>'Population Definitions'!B10</f>
        <v>Health Care Workers</v>
      </c>
      <c r="B24" t="s">
        <v>5</v>
      </c>
      <c r="C24">
        <f t="shared" si="1"/>
        <v>0</v>
      </c>
      <c r="D24" s="2" t="s">
        <v>6</v>
      </c>
    </row>
    <row r="25" spans="1:23" x14ac:dyDescent="0.45">
      <c r="A25" s="2" t="str">
        <f>'Population Definitions'!B11</f>
        <v>PLHIV Health Care Workers</v>
      </c>
      <c r="B25" t="s">
        <v>5</v>
      </c>
      <c r="C25">
        <f t="shared" si="1"/>
        <v>0</v>
      </c>
      <c r="D25" s="2" t="s">
        <v>6</v>
      </c>
    </row>
    <row r="26" spans="1:23" x14ac:dyDescent="0.45">
      <c r="A26" s="2" t="str">
        <f>'Population Definitions'!B12</f>
        <v>Miners</v>
      </c>
      <c r="B26" t="s">
        <v>5</v>
      </c>
      <c r="C26">
        <f t="shared" si="1"/>
        <v>0</v>
      </c>
      <c r="D26" s="2" t="s">
        <v>6</v>
      </c>
    </row>
    <row r="27" spans="1:23" x14ac:dyDescent="0.45">
      <c r="A27" s="2" t="str">
        <f>'Population Definitions'!B13</f>
        <v>PLHIV Miners</v>
      </c>
      <c r="B27" t="s">
        <v>5</v>
      </c>
      <c r="C27">
        <f t="shared" si="1"/>
        <v>0</v>
      </c>
      <c r="D27" s="2" t="s">
        <v>6</v>
      </c>
    </row>
    <row r="29" spans="1:23" x14ac:dyDescent="0.45">
      <c r="A29" s="1" t="s">
        <v>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5</v>
      </c>
      <c r="C30" t="str">
        <f t="shared" ref="C30:C41" si="2">IF(SUMPRODUCT(--(E30:W30&lt;&gt;""))=0,0,"N.A.")</f>
        <v>N.A.</v>
      </c>
      <c r="D30" s="2" t="s">
        <v>6</v>
      </c>
      <c r="E30" s="14">
        <v>7.2537396121883655E-3</v>
      </c>
      <c r="F30" s="14">
        <v>7.5417201540436459E-3</v>
      </c>
      <c r="G30" s="14">
        <v>8.5990757855822549E-3</v>
      </c>
      <c r="H30" s="14">
        <v>9.7751223184042151E-3</v>
      </c>
      <c r="I30" s="14">
        <v>1.0997512913717238E-2</v>
      </c>
      <c r="J30" s="14">
        <v>1.1946325509811466E-2</v>
      </c>
      <c r="K30" s="14">
        <v>1.2481596280511429E-2</v>
      </c>
      <c r="L30" s="14">
        <v>1.1825405921680993E-2</v>
      </c>
      <c r="M30" s="14">
        <v>1.1405505952380952E-2</v>
      </c>
      <c r="N30" s="14">
        <v>9.4443435627383325E-3</v>
      </c>
      <c r="O30" s="14">
        <v>8.6111210762331841E-3</v>
      </c>
      <c r="P30" s="14">
        <v>6.7926315789473687E-3</v>
      </c>
      <c r="Q30" s="14">
        <v>6.616995073891626E-3</v>
      </c>
      <c r="R30" s="14">
        <v>6.2982770997846377E-3</v>
      </c>
      <c r="S30" s="14"/>
      <c r="T30" s="14"/>
      <c r="U30" s="14"/>
    </row>
    <row r="31" spans="1:23" x14ac:dyDescent="0.45">
      <c r="A31" s="2" t="str">
        <f>'Population Definitions'!B3</f>
        <v>Gen 5-14</v>
      </c>
      <c r="B31" t="s">
        <v>5</v>
      </c>
      <c r="C31" t="str">
        <f t="shared" si="2"/>
        <v>N.A.</v>
      </c>
      <c r="D31" s="2" t="s">
        <v>6</v>
      </c>
      <c r="E31" s="14">
        <v>6.5641175896083599E-4</v>
      </c>
      <c r="F31" s="14">
        <v>6.8852459016393447E-4</v>
      </c>
      <c r="G31" s="14">
        <v>7.4768786127167629E-4</v>
      </c>
      <c r="H31" s="14">
        <v>8.2996842407425124E-4</v>
      </c>
      <c r="I31" s="14">
        <v>9.4574528840662476E-4</v>
      </c>
      <c r="J31" s="14">
        <v>9.6942070275403609E-4</v>
      </c>
      <c r="K31" s="14">
        <v>9.3937671687032299E-4</v>
      </c>
      <c r="L31" s="14">
        <v>9.0507349454717876E-4</v>
      </c>
      <c r="M31" s="14">
        <v>8.7392877547133878E-4</v>
      </c>
      <c r="N31" s="14">
        <v>8.4799463960945722E-4</v>
      </c>
      <c r="O31" s="14">
        <v>8.8803385917660637E-4</v>
      </c>
      <c r="P31" s="14">
        <v>8.0144787644787646E-4</v>
      </c>
      <c r="Q31" s="14">
        <v>8.6946454413892914E-4</v>
      </c>
      <c r="R31" s="14">
        <v>6.3795255930087396E-4</v>
      </c>
      <c r="S31" s="14"/>
      <c r="T31" s="14"/>
      <c r="U31" s="14"/>
    </row>
    <row r="32" spans="1:23" x14ac:dyDescent="0.45">
      <c r="A32" s="2" t="str">
        <f>'Population Definitions'!B4</f>
        <v>Gen 15-64</v>
      </c>
      <c r="B32" t="s">
        <v>5</v>
      </c>
      <c r="C32" t="str">
        <f t="shared" si="2"/>
        <v>N.A.</v>
      </c>
      <c r="D32" s="2" t="s">
        <v>6</v>
      </c>
      <c r="E32" s="14">
        <v>9.1568384629393557E-3</v>
      </c>
      <c r="F32" s="14">
        <v>1.0059301410063703E-2</v>
      </c>
      <c r="G32" s="14">
        <v>1.1169197320896308E-2</v>
      </c>
      <c r="H32" s="14">
        <v>1.228640043913819E-2</v>
      </c>
      <c r="I32" s="14">
        <v>1.2673504330893709E-2</v>
      </c>
      <c r="J32" s="14">
        <v>1.2773204356266245E-2</v>
      </c>
      <c r="K32" s="14">
        <v>1.2702324080051647E-2</v>
      </c>
      <c r="L32" s="14">
        <v>1.2266814791302968E-2</v>
      </c>
      <c r="M32" s="14">
        <v>1.1832598705805121E-2</v>
      </c>
      <c r="N32" s="14">
        <v>1.1220994645165261E-2</v>
      </c>
      <c r="O32" s="14">
        <v>1.033619828708047E-2</v>
      </c>
      <c r="P32" s="14">
        <v>9.3090291233195212E-3</v>
      </c>
      <c r="Q32" s="14">
        <v>8.5349954589400284E-3</v>
      </c>
      <c r="R32" s="14">
        <v>7.7427765626798661E-3</v>
      </c>
      <c r="S32" s="14"/>
      <c r="T32" s="14"/>
      <c r="U32" s="14"/>
    </row>
    <row r="33" spans="1:23" x14ac:dyDescent="0.45">
      <c r="A33" s="2" t="str">
        <f>'Population Definitions'!B5</f>
        <v>Gen 65+</v>
      </c>
      <c r="B33" t="s">
        <v>5</v>
      </c>
      <c r="C33" t="str">
        <f t="shared" si="2"/>
        <v>N.A.</v>
      </c>
      <c r="D33" s="2" t="s">
        <v>6</v>
      </c>
      <c r="E33" s="14">
        <v>6.6788031319910512E-2</v>
      </c>
      <c r="F33" s="14">
        <v>6.7353944562899781E-2</v>
      </c>
      <c r="G33" s="14">
        <v>6.6125635808748723E-2</v>
      </c>
      <c r="H33" s="14">
        <v>6.7565111758989313E-2</v>
      </c>
      <c r="I33" s="14">
        <v>6.1876163873370575E-2</v>
      </c>
      <c r="J33" s="14">
        <v>6.1941334527541421E-2</v>
      </c>
      <c r="K33" s="14">
        <v>6.2693895098882207E-2</v>
      </c>
      <c r="L33" s="14">
        <v>6.1216597510373442E-2</v>
      </c>
      <c r="M33" s="14">
        <v>5.9705123033481244E-2</v>
      </c>
      <c r="N33" s="14">
        <v>6.1533018867924526E-2</v>
      </c>
      <c r="O33" s="14">
        <v>5.7977368622938244E-2</v>
      </c>
      <c r="P33" s="14">
        <v>5.9001901140684411E-2</v>
      </c>
      <c r="Q33" s="14">
        <v>5.7662650602409639E-2</v>
      </c>
      <c r="R33" s="14">
        <v>5.519746646795827E-2</v>
      </c>
      <c r="S33" s="14"/>
      <c r="T33" s="14"/>
      <c r="U33" s="14"/>
    </row>
    <row r="34" spans="1:23" x14ac:dyDescent="0.45">
      <c r="A34" s="2" t="str">
        <f>'Population Definitions'!B6</f>
        <v>PLHIV 15-64</v>
      </c>
      <c r="B34" t="s">
        <v>5</v>
      </c>
      <c r="C34" t="str">
        <f t="shared" si="2"/>
        <v>N.A.</v>
      </c>
      <c r="D34" s="2" t="s">
        <v>6</v>
      </c>
      <c r="E34" s="14">
        <v>0.22</v>
      </c>
      <c r="F34" s="14"/>
      <c r="G34" s="14"/>
      <c r="H34" s="14"/>
      <c r="I34" s="14">
        <v>0.22</v>
      </c>
      <c r="J34" s="14">
        <v>0.1</v>
      </c>
      <c r="K34" s="14"/>
      <c r="L34" s="14"/>
      <c r="M34" s="14"/>
      <c r="N34" s="14">
        <v>9.5000000000000001E-2</v>
      </c>
      <c r="O34" s="14"/>
      <c r="P34" s="14"/>
      <c r="Q34" s="14"/>
      <c r="R34" s="14"/>
      <c r="S34" s="14"/>
      <c r="T34" s="14"/>
      <c r="U34" s="14">
        <v>5.1700000000000003E-2</v>
      </c>
    </row>
    <row r="35" spans="1:23" x14ac:dyDescent="0.45">
      <c r="A35" s="2" t="str">
        <f>'Population Definitions'!B7</f>
        <v>PLHIV 65+</v>
      </c>
      <c r="B35" t="s">
        <v>5</v>
      </c>
      <c r="C35" t="str">
        <f t="shared" si="2"/>
        <v>N.A.</v>
      </c>
      <c r="D35" s="2" t="s">
        <v>6</v>
      </c>
      <c r="E35" s="14">
        <v>0.13078803131991051</v>
      </c>
      <c r="F35" s="14">
        <v>0.13130259600088778</v>
      </c>
      <c r="G35" s="14">
        <v>0.1300244534356424</v>
      </c>
      <c r="H35" s="14">
        <v>0.13141013821384154</v>
      </c>
      <c r="I35" s="14">
        <v>0.12558004395123723</v>
      </c>
      <c r="J35" s="14">
        <v>0.12529630652387946</v>
      </c>
      <c r="K35" s="14">
        <v>0.12555678154720334</v>
      </c>
      <c r="L35" s="14">
        <v>0.12337864175214185</v>
      </c>
      <c r="M35" s="14">
        <v>0.12107593695795471</v>
      </c>
      <c r="N35" s="14">
        <v>0.12196882723285346</v>
      </c>
      <c r="O35" s="14">
        <v>0.11716909489440178</v>
      </c>
      <c r="P35" s="14">
        <v>0.11650175033566476</v>
      </c>
      <c r="Q35" s="14">
        <v>0.11359781206949608</v>
      </c>
      <c r="R35" s="14">
        <v>0.10968359763968305</v>
      </c>
      <c r="S35" s="14"/>
      <c r="T35" s="14"/>
      <c r="U35" s="14">
        <v>0.10340000000000001</v>
      </c>
    </row>
    <row r="36" spans="1:23" x14ac:dyDescent="0.45">
      <c r="A36" s="2" t="str">
        <f>'Population Definitions'!B8</f>
        <v>Prisoners</v>
      </c>
      <c r="B36" t="s">
        <v>5</v>
      </c>
      <c r="C36" t="str">
        <f t="shared" si="2"/>
        <v>N.A.</v>
      </c>
      <c r="D36" s="2" t="s">
        <v>6</v>
      </c>
      <c r="E36" s="14">
        <v>9.1568384629393557E-3</v>
      </c>
      <c r="F36" s="14">
        <v>1.0059301410063703E-2</v>
      </c>
      <c r="G36" s="14">
        <v>1.1169197320896308E-2</v>
      </c>
      <c r="H36" s="14">
        <v>1.228640043913819E-2</v>
      </c>
      <c r="I36" s="14">
        <v>1.2673504330893709E-2</v>
      </c>
      <c r="J36" s="14">
        <v>1.2773204356266245E-2</v>
      </c>
      <c r="K36" s="14">
        <v>1.2702324080051647E-2</v>
      </c>
      <c r="L36" s="14">
        <v>1.2266814791302968E-2</v>
      </c>
      <c r="M36" s="14">
        <v>1.1832598705805121E-2</v>
      </c>
      <c r="N36" s="14">
        <v>1.1220994645165261E-2</v>
      </c>
      <c r="O36" s="14">
        <v>1.033619828708047E-2</v>
      </c>
      <c r="P36" s="14">
        <v>9.3090291233195212E-3</v>
      </c>
      <c r="Q36" s="14">
        <v>8.5349954589400284E-3</v>
      </c>
      <c r="R36" s="14">
        <v>7.7427765626798661E-3</v>
      </c>
      <c r="S36" s="14"/>
      <c r="T36" s="14"/>
      <c r="U36" s="14"/>
    </row>
    <row r="37" spans="1:23" x14ac:dyDescent="0.45">
      <c r="A37" s="2" t="str">
        <f>'Population Definitions'!B9</f>
        <v>PLHIV Prisoners</v>
      </c>
      <c r="B37" t="s">
        <v>5</v>
      </c>
      <c r="C37" t="str">
        <f t="shared" si="2"/>
        <v>N.A.</v>
      </c>
      <c r="D37" s="2" t="s">
        <v>6</v>
      </c>
      <c r="E37" s="14">
        <v>6.4000000000000001E-2</v>
      </c>
      <c r="F37" s="14">
        <v>6.3948651437987988E-2</v>
      </c>
      <c r="G37" s="14">
        <v>6.3898817626893673E-2</v>
      </c>
      <c r="H37" s="14">
        <v>6.3845026454852224E-2</v>
      </c>
      <c r="I37" s="14">
        <v>6.3703880077866662E-2</v>
      </c>
      <c r="J37" s="14">
        <v>6.335497199633805E-2</v>
      </c>
      <c r="K37" s="14">
        <v>6.2862886448321123E-2</v>
      </c>
      <c r="L37" s="14">
        <v>6.2162044241768404E-2</v>
      </c>
      <c r="M37" s="14">
        <v>6.1370813924473459E-2</v>
      </c>
      <c r="N37" s="14">
        <v>6.0435808364928928E-2</v>
      </c>
      <c r="O37" s="14">
        <v>5.9191726271463532E-2</v>
      </c>
      <c r="P37" s="14">
        <v>5.749984919498035E-2</v>
      </c>
      <c r="Q37" s="14">
        <v>5.5935161467086443E-2</v>
      </c>
      <c r="R37" s="14">
        <v>5.4486131171724773E-2</v>
      </c>
      <c r="S37" s="14">
        <v>5.3535149309928476E-2</v>
      </c>
      <c r="T37" s="14">
        <v>5.2902882675074106E-2</v>
      </c>
      <c r="U37" s="14">
        <v>5.1688791647076265E-2</v>
      </c>
    </row>
    <row r="38" spans="1:23" x14ac:dyDescent="0.45">
      <c r="A38" s="2" t="str">
        <f>'Population Definitions'!B10</f>
        <v>Health Care Workers</v>
      </c>
      <c r="B38" t="s">
        <v>5</v>
      </c>
      <c r="C38" t="str">
        <f t="shared" si="2"/>
        <v>N.A.</v>
      </c>
      <c r="D38" s="2" t="s">
        <v>6</v>
      </c>
      <c r="E38" s="14">
        <v>9.1568384629393557E-3</v>
      </c>
      <c r="F38" s="14">
        <v>1.0059301410063703E-2</v>
      </c>
      <c r="G38" s="14">
        <v>1.1169197320896308E-2</v>
      </c>
      <c r="H38" s="14">
        <v>1.228640043913819E-2</v>
      </c>
      <c r="I38" s="14">
        <v>1.2673504330893709E-2</v>
      </c>
      <c r="J38" s="14">
        <v>1.2773204356266245E-2</v>
      </c>
      <c r="K38" s="14">
        <v>1.2702324080051647E-2</v>
      </c>
      <c r="L38" s="14">
        <v>1.2266814791302968E-2</v>
      </c>
      <c r="M38" s="14">
        <v>1.1832598705805121E-2</v>
      </c>
      <c r="N38" s="14">
        <v>1.1220994645165261E-2</v>
      </c>
      <c r="O38" s="14">
        <v>1.033619828708047E-2</v>
      </c>
      <c r="P38" s="14">
        <v>9.3090291233195212E-3</v>
      </c>
      <c r="Q38" s="14">
        <v>8.5349954589400284E-3</v>
      </c>
      <c r="R38" s="14">
        <v>7.7427765626798661E-3</v>
      </c>
      <c r="S38" s="14"/>
      <c r="T38" s="14"/>
      <c r="U38" s="14"/>
    </row>
    <row r="39" spans="1:23" x14ac:dyDescent="0.45">
      <c r="A39" s="2" t="str">
        <f>'Population Definitions'!B11</f>
        <v>PLHIV Health Care Workers</v>
      </c>
      <c r="B39" t="s">
        <v>5</v>
      </c>
      <c r="C39" t="str">
        <f t="shared" si="2"/>
        <v>N.A.</v>
      </c>
      <c r="D39" s="2" t="s">
        <v>6</v>
      </c>
      <c r="E39" s="14">
        <v>6.4000000000000001E-2</v>
      </c>
      <c r="F39" s="14">
        <v>6.3948651437987988E-2</v>
      </c>
      <c r="G39" s="14">
        <v>6.3898817626893673E-2</v>
      </c>
      <c r="H39" s="14">
        <v>6.3845026454852224E-2</v>
      </c>
      <c r="I39" s="14">
        <v>6.3703880077866662E-2</v>
      </c>
      <c r="J39" s="14">
        <v>6.335497199633805E-2</v>
      </c>
      <c r="K39" s="14">
        <v>6.2862886448321123E-2</v>
      </c>
      <c r="L39" s="14">
        <v>6.2162044241768404E-2</v>
      </c>
      <c r="M39" s="14">
        <v>6.1370813924473459E-2</v>
      </c>
      <c r="N39" s="14">
        <v>6.0435808364928928E-2</v>
      </c>
      <c r="O39" s="14">
        <v>5.9191726271463532E-2</v>
      </c>
      <c r="P39" s="14">
        <v>5.749984919498035E-2</v>
      </c>
      <c r="Q39" s="14">
        <v>5.5935161467086443E-2</v>
      </c>
      <c r="R39" s="14">
        <v>5.4486131171724773E-2</v>
      </c>
      <c r="S39" s="14">
        <v>5.3535149309928476E-2</v>
      </c>
      <c r="T39" s="14">
        <v>5.2902882675074106E-2</v>
      </c>
      <c r="U39" s="14">
        <v>5.1688791647076265E-2</v>
      </c>
    </row>
    <row r="40" spans="1:23" x14ac:dyDescent="0.45">
      <c r="A40" s="2" t="str">
        <f>'Population Definitions'!B12</f>
        <v>Miners</v>
      </c>
      <c r="B40" t="s">
        <v>5</v>
      </c>
      <c r="C40" t="str">
        <f t="shared" si="2"/>
        <v>N.A.</v>
      </c>
      <c r="D40" s="2" t="s">
        <v>6</v>
      </c>
      <c r="E40" s="14">
        <v>9.1568384629393557E-3</v>
      </c>
      <c r="F40" s="14">
        <v>1.0059301410063703E-2</v>
      </c>
      <c r="G40" s="14">
        <v>1.1169197320896308E-2</v>
      </c>
      <c r="H40" s="14">
        <v>1.228640043913819E-2</v>
      </c>
      <c r="I40" s="14">
        <v>1.2673504330893709E-2</v>
      </c>
      <c r="J40" s="14">
        <v>1.2773204356266245E-2</v>
      </c>
      <c r="K40" s="14">
        <v>1.2702324080051647E-2</v>
      </c>
      <c r="L40" s="14">
        <v>1.2266814791302968E-2</v>
      </c>
      <c r="M40" s="14">
        <v>1.1832598705805121E-2</v>
      </c>
      <c r="N40" s="14">
        <v>1.1220994645165261E-2</v>
      </c>
      <c r="O40" s="14">
        <v>1.033619828708047E-2</v>
      </c>
      <c r="P40" s="14">
        <v>9.3090291233195212E-3</v>
      </c>
      <c r="Q40" s="14">
        <v>8.5349954589400284E-3</v>
      </c>
      <c r="R40" s="14">
        <v>7.7427765626798661E-3</v>
      </c>
      <c r="S40" s="14"/>
      <c r="T40" s="14"/>
      <c r="U40" s="14"/>
    </row>
    <row r="41" spans="1:23" x14ac:dyDescent="0.45">
      <c r="A41" s="2" t="str">
        <f>'Population Definitions'!B13</f>
        <v>PLHIV Miners</v>
      </c>
      <c r="B41" t="s">
        <v>5</v>
      </c>
      <c r="C41" t="str">
        <f t="shared" si="2"/>
        <v>N.A.</v>
      </c>
      <c r="D41" s="2" t="s">
        <v>6</v>
      </c>
      <c r="E41" s="14">
        <v>6.4000000000000001E-2</v>
      </c>
      <c r="F41" s="14">
        <v>6.3948651437987988E-2</v>
      </c>
      <c r="G41" s="14">
        <v>6.3898817626893673E-2</v>
      </c>
      <c r="H41" s="14">
        <v>6.3845026454852224E-2</v>
      </c>
      <c r="I41" s="14">
        <v>6.3703880077866662E-2</v>
      </c>
      <c r="J41" s="14">
        <v>6.335497199633805E-2</v>
      </c>
      <c r="K41" s="14">
        <v>6.2862886448321123E-2</v>
      </c>
      <c r="L41" s="14">
        <v>6.2162044241768404E-2</v>
      </c>
      <c r="M41" s="14">
        <v>6.1370813924473459E-2</v>
      </c>
      <c r="N41" s="14">
        <v>6.0435808364928928E-2</v>
      </c>
      <c r="O41" s="14">
        <v>5.9191726271463532E-2</v>
      </c>
      <c r="P41" s="14">
        <v>5.749984919498035E-2</v>
      </c>
      <c r="Q41" s="14">
        <v>5.5935161467086443E-2</v>
      </c>
      <c r="R41" s="14">
        <v>5.4486131171724773E-2</v>
      </c>
      <c r="S41" s="14">
        <v>5.3535149309928476E-2</v>
      </c>
      <c r="T41" s="14">
        <v>5.2902882675074106E-2</v>
      </c>
      <c r="U41" s="14">
        <v>5.1688791647076265E-2</v>
      </c>
    </row>
    <row r="43" spans="1:23" x14ac:dyDescent="0.45">
      <c r="A43" s="1" t="s">
        <v>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5</v>
      </c>
      <c r="C44">
        <f t="shared" ref="C44:C55" si="3">IF(SUMPRODUCT(--(E44:W44&lt;&gt;""))=0,0,"N.A.")</f>
        <v>0</v>
      </c>
      <c r="D44" s="2" t="s">
        <v>6</v>
      </c>
    </row>
    <row r="45" spans="1:23" x14ac:dyDescent="0.45">
      <c r="A45" s="2" t="str">
        <f>'Population Definitions'!B3</f>
        <v>Gen 5-14</v>
      </c>
      <c r="B45" t="s">
        <v>5</v>
      </c>
      <c r="C45">
        <f t="shared" si="3"/>
        <v>0</v>
      </c>
      <c r="D45" s="2" t="s">
        <v>6</v>
      </c>
    </row>
    <row r="46" spans="1:23" x14ac:dyDescent="0.45">
      <c r="A46" s="2" t="str">
        <f>'Population Definitions'!B4</f>
        <v>Gen 15-64</v>
      </c>
      <c r="B46" t="s">
        <v>5</v>
      </c>
      <c r="C46" t="str">
        <f t="shared" si="3"/>
        <v>N.A.</v>
      </c>
      <c r="D46" s="2" t="s">
        <v>6</v>
      </c>
      <c r="E46" s="13">
        <v>350000</v>
      </c>
      <c r="F46" s="13">
        <v>341666.66666666669</v>
      </c>
      <c r="G46" s="13">
        <v>333333.33333333337</v>
      </c>
      <c r="H46" s="13">
        <v>325000.00000000006</v>
      </c>
      <c r="I46" s="13">
        <v>316666.66666666674</v>
      </c>
      <c r="J46" s="13">
        <v>300000</v>
      </c>
      <c r="K46" s="13">
        <v>250000</v>
      </c>
      <c r="L46" s="13">
        <v>200000</v>
      </c>
      <c r="M46" s="13">
        <v>300000</v>
      </c>
      <c r="N46" s="13">
        <v>300000</v>
      </c>
      <c r="O46" s="13">
        <v>300000</v>
      </c>
      <c r="P46" s="13">
        <v>300000</v>
      </c>
      <c r="Q46" s="13">
        <v>500000</v>
      </c>
      <c r="R46" s="13"/>
      <c r="S46" s="13"/>
      <c r="T46" s="13">
        <v>300000</v>
      </c>
      <c r="U46" s="13">
        <v>200000</v>
      </c>
    </row>
    <row r="47" spans="1:23" x14ac:dyDescent="0.45">
      <c r="A47" s="2" t="str">
        <f>'Population Definitions'!B5</f>
        <v>Gen 65+</v>
      </c>
      <c r="B47" t="s">
        <v>5</v>
      </c>
      <c r="C47">
        <f t="shared" si="3"/>
        <v>0</v>
      </c>
      <c r="D47" s="2" t="s">
        <v>6</v>
      </c>
      <c r="E47" s="13"/>
      <c r="F47" s="13"/>
      <c r="G47" s="13"/>
      <c r="H47" s="13"/>
      <c r="I47" s="13"/>
      <c r="J47" s="13"/>
      <c r="K47" s="13"/>
      <c r="L47" s="13"/>
      <c r="M47" s="13"/>
      <c r="N47" s="13"/>
      <c r="O47" s="13"/>
      <c r="P47" s="13"/>
      <c r="Q47" s="13"/>
      <c r="R47" s="13"/>
      <c r="S47" s="13"/>
      <c r="T47" s="13"/>
      <c r="U47" s="13"/>
    </row>
    <row r="48" spans="1:23" x14ac:dyDescent="0.45">
      <c r="A48" s="2" t="str">
        <f>'Population Definitions'!B6</f>
        <v>PLHIV 15-64</v>
      </c>
      <c r="B48" t="s">
        <v>5</v>
      </c>
      <c r="C48" t="str">
        <f t="shared" si="3"/>
        <v>N.A.</v>
      </c>
      <c r="D48" s="2" t="s">
        <v>6</v>
      </c>
      <c r="E48" s="13">
        <v>22681.837470210241</v>
      </c>
      <c r="F48" s="13">
        <v>20556.983298072439</v>
      </c>
      <c r="G48" s="13">
        <v>18573.698987788179</v>
      </c>
      <c r="H48" s="13">
        <v>16750.450112027473</v>
      </c>
      <c r="I48" s="13">
        <v>15027.674619876898</v>
      </c>
      <c r="J48" s="13">
        <v>13425.583437720401</v>
      </c>
      <c r="K48" s="13">
        <v>14688.404726548804</v>
      </c>
      <c r="L48" s="13">
        <v>16382.943881668674</v>
      </c>
      <c r="M48" s="13">
        <v>33738.724520235563</v>
      </c>
      <c r="N48" s="13">
        <v>54797.156024123295</v>
      </c>
      <c r="O48" s="13">
        <v>55578.65507636081</v>
      </c>
      <c r="P48" s="13">
        <v>56310.151158831359</v>
      </c>
      <c r="Q48" s="13">
        <v>56975.620755403448</v>
      </c>
      <c r="R48" s="13">
        <v>51179.204673738604</v>
      </c>
      <c r="S48" s="13">
        <v>45228.498909280264</v>
      </c>
      <c r="T48" s="13">
        <v>39146.560956394584</v>
      </c>
      <c r="U48" s="13"/>
    </row>
    <row r="49" spans="1:23" x14ac:dyDescent="0.45">
      <c r="A49" s="2" t="str">
        <f>'Population Definitions'!B7</f>
        <v>PLHIV 65+</v>
      </c>
      <c r="B49" t="s">
        <v>5</v>
      </c>
      <c r="C49">
        <f t="shared" si="3"/>
        <v>0</v>
      </c>
      <c r="D49" s="2" t="s">
        <v>6</v>
      </c>
    </row>
    <row r="50" spans="1:23" x14ac:dyDescent="0.45">
      <c r="A50" s="2" t="str">
        <f>'Population Definitions'!B8</f>
        <v>Prisoners</v>
      </c>
      <c r="B50" t="s">
        <v>5</v>
      </c>
      <c r="C50">
        <f t="shared" si="3"/>
        <v>0</v>
      </c>
      <c r="D50" s="2" t="s">
        <v>6</v>
      </c>
    </row>
    <row r="51" spans="1:23" x14ac:dyDescent="0.45">
      <c r="A51" s="2" t="str">
        <f>'Population Definitions'!B9</f>
        <v>PLHIV Prisoners</v>
      </c>
      <c r="B51" t="s">
        <v>5</v>
      </c>
      <c r="C51">
        <f t="shared" si="3"/>
        <v>0</v>
      </c>
      <c r="D51" s="2" t="s">
        <v>6</v>
      </c>
    </row>
    <row r="52" spans="1:23" x14ac:dyDescent="0.45">
      <c r="A52" s="2" t="str">
        <f>'Population Definitions'!B10</f>
        <v>Health Care Workers</v>
      </c>
      <c r="B52" t="s">
        <v>5</v>
      </c>
      <c r="C52">
        <f t="shared" si="3"/>
        <v>0</v>
      </c>
      <c r="D52" s="2" t="s">
        <v>6</v>
      </c>
    </row>
    <row r="53" spans="1:23" x14ac:dyDescent="0.45">
      <c r="A53" s="2" t="str">
        <f>'Population Definitions'!B11</f>
        <v>PLHIV Health Care Workers</v>
      </c>
      <c r="B53" t="s">
        <v>5</v>
      </c>
      <c r="C53">
        <f t="shared" si="3"/>
        <v>0</v>
      </c>
      <c r="D53" s="2" t="s">
        <v>6</v>
      </c>
    </row>
    <row r="54" spans="1:23" x14ac:dyDescent="0.45">
      <c r="A54" s="2" t="str">
        <f>'Population Definitions'!B12</f>
        <v>Miners</v>
      </c>
      <c r="B54" t="s">
        <v>5</v>
      </c>
      <c r="C54">
        <f t="shared" si="3"/>
        <v>0</v>
      </c>
      <c r="D54" s="2" t="s">
        <v>6</v>
      </c>
    </row>
    <row r="55" spans="1:23" x14ac:dyDescent="0.45">
      <c r="A55" s="2" t="str">
        <f>'Population Definitions'!B13</f>
        <v>PLHIV Miners</v>
      </c>
      <c r="B55" t="s">
        <v>5</v>
      </c>
      <c r="C55">
        <f t="shared" si="3"/>
        <v>0</v>
      </c>
      <c r="D55" s="2" t="s">
        <v>6</v>
      </c>
    </row>
    <row r="57" spans="1:23" x14ac:dyDescent="0.45">
      <c r="A57" s="1" t="s">
        <v>10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5</v>
      </c>
      <c r="C58">
        <f t="shared" ref="C58:C69" si="4">IF(SUMPRODUCT(--(E58:W58&lt;&gt;""))=0,0,"N.A.")</f>
        <v>0</v>
      </c>
      <c r="D58" s="2" t="s">
        <v>6</v>
      </c>
    </row>
    <row r="59" spans="1:23" x14ac:dyDescent="0.45">
      <c r="A59" s="2" t="str">
        <f>'Population Definitions'!B3</f>
        <v>Gen 5-14</v>
      </c>
      <c r="B59" t="s">
        <v>5</v>
      </c>
      <c r="C59">
        <f t="shared" si="4"/>
        <v>0</v>
      </c>
      <c r="D59" s="2" t="s">
        <v>6</v>
      </c>
    </row>
    <row r="60" spans="1:23" x14ac:dyDescent="0.45">
      <c r="A60" s="2" t="str">
        <f>'Population Definitions'!B4</f>
        <v>Gen 15-64</v>
      </c>
      <c r="B60" t="s">
        <v>5</v>
      </c>
      <c r="C60">
        <f t="shared" si="4"/>
        <v>0</v>
      </c>
      <c r="D60" s="2" t="s">
        <v>6</v>
      </c>
    </row>
    <row r="61" spans="1:23" x14ac:dyDescent="0.45">
      <c r="A61" s="2" t="str">
        <f>'Population Definitions'!B5</f>
        <v>Gen 65+</v>
      </c>
      <c r="B61" t="s">
        <v>5</v>
      </c>
      <c r="C61">
        <f t="shared" si="4"/>
        <v>0</v>
      </c>
      <c r="D61" s="2" t="s">
        <v>6</v>
      </c>
    </row>
    <row r="62" spans="1:23" x14ac:dyDescent="0.45">
      <c r="A62" s="2" t="str">
        <f>'Population Definitions'!B6</f>
        <v>PLHIV 15-64</v>
      </c>
      <c r="B62" t="s">
        <v>5</v>
      </c>
      <c r="C62">
        <f t="shared" si="4"/>
        <v>0</v>
      </c>
      <c r="D62" s="2" t="s">
        <v>6</v>
      </c>
    </row>
    <row r="63" spans="1:23" x14ac:dyDescent="0.45">
      <c r="A63" s="2" t="str">
        <f>'Population Definitions'!B7</f>
        <v>PLHIV 65+</v>
      </c>
      <c r="B63" t="s">
        <v>5</v>
      </c>
      <c r="C63">
        <f t="shared" si="4"/>
        <v>0</v>
      </c>
      <c r="D63" s="2" t="s">
        <v>6</v>
      </c>
    </row>
    <row r="64" spans="1:23" x14ac:dyDescent="0.45">
      <c r="A64" s="2" t="str">
        <f>'Population Definitions'!B8</f>
        <v>Prisoners</v>
      </c>
      <c r="B64" t="s">
        <v>5</v>
      </c>
      <c r="C64">
        <f t="shared" si="4"/>
        <v>0</v>
      </c>
      <c r="D64" s="2" t="s">
        <v>6</v>
      </c>
    </row>
    <row r="65" spans="1:4" x14ac:dyDescent="0.45">
      <c r="A65" s="2" t="str">
        <f>'Population Definitions'!B9</f>
        <v>PLHIV Prisoners</v>
      </c>
      <c r="B65" t="s">
        <v>5</v>
      </c>
      <c r="C65">
        <f t="shared" si="4"/>
        <v>0</v>
      </c>
      <c r="D65" s="2" t="s">
        <v>6</v>
      </c>
    </row>
    <row r="66" spans="1:4" x14ac:dyDescent="0.45">
      <c r="A66" s="2" t="str">
        <f>'Population Definitions'!B10</f>
        <v>Health Care Workers</v>
      </c>
      <c r="B66" t="s">
        <v>5</v>
      </c>
      <c r="C66">
        <f t="shared" si="4"/>
        <v>0</v>
      </c>
      <c r="D66" s="2" t="s">
        <v>6</v>
      </c>
    </row>
    <row r="67" spans="1:4" x14ac:dyDescent="0.45">
      <c r="A67" s="2" t="str">
        <f>'Population Definitions'!B11</f>
        <v>PLHIV Health Care Workers</v>
      </c>
      <c r="B67" t="s">
        <v>5</v>
      </c>
      <c r="C67">
        <f t="shared" si="4"/>
        <v>0</v>
      </c>
      <c r="D67" s="2" t="s">
        <v>6</v>
      </c>
    </row>
    <row r="68" spans="1:4" x14ac:dyDescent="0.45">
      <c r="A68" s="2" t="str">
        <f>'Population Definitions'!B12</f>
        <v>Miners</v>
      </c>
      <c r="B68" t="s">
        <v>5</v>
      </c>
      <c r="C68">
        <f t="shared" si="4"/>
        <v>0</v>
      </c>
      <c r="D68" s="2" t="s">
        <v>6</v>
      </c>
    </row>
    <row r="69" spans="1:4" x14ac:dyDescent="0.45">
      <c r="A69" s="2" t="str">
        <f>'Population Definitions'!B13</f>
        <v>PLHIV Miners</v>
      </c>
      <c r="B69" t="s">
        <v>5</v>
      </c>
      <c r="C69">
        <f t="shared" si="4"/>
        <v>0</v>
      </c>
      <c r="D69" s="2" t="s">
        <v>6</v>
      </c>
    </row>
  </sheetData>
  <dataValidations count="60">
    <dataValidation type="list" allowBlank="1" showInputMessage="1" showErrorMessage="1" sqref="B2" xr:uid="{00000000-0002-0000-0200-000000000000}">
      <formula1>"Number"</formula1>
    </dataValidation>
    <dataValidation type="list" allowBlank="1" showInputMessage="1" showErrorMessage="1" sqref="B3" xr:uid="{00000000-0002-0000-0200-000001000000}">
      <formula1>"Number"</formula1>
    </dataValidation>
    <dataValidation type="list" allowBlank="1" showInputMessage="1" showErrorMessage="1" sqref="B4" xr:uid="{00000000-0002-0000-0200-000002000000}">
      <formula1>"Number"</formula1>
    </dataValidation>
    <dataValidation type="list" allowBlank="1" showInputMessage="1" showErrorMessage="1" sqref="B5" xr:uid="{00000000-0002-0000-0200-000003000000}">
      <formula1>"Number"</formula1>
    </dataValidation>
    <dataValidation type="list" allowBlank="1" showInputMessage="1" showErrorMessage="1" sqref="B6" xr:uid="{00000000-0002-0000-0200-000004000000}">
      <formula1>"Number"</formula1>
    </dataValidation>
    <dataValidation type="list" allowBlank="1" showInputMessage="1" showErrorMessage="1" sqref="B7" xr:uid="{00000000-0002-0000-0200-000005000000}">
      <formula1>"Number"</formula1>
    </dataValidation>
    <dataValidation type="list" allowBlank="1" showInputMessage="1" showErrorMessage="1" sqref="B8" xr:uid="{00000000-0002-0000-0200-000006000000}">
      <formula1>"Number"</formula1>
    </dataValidation>
    <dataValidation type="list" allowBlank="1" showInputMessage="1" showErrorMessage="1" sqref="B9" xr:uid="{00000000-0002-0000-0200-000007000000}">
      <formula1>"Number"</formula1>
    </dataValidation>
    <dataValidation type="list" allowBlank="1" showInputMessage="1" showErrorMessage="1" sqref="B10" xr:uid="{00000000-0002-0000-0200-000008000000}">
      <formula1>"Number"</formula1>
    </dataValidation>
    <dataValidation type="list" allowBlank="1" showInputMessage="1" showErrorMessage="1" sqref="B11" xr:uid="{00000000-0002-0000-0200-000009000000}">
      <formula1>"Number"</formula1>
    </dataValidation>
    <dataValidation type="list" allowBlank="1" showInputMessage="1" showErrorMessage="1" sqref="B12" xr:uid="{00000000-0002-0000-0200-00000A000000}">
      <formula1>"Number"</formula1>
    </dataValidation>
    <dataValidation type="list" allowBlank="1" showInputMessage="1" showErrorMessage="1" sqref="B13" xr:uid="{00000000-0002-0000-0200-00000B000000}">
      <formula1>"Number"</formula1>
    </dataValidation>
    <dataValidation type="list" allowBlank="1" showInputMessage="1" showErrorMessage="1" sqref="B16" xr:uid="{00000000-0002-0000-0200-00000C000000}">
      <formula1>"Number"</formula1>
    </dataValidation>
    <dataValidation type="list" allowBlank="1" showInputMessage="1" showErrorMessage="1" sqref="B17" xr:uid="{00000000-0002-0000-0200-00000D000000}">
      <formula1>"Number"</formula1>
    </dataValidation>
    <dataValidation type="list" allowBlank="1" showInputMessage="1" showErrorMessage="1" sqref="B18" xr:uid="{00000000-0002-0000-0200-00000E000000}">
      <formula1>"Number"</formula1>
    </dataValidation>
    <dataValidation type="list" allowBlank="1" showInputMessage="1" showErrorMessage="1" sqref="B19" xr:uid="{00000000-0002-0000-0200-00000F000000}">
      <formula1>"Number"</formula1>
    </dataValidation>
    <dataValidation type="list" allowBlank="1" showInputMessage="1" showErrorMessage="1" sqref="B20" xr:uid="{00000000-0002-0000-0200-000010000000}">
      <formula1>"Number"</formula1>
    </dataValidation>
    <dataValidation type="list" allowBlank="1" showInputMessage="1" showErrorMessage="1" sqref="B21" xr:uid="{00000000-0002-0000-0200-000011000000}">
      <formula1>"Number"</formula1>
    </dataValidation>
    <dataValidation type="list" allowBlank="1" showInputMessage="1" showErrorMessage="1" sqref="B22" xr:uid="{00000000-0002-0000-0200-000012000000}">
      <formula1>"Number"</formula1>
    </dataValidation>
    <dataValidation type="list" allowBlank="1" showInputMessage="1" showErrorMessage="1" sqref="B23" xr:uid="{00000000-0002-0000-0200-000013000000}">
      <formula1>"Number"</formula1>
    </dataValidation>
    <dataValidation type="list" allowBlank="1" showInputMessage="1" showErrorMessage="1" sqref="B24" xr:uid="{00000000-0002-0000-0200-000014000000}">
      <formula1>"Number"</formula1>
    </dataValidation>
    <dataValidation type="list" allowBlank="1" showInputMessage="1" showErrorMessage="1" sqref="B25" xr:uid="{00000000-0002-0000-0200-000015000000}">
      <formula1>"Number"</formula1>
    </dataValidation>
    <dataValidation type="list" allowBlank="1" showInputMessage="1" showErrorMessage="1" sqref="B26" xr:uid="{00000000-0002-0000-0200-000016000000}">
      <formula1>"Number"</formula1>
    </dataValidation>
    <dataValidation type="list" allowBlank="1" showInputMessage="1" showErrorMessage="1" sqref="B27" xr:uid="{00000000-0002-0000-0200-000017000000}">
      <formula1>"Number"</formula1>
    </dataValidation>
    <dataValidation type="list" allowBlank="1" showInputMessage="1" showErrorMessage="1" sqref="B30" xr:uid="{00000000-0002-0000-0200-000018000000}">
      <formula1>"Number,Probability"</formula1>
    </dataValidation>
    <dataValidation type="list" allowBlank="1" showInputMessage="1" showErrorMessage="1" sqref="B31" xr:uid="{00000000-0002-0000-0200-000019000000}">
      <formula1>"Number,Probability"</formula1>
    </dataValidation>
    <dataValidation type="list" allowBlank="1" showInputMessage="1" showErrorMessage="1" sqref="B32" xr:uid="{00000000-0002-0000-0200-00001A000000}">
      <formula1>"Number,Probability"</formula1>
    </dataValidation>
    <dataValidation type="list" allowBlank="1" showInputMessage="1" showErrorMessage="1" sqref="B33" xr:uid="{00000000-0002-0000-0200-00001B000000}">
      <formula1>"Number,Probability"</formula1>
    </dataValidation>
    <dataValidation type="list" allowBlank="1" showInputMessage="1" showErrorMessage="1" sqref="B34" xr:uid="{00000000-0002-0000-0200-00001C000000}">
      <formula1>"Number,Probability"</formula1>
    </dataValidation>
    <dataValidation type="list" allowBlank="1" showInputMessage="1" showErrorMessage="1" sqref="B35" xr:uid="{00000000-0002-0000-0200-00001D000000}">
      <formula1>"Number,Probability"</formula1>
    </dataValidation>
    <dataValidation type="list" allowBlank="1" showInputMessage="1" showErrorMessage="1" sqref="B36" xr:uid="{00000000-0002-0000-0200-00001E000000}">
      <formula1>"Number,Probability"</formula1>
    </dataValidation>
    <dataValidation type="list" allowBlank="1" showInputMessage="1" showErrorMessage="1" sqref="B37" xr:uid="{00000000-0002-0000-0200-00001F000000}">
      <formula1>"Number,Probability"</formula1>
    </dataValidation>
    <dataValidation type="list" allowBlank="1" showInputMessage="1" showErrorMessage="1" sqref="B38" xr:uid="{00000000-0002-0000-0200-000020000000}">
      <formula1>"Number,Probability"</formula1>
    </dataValidation>
    <dataValidation type="list" allowBlank="1" showInputMessage="1" showErrorMessage="1" sqref="B39" xr:uid="{00000000-0002-0000-0200-000021000000}">
      <formula1>"Number,Probability"</formula1>
    </dataValidation>
    <dataValidation type="list" allowBlank="1" showInputMessage="1" showErrorMessage="1" sqref="B40" xr:uid="{00000000-0002-0000-0200-000022000000}">
      <formula1>"Number,Probability"</formula1>
    </dataValidation>
    <dataValidation type="list" allowBlank="1" showInputMessage="1" showErrorMessage="1" sqref="B41" xr:uid="{00000000-0002-0000-0200-000023000000}">
      <formula1>"Number,Probability"</formula1>
    </dataValidation>
    <dataValidation type="list" allowBlank="1" showInputMessage="1" showErrorMessage="1" sqref="B44" xr:uid="{00000000-0002-0000-0200-000024000000}">
      <formula1>"Number"</formula1>
    </dataValidation>
    <dataValidation type="list" allowBlank="1" showInputMessage="1" showErrorMessage="1" sqref="B45" xr:uid="{00000000-0002-0000-0200-000025000000}">
      <formula1>"Number"</formula1>
    </dataValidation>
    <dataValidation type="list" allowBlank="1" showInputMessage="1" showErrorMessage="1" sqref="B46" xr:uid="{00000000-0002-0000-0200-000026000000}">
      <formula1>"Number"</formula1>
    </dataValidation>
    <dataValidation type="list" allowBlank="1" showInputMessage="1" showErrorMessage="1" sqref="B47" xr:uid="{00000000-0002-0000-0200-000027000000}">
      <formula1>"Number"</formula1>
    </dataValidation>
    <dataValidation type="list" allowBlank="1" showInputMessage="1" showErrorMessage="1" sqref="B48" xr:uid="{00000000-0002-0000-0200-000028000000}">
      <formula1>"Number"</formula1>
    </dataValidation>
    <dataValidation type="list" allowBlank="1" showInputMessage="1" showErrorMessage="1" sqref="B49" xr:uid="{00000000-0002-0000-0200-000029000000}">
      <formula1>"Number"</formula1>
    </dataValidation>
    <dataValidation type="list" allowBlank="1" showInputMessage="1" showErrorMessage="1" sqref="B50" xr:uid="{00000000-0002-0000-0200-00002A000000}">
      <formula1>"Number"</formula1>
    </dataValidation>
    <dataValidation type="list" allowBlank="1" showInputMessage="1" showErrorMessage="1" sqref="B51" xr:uid="{00000000-0002-0000-0200-00002B000000}">
      <formula1>"Number"</formula1>
    </dataValidation>
    <dataValidation type="list" allowBlank="1" showInputMessage="1" showErrorMessage="1" sqref="B52" xr:uid="{00000000-0002-0000-0200-00002C000000}">
      <formula1>"Number"</formula1>
    </dataValidation>
    <dataValidation type="list" allowBlank="1" showInputMessage="1" showErrorMessage="1" sqref="B53" xr:uid="{00000000-0002-0000-0200-00002D000000}">
      <formula1>"Number"</formula1>
    </dataValidation>
    <dataValidation type="list" allowBlank="1" showInputMessage="1" showErrorMessage="1" sqref="B54" xr:uid="{00000000-0002-0000-0200-00002E000000}">
      <formula1>"Number"</formula1>
    </dataValidation>
    <dataValidation type="list" allowBlank="1" showInputMessage="1" showErrorMessage="1" sqref="B55" xr:uid="{00000000-0002-0000-0200-00002F000000}">
      <formula1>"Number"</formula1>
    </dataValidation>
    <dataValidation type="list" allowBlank="1" showInputMessage="1" showErrorMessage="1" sqref="B58" xr:uid="{00000000-0002-0000-0200-000030000000}">
      <formula1>"Number,Probability"</formula1>
    </dataValidation>
    <dataValidation type="list" allowBlank="1" showInputMessage="1" showErrorMessage="1" sqref="B59" xr:uid="{00000000-0002-0000-0200-000031000000}">
      <formula1>"Number,Probability"</formula1>
    </dataValidation>
    <dataValidation type="list" allowBlank="1" showInputMessage="1" showErrorMessage="1" sqref="B60" xr:uid="{00000000-0002-0000-0200-000032000000}">
      <formula1>"Number,Probability"</formula1>
    </dataValidation>
    <dataValidation type="list" allowBlank="1" showInputMessage="1" showErrorMessage="1" sqref="B61" xr:uid="{00000000-0002-0000-0200-000033000000}">
      <formula1>"Number,Probability"</formula1>
    </dataValidation>
    <dataValidation type="list" allowBlank="1" showInputMessage="1" showErrorMessage="1" sqref="B62" xr:uid="{00000000-0002-0000-0200-000034000000}">
      <formula1>"Number,Probability"</formula1>
    </dataValidation>
    <dataValidation type="list" allowBlank="1" showInputMessage="1" showErrorMessage="1" sqref="B63" xr:uid="{00000000-0002-0000-0200-000035000000}">
      <formula1>"Number,Probability"</formula1>
    </dataValidation>
    <dataValidation type="list" allowBlank="1" showInputMessage="1" showErrorMessage="1" sqref="B64" xr:uid="{00000000-0002-0000-0200-000036000000}">
      <formula1>"Number,Probability"</formula1>
    </dataValidation>
    <dataValidation type="list" allowBlank="1" showInputMessage="1" showErrorMessage="1" sqref="B65" xr:uid="{00000000-0002-0000-0200-000037000000}">
      <formula1>"Number,Probability"</formula1>
    </dataValidation>
    <dataValidation type="list" allowBlank="1" showInputMessage="1" showErrorMessage="1" sqref="B66" xr:uid="{00000000-0002-0000-0200-000038000000}">
      <formula1>"Number,Probability"</formula1>
    </dataValidation>
    <dataValidation type="list" allowBlank="1" showInputMessage="1" showErrorMessage="1" sqref="B67" xr:uid="{00000000-0002-0000-0200-000039000000}">
      <formula1>"Number,Probability"</formula1>
    </dataValidation>
    <dataValidation type="list" allowBlank="1" showInputMessage="1" showErrorMessage="1" sqref="B68" xr:uid="{00000000-0002-0000-0200-00003A000000}">
      <formula1>"Number,Probability"</formula1>
    </dataValidation>
    <dataValidation type="list" allowBlank="1" showInputMessage="1" showErrorMessage="1" sqref="B69" xr:uid="{00000000-0002-0000-0200-00003B000000}">
      <formula1>"Number,Probability"</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07"/>
  <sheetViews>
    <sheetView topLeftCell="A236" workbookViewId="0">
      <selection activeCell="N251" sqref="N251"/>
    </sheetView>
  </sheetViews>
  <sheetFormatPr defaultRowHeight="14.25" x14ac:dyDescent="0.45"/>
  <cols>
    <col min="1" max="1" width="42.33203125" bestFit="1" customWidth="1"/>
    <col min="2" max="2" width="12.265625" bestFit="1" customWidth="1"/>
    <col min="3" max="3" width="8" bestFit="1" customWidth="1"/>
    <col min="4" max="4" width="3.06640625" bestFit="1" customWidth="1"/>
    <col min="5" max="5" width="9.86328125" bestFit="1" customWidth="1"/>
    <col min="6" max="19" width="7.3984375" bestFit="1" customWidth="1"/>
    <col min="20" max="23" width="4.73046875" bestFit="1" customWidth="1"/>
  </cols>
  <sheetData>
    <row r="1" spans="1:23" s="36" customFormat="1" x14ac:dyDescent="0.45">
      <c r="A1" s="1" t="s">
        <v>59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s="36" customFormat="1" x14ac:dyDescent="0.45">
      <c r="A2" s="40" t="str">
        <f>'Population Definitions'!$B$2</f>
        <v>Gen 0-4</v>
      </c>
      <c r="B2" s="36" t="s">
        <v>5</v>
      </c>
      <c r="C2" s="36" t="str">
        <f t="shared" ref="C2:C13" si="0">IF(SUMPRODUCT(--(E2:W2&lt;&gt;""))=0,0,"N.A.")</f>
        <v>N.A.</v>
      </c>
      <c r="D2" s="38" t="s">
        <v>6</v>
      </c>
      <c r="E2" s="47">
        <v>1628.791055731323</v>
      </c>
    </row>
    <row r="3" spans="1:23" s="36" customFormat="1" x14ac:dyDescent="0.45">
      <c r="A3" s="40" t="str">
        <f>'Population Definitions'!$B$3</f>
        <v>Gen 5-14</v>
      </c>
      <c r="B3" s="36" t="s">
        <v>5</v>
      </c>
      <c r="C3" s="36" t="str">
        <f t="shared" si="0"/>
        <v>N.A.</v>
      </c>
      <c r="D3" s="38" t="s">
        <v>6</v>
      </c>
      <c r="E3" s="47">
        <v>724.8636958939444</v>
      </c>
    </row>
    <row r="4" spans="1:23" s="36" customFormat="1" x14ac:dyDescent="0.45">
      <c r="A4" s="40" t="str">
        <f>'Population Definitions'!$B$4</f>
        <v>Gen 15-64</v>
      </c>
      <c r="B4" s="36" t="s">
        <v>5</v>
      </c>
      <c r="C4" s="36" t="str">
        <f t="shared" si="0"/>
        <v>N.A.</v>
      </c>
      <c r="D4" s="38" t="s">
        <v>6</v>
      </c>
      <c r="E4" s="47">
        <v>2536.7679116949062</v>
      </c>
    </row>
    <row r="5" spans="1:23" s="36" customFormat="1" x14ac:dyDescent="0.45">
      <c r="A5" s="40" t="str">
        <f>'Population Definitions'!$B$5</f>
        <v>Gen 65+</v>
      </c>
      <c r="B5" s="36" t="s">
        <v>5</v>
      </c>
      <c r="C5" s="36" t="str">
        <f t="shared" si="0"/>
        <v>N.A.</v>
      </c>
      <c r="D5" s="38" t="s">
        <v>6</v>
      </c>
      <c r="E5" s="47">
        <v>174.95334850864231</v>
      </c>
    </row>
    <row r="6" spans="1:23" s="36" customFormat="1" x14ac:dyDescent="0.45">
      <c r="A6" s="40" t="str">
        <f>'Population Definitions'!$B$6</f>
        <v>PLHIV 15-64</v>
      </c>
      <c r="B6" s="36" t="s">
        <v>5</v>
      </c>
      <c r="C6" s="36" t="str">
        <f t="shared" si="0"/>
        <v>N.A.</v>
      </c>
      <c r="D6" s="38" t="s">
        <v>6</v>
      </c>
      <c r="E6" s="47">
        <v>13686.100331738851</v>
      </c>
    </row>
    <row r="7" spans="1:23" s="36" customFormat="1" x14ac:dyDescent="0.45">
      <c r="A7" s="40" t="str">
        <f>'Population Definitions'!$B$7</f>
        <v>PLHIV 65+</v>
      </c>
      <c r="B7" s="36" t="s">
        <v>5</v>
      </c>
      <c r="C7" s="36" t="str">
        <f t="shared" si="0"/>
        <v>N.A.</v>
      </c>
      <c r="D7" s="38" t="s">
        <v>6</v>
      </c>
      <c r="E7" s="47">
        <v>82.136361286302488</v>
      </c>
    </row>
    <row r="8" spans="1:23" s="36" customFormat="1" x14ac:dyDescent="0.45">
      <c r="A8" s="40" t="str">
        <f>'Population Definitions'!$B$8</f>
        <v>Prisoners</v>
      </c>
      <c r="B8" s="36" t="s">
        <v>5</v>
      </c>
      <c r="C8" s="36" t="str">
        <f t="shared" si="0"/>
        <v>N.A.</v>
      </c>
      <c r="D8" s="38" t="s">
        <v>6</v>
      </c>
      <c r="E8" s="47">
        <v>43.693093756809269</v>
      </c>
    </row>
    <row r="9" spans="1:23" s="36" customFormat="1" x14ac:dyDescent="0.45">
      <c r="A9" s="40" t="str">
        <f>'Population Definitions'!$B$9</f>
        <v>PLHIV Prisoners</v>
      </c>
      <c r="B9" s="36" t="s">
        <v>5</v>
      </c>
      <c r="C9" s="36" t="str">
        <f t="shared" si="0"/>
        <v>N.A.</v>
      </c>
      <c r="D9" s="38" t="s">
        <v>6</v>
      </c>
      <c r="E9" s="47">
        <v>243.56028604774679</v>
      </c>
    </row>
    <row r="10" spans="1:23" s="36" customFormat="1" x14ac:dyDescent="0.45">
      <c r="A10" s="40" t="str">
        <f>'Population Definitions'!$B$10</f>
        <v>Health Care Workers</v>
      </c>
      <c r="B10" s="36" t="s">
        <v>5</v>
      </c>
      <c r="C10" s="36">
        <f t="shared" si="0"/>
        <v>0</v>
      </c>
      <c r="D10" s="38" t="s">
        <v>6</v>
      </c>
    </row>
    <row r="11" spans="1:23" s="36" customFormat="1" x14ac:dyDescent="0.45">
      <c r="A11" s="40" t="str">
        <f>'Population Definitions'!$B$11</f>
        <v>PLHIV Health Care Workers</v>
      </c>
      <c r="B11" s="36" t="s">
        <v>5</v>
      </c>
      <c r="C11" s="36">
        <f t="shared" si="0"/>
        <v>0</v>
      </c>
      <c r="D11" s="38" t="s">
        <v>6</v>
      </c>
    </row>
    <row r="12" spans="1:23" s="36" customFormat="1" x14ac:dyDescent="0.45">
      <c r="A12" s="40" t="str">
        <f>'Population Definitions'!$B$12</f>
        <v>Miners</v>
      </c>
      <c r="B12" s="36" t="s">
        <v>5</v>
      </c>
      <c r="C12" s="36">
        <f t="shared" si="0"/>
        <v>0</v>
      </c>
      <c r="D12" s="38" t="s">
        <v>6</v>
      </c>
    </row>
    <row r="13" spans="1:23" s="36" customFormat="1" x14ac:dyDescent="0.45">
      <c r="A13" s="40" t="str">
        <f>'Population Definitions'!$B$13</f>
        <v>PLHIV Miners</v>
      </c>
      <c r="B13" s="36" t="s">
        <v>5</v>
      </c>
      <c r="C13" s="36">
        <f t="shared" si="0"/>
        <v>0</v>
      </c>
      <c r="D13" s="38" t="s">
        <v>6</v>
      </c>
    </row>
    <row r="14" spans="1:23" s="36" customFormat="1" x14ac:dyDescent="0.45"/>
    <row r="15" spans="1:23" s="36" customFormat="1" x14ac:dyDescent="0.45">
      <c r="A15" s="1" t="s">
        <v>60</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s="36" customFormat="1" x14ac:dyDescent="0.45">
      <c r="A16" s="40" t="str">
        <f>'Population Definitions'!$B$2</f>
        <v>Gen 0-4</v>
      </c>
      <c r="B16" s="36" t="s">
        <v>5</v>
      </c>
      <c r="C16" s="36" t="str">
        <f t="shared" ref="C16:C27" si="1">IF(SUMPRODUCT(--(E16:W16&lt;&gt;""))=0,0,"N.A.")</f>
        <v>N.A.</v>
      </c>
      <c r="D16" s="38" t="s">
        <v>6</v>
      </c>
      <c r="E16" s="45">
        <v>0.51230168692830003</v>
      </c>
    </row>
    <row r="17" spans="1:23" s="36" customFormat="1" x14ac:dyDescent="0.45">
      <c r="A17" s="40" t="str">
        <f>'Population Definitions'!$B$3</f>
        <v>Gen 5-14</v>
      </c>
      <c r="B17" s="36" t="s">
        <v>5</v>
      </c>
      <c r="C17" s="36" t="str">
        <f t="shared" si="1"/>
        <v>N.A.</v>
      </c>
      <c r="D17" s="38" t="s">
        <v>6</v>
      </c>
      <c r="E17" s="45">
        <v>0.45582072297300003</v>
      </c>
    </row>
    <row r="18" spans="1:23" s="36" customFormat="1" x14ac:dyDescent="0.45">
      <c r="A18" s="40" t="str">
        <f>'Population Definitions'!$B$4</f>
        <v>Gen 15-64</v>
      </c>
      <c r="B18" s="36" t="s">
        <v>5</v>
      </c>
      <c r="C18" s="36" t="str">
        <f t="shared" si="1"/>
        <v>N.A.</v>
      </c>
      <c r="D18" s="38" t="s">
        <v>6</v>
      </c>
      <c r="E18" s="45">
        <v>134.00456178681</v>
      </c>
    </row>
    <row r="19" spans="1:23" s="36" customFormat="1" x14ac:dyDescent="0.45">
      <c r="A19" s="40" t="str">
        <f>'Population Definitions'!$B$5</f>
        <v>Gen 65+</v>
      </c>
      <c r="B19" s="36" t="s">
        <v>5</v>
      </c>
      <c r="C19" s="36" t="str">
        <f t="shared" si="1"/>
        <v>N.A.</v>
      </c>
      <c r="D19" s="38" t="s">
        <v>6</v>
      </c>
      <c r="E19" s="45">
        <v>0.48275166150360005</v>
      </c>
    </row>
    <row r="20" spans="1:23" s="36" customFormat="1" x14ac:dyDescent="0.45">
      <c r="A20" s="40" t="str">
        <f>'Population Definitions'!$B$6</f>
        <v>PLHIV 15-64</v>
      </c>
      <c r="B20" s="36" t="s">
        <v>5</v>
      </c>
      <c r="C20" s="36" t="str">
        <f t="shared" si="1"/>
        <v>N.A.</v>
      </c>
      <c r="D20" s="38" t="s">
        <v>6</v>
      </c>
      <c r="E20" s="45">
        <v>0.54167950223999994</v>
      </c>
    </row>
    <row r="21" spans="1:23" s="36" customFormat="1" x14ac:dyDescent="0.45">
      <c r="A21" s="40" t="str">
        <f>'Population Definitions'!$B$7</f>
        <v>PLHIV 65+</v>
      </c>
      <c r="B21" s="36" t="s">
        <v>5</v>
      </c>
      <c r="C21" s="36" t="str">
        <f t="shared" si="1"/>
        <v>N.A.</v>
      </c>
      <c r="D21" s="38" t="s">
        <v>6</v>
      </c>
      <c r="E21" s="45">
        <v>0.24264933262919999</v>
      </c>
    </row>
    <row r="22" spans="1:23" s="36" customFormat="1" x14ac:dyDescent="0.45">
      <c r="A22" s="40" t="str">
        <f>'Population Definitions'!$B$8</f>
        <v>Prisoners</v>
      </c>
      <c r="B22" s="36" t="s">
        <v>5</v>
      </c>
      <c r="C22" s="36">
        <f t="shared" si="1"/>
        <v>0</v>
      </c>
      <c r="D22" s="38" t="s">
        <v>6</v>
      </c>
    </row>
    <row r="23" spans="1:23" s="36" customFormat="1" x14ac:dyDescent="0.45">
      <c r="A23" s="40" t="str">
        <f>'Population Definitions'!$B$9</f>
        <v>PLHIV Prisoners</v>
      </c>
      <c r="B23" s="36" t="s">
        <v>5</v>
      </c>
      <c r="C23" s="36">
        <f t="shared" si="1"/>
        <v>0</v>
      </c>
      <c r="D23" s="38" t="s">
        <v>6</v>
      </c>
    </row>
    <row r="24" spans="1:23" s="36" customFormat="1" x14ac:dyDescent="0.45">
      <c r="A24" s="40" t="str">
        <f>'Population Definitions'!$B$10</f>
        <v>Health Care Workers</v>
      </c>
      <c r="B24" s="36" t="s">
        <v>5</v>
      </c>
      <c r="C24" s="36">
        <f t="shared" si="1"/>
        <v>0</v>
      </c>
      <c r="D24" s="38" t="s">
        <v>6</v>
      </c>
    </row>
    <row r="25" spans="1:23" s="36" customFormat="1" x14ac:dyDescent="0.45">
      <c r="A25" s="40" t="str">
        <f>'Population Definitions'!$B$11</f>
        <v>PLHIV Health Care Workers</v>
      </c>
      <c r="B25" s="36" t="s">
        <v>5</v>
      </c>
      <c r="C25" s="36">
        <f t="shared" si="1"/>
        <v>0</v>
      </c>
      <c r="D25" s="38" t="s">
        <v>6</v>
      </c>
    </row>
    <row r="26" spans="1:23" s="36" customFormat="1" x14ac:dyDescent="0.45">
      <c r="A26" s="40" t="str">
        <f>'Population Definitions'!$B$12</f>
        <v>Miners</v>
      </c>
      <c r="B26" s="36" t="s">
        <v>5</v>
      </c>
      <c r="C26" s="36">
        <f t="shared" si="1"/>
        <v>0</v>
      </c>
      <c r="D26" s="38" t="s">
        <v>6</v>
      </c>
    </row>
    <row r="27" spans="1:23" s="36" customFormat="1" x14ac:dyDescent="0.45">
      <c r="A27" s="40" t="str">
        <f>'Population Definitions'!$B$13</f>
        <v>PLHIV Miners</v>
      </c>
      <c r="B27" s="36" t="s">
        <v>5</v>
      </c>
      <c r="C27" s="36">
        <f t="shared" si="1"/>
        <v>0</v>
      </c>
      <c r="D27" s="38" t="s">
        <v>6</v>
      </c>
    </row>
    <row r="28" spans="1:23" s="36" customFormat="1" x14ac:dyDescent="0.45"/>
    <row r="29" spans="1:23" s="36" customFormat="1" x14ac:dyDescent="0.45">
      <c r="A29" s="1" t="s">
        <v>61</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s="36" customFormat="1" x14ac:dyDescent="0.45">
      <c r="A30" s="40" t="str">
        <f>'Population Definitions'!$B$2</f>
        <v>Gen 0-4</v>
      </c>
      <c r="B30" s="36" t="s">
        <v>5</v>
      </c>
      <c r="C30" s="36">
        <f t="shared" ref="C30:C41" si="2">IF(SUMPRODUCT(--(E30:W30&lt;&gt;""))=0,0,"N.A.")</f>
        <v>0</v>
      </c>
      <c r="D30" s="38" t="s">
        <v>6</v>
      </c>
    </row>
    <row r="31" spans="1:23" s="36" customFormat="1" x14ac:dyDescent="0.45">
      <c r="A31" s="40" t="str">
        <f>'Population Definitions'!$B$3</f>
        <v>Gen 5-14</v>
      </c>
      <c r="B31" s="36" t="s">
        <v>5</v>
      </c>
      <c r="C31" s="36">
        <f t="shared" si="2"/>
        <v>0</v>
      </c>
      <c r="D31" s="38" t="s">
        <v>6</v>
      </c>
    </row>
    <row r="32" spans="1:23" s="36" customFormat="1" x14ac:dyDescent="0.45">
      <c r="A32" s="40" t="str">
        <f>'Population Definitions'!$B$4</f>
        <v>Gen 15-64</v>
      </c>
      <c r="B32" s="36" t="s">
        <v>5</v>
      </c>
      <c r="C32" s="36" t="str">
        <f t="shared" si="2"/>
        <v>N.A.</v>
      </c>
      <c r="D32" s="38" t="s">
        <v>6</v>
      </c>
      <c r="E32" s="43">
        <v>6.1758234587825367</v>
      </c>
    </row>
    <row r="33" spans="1:23" s="36" customFormat="1" x14ac:dyDescent="0.45">
      <c r="A33" s="40" t="str">
        <f>'Population Definitions'!$B$5</f>
        <v>Gen 65+</v>
      </c>
      <c r="B33" s="36" t="s">
        <v>5</v>
      </c>
      <c r="C33" s="36">
        <f t="shared" si="2"/>
        <v>0</v>
      </c>
      <c r="D33" s="38" t="s">
        <v>6</v>
      </c>
      <c r="E33" s="44"/>
    </row>
    <row r="34" spans="1:23" s="36" customFormat="1" x14ac:dyDescent="0.45">
      <c r="A34" s="40" t="str">
        <f>'Population Definitions'!$B$6</f>
        <v>PLHIV 15-64</v>
      </c>
      <c r="B34" s="36" t="s">
        <v>5</v>
      </c>
      <c r="C34" s="36" t="str">
        <f t="shared" si="2"/>
        <v>N.A.</v>
      </c>
      <c r="D34" s="38" t="s">
        <v>6</v>
      </c>
      <c r="E34" s="43">
        <v>4.2300000000000004</v>
      </c>
    </row>
    <row r="35" spans="1:23" s="36" customFormat="1" x14ac:dyDescent="0.45">
      <c r="A35" s="40" t="str">
        <f>'Population Definitions'!$B$7</f>
        <v>PLHIV 65+</v>
      </c>
      <c r="B35" s="36" t="s">
        <v>5</v>
      </c>
      <c r="C35" s="36">
        <f t="shared" si="2"/>
        <v>0</v>
      </c>
      <c r="D35" s="38" t="s">
        <v>6</v>
      </c>
    </row>
    <row r="36" spans="1:23" s="36" customFormat="1" x14ac:dyDescent="0.45">
      <c r="A36" s="40" t="str">
        <f>'Population Definitions'!$B$8</f>
        <v>Prisoners</v>
      </c>
      <c r="B36" s="36" t="s">
        <v>5</v>
      </c>
      <c r="C36" s="36">
        <f t="shared" si="2"/>
        <v>0</v>
      </c>
      <c r="D36" s="38" t="s">
        <v>6</v>
      </c>
    </row>
    <row r="37" spans="1:23" s="36" customFormat="1" x14ac:dyDescent="0.45">
      <c r="A37" s="40" t="str">
        <f>'Population Definitions'!$B$9</f>
        <v>PLHIV Prisoners</v>
      </c>
      <c r="B37" s="36" t="s">
        <v>5</v>
      </c>
      <c r="C37" s="36">
        <f t="shared" si="2"/>
        <v>0</v>
      </c>
      <c r="D37" s="38" t="s">
        <v>6</v>
      </c>
    </row>
    <row r="38" spans="1:23" s="36" customFormat="1" x14ac:dyDescent="0.45">
      <c r="A38" s="40" t="str">
        <f>'Population Definitions'!$B$10</f>
        <v>Health Care Workers</v>
      </c>
      <c r="B38" s="36" t="s">
        <v>5</v>
      </c>
      <c r="C38" s="36">
        <f t="shared" si="2"/>
        <v>0</v>
      </c>
      <c r="D38" s="38" t="s">
        <v>6</v>
      </c>
    </row>
    <row r="39" spans="1:23" s="36" customFormat="1" x14ac:dyDescent="0.45">
      <c r="A39" s="40" t="str">
        <f>'Population Definitions'!$B$11</f>
        <v>PLHIV Health Care Workers</v>
      </c>
      <c r="B39" s="36" t="s">
        <v>5</v>
      </c>
      <c r="C39" s="36">
        <f t="shared" si="2"/>
        <v>0</v>
      </c>
      <c r="D39" s="38" t="s">
        <v>6</v>
      </c>
    </row>
    <row r="40" spans="1:23" s="36" customFormat="1" x14ac:dyDescent="0.45">
      <c r="A40" s="40" t="str">
        <f>'Population Definitions'!$B$12</f>
        <v>Miners</v>
      </c>
      <c r="B40" s="36" t="s">
        <v>5</v>
      </c>
      <c r="C40" s="36">
        <f t="shared" si="2"/>
        <v>0</v>
      </c>
      <c r="D40" s="38" t="s">
        <v>6</v>
      </c>
    </row>
    <row r="41" spans="1:23" s="36" customFormat="1" x14ac:dyDescent="0.45">
      <c r="A41" s="40" t="str">
        <f>'Population Definitions'!$B$13</f>
        <v>PLHIV Miners</v>
      </c>
      <c r="B41" s="36" t="s">
        <v>5</v>
      </c>
      <c r="C41" s="36">
        <f t="shared" si="2"/>
        <v>0</v>
      </c>
      <c r="D41" s="38" t="s">
        <v>6</v>
      </c>
    </row>
    <row r="42" spans="1:23" s="36" customFormat="1" x14ac:dyDescent="0.45"/>
    <row r="43" spans="1:23" s="36" customFormat="1" x14ac:dyDescent="0.45">
      <c r="A43" s="1" t="s">
        <v>62</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s="36" customFormat="1" x14ac:dyDescent="0.45">
      <c r="A44" s="40" t="str">
        <f>'Population Definitions'!$B$2</f>
        <v>Gen 0-4</v>
      </c>
      <c r="B44" s="36" t="s">
        <v>5</v>
      </c>
      <c r="C44" s="36" t="str">
        <f t="shared" ref="C44:C55" si="3">IF(SUMPRODUCT(--(E44:W44&lt;&gt;""))=0,0,"N.A.")</f>
        <v>N.A.</v>
      </c>
      <c r="D44" s="38" t="s">
        <v>6</v>
      </c>
      <c r="E44" s="42">
        <v>160.9939099651113</v>
      </c>
    </row>
    <row r="45" spans="1:23" s="36" customFormat="1" x14ac:dyDescent="0.45">
      <c r="A45" s="40" t="str">
        <f>'Population Definitions'!$B$3</f>
        <v>Gen 5-14</v>
      </c>
      <c r="B45" s="36" t="s">
        <v>5</v>
      </c>
      <c r="C45" s="36" t="str">
        <f t="shared" si="3"/>
        <v>N.A.</v>
      </c>
      <c r="D45" s="38" t="s">
        <v>6</v>
      </c>
      <c r="E45" s="42">
        <v>92.444730936103795</v>
      </c>
    </row>
    <row r="46" spans="1:23" s="36" customFormat="1" x14ac:dyDescent="0.45">
      <c r="A46" s="40" t="str">
        <f>'Population Definitions'!$B$4</f>
        <v>Gen 15-64</v>
      </c>
      <c r="B46" s="36" t="s">
        <v>5</v>
      </c>
      <c r="C46" s="36" t="str">
        <f t="shared" si="3"/>
        <v>N.A.</v>
      </c>
      <c r="D46" s="38" t="s">
        <v>6</v>
      </c>
      <c r="E46" s="42">
        <v>178.29518819270939</v>
      </c>
    </row>
    <row r="47" spans="1:23" s="36" customFormat="1" x14ac:dyDescent="0.45">
      <c r="A47" s="40" t="str">
        <f>'Population Definitions'!$B$5</f>
        <v>Gen 65+</v>
      </c>
      <c r="B47" s="36" t="s">
        <v>5</v>
      </c>
      <c r="C47" s="36" t="str">
        <f t="shared" si="3"/>
        <v>N.A.</v>
      </c>
      <c r="D47" s="38" t="s">
        <v>6</v>
      </c>
      <c r="E47" s="42">
        <v>21.71043306350667</v>
      </c>
    </row>
    <row r="48" spans="1:23" s="36" customFormat="1" x14ac:dyDescent="0.45">
      <c r="A48" s="40" t="str">
        <f>'Population Definitions'!$B$6</f>
        <v>PLHIV 15-64</v>
      </c>
      <c r="B48" s="36" t="s">
        <v>5</v>
      </c>
      <c r="C48" s="36" t="str">
        <f t="shared" si="3"/>
        <v>N.A.</v>
      </c>
      <c r="D48" s="38" t="s">
        <v>6</v>
      </c>
      <c r="E48" s="42">
        <v>1302.8464539960571</v>
      </c>
    </row>
    <row r="49" spans="1:23" s="36" customFormat="1" x14ac:dyDescent="0.45">
      <c r="A49" s="40" t="str">
        <f>'Population Definitions'!$B$7</f>
        <v>PLHIV 65+</v>
      </c>
      <c r="B49" s="36" t="s">
        <v>5</v>
      </c>
      <c r="C49" s="36" t="str">
        <f t="shared" si="3"/>
        <v>N.A.</v>
      </c>
      <c r="D49" s="38" t="s">
        <v>6</v>
      </c>
      <c r="E49" s="42">
        <v>8.3563631206053568</v>
      </c>
    </row>
    <row r="50" spans="1:23" s="36" customFormat="1" x14ac:dyDescent="0.45">
      <c r="A50" s="40" t="str">
        <f>'Population Definitions'!$B$8</f>
        <v>Prisoners</v>
      </c>
      <c r="B50" s="36" t="s">
        <v>5</v>
      </c>
      <c r="C50" s="36" t="str">
        <f t="shared" si="3"/>
        <v>N.A.</v>
      </c>
      <c r="D50" s="38" t="s">
        <v>6</v>
      </c>
      <c r="E50" s="42">
        <v>29.962546772132072</v>
      </c>
    </row>
    <row r="51" spans="1:23" s="36" customFormat="1" x14ac:dyDescent="0.45">
      <c r="A51" s="40" t="str">
        <f>'Population Definitions'!$B$9</f>
        <v>PLHIV Prisoners</v>
      </c>
      <c r="B51" s="36" t="s">
        <v>5</v>
      </c>
      <c r="C51" s="36" t="str">
        <f t="shared" si="3"/>
        <v>N.A.</v>
      </c>
      <c r="D51" s="38" t="s">
        <v>6</v>
      </c>
      <c r="E51" s="42">
        <v>61.332030523129418</v>
      </c>
    </row>
    <row r="52" spans="1:23" s="36" customFormat="1" x14ac:dyDescent="0.45">
      <c r="A52" s="40" t="str">
        <f>'Population Definitions'!$B$10</f>
        <v>Health Care Workers</v>
      </c>
      <c r="B52" s="36" t="s">
        <v>5</v>
      </c>
      <c r="C52" s="36">
        <f t="shared" si="3"/>
        <v>0</v>
      </c>
      <c r="D52" s="38" t="s">
        <v>6</v>
      </c>
    </row>
    <row r="53" spans="1:23" s="36" customFormat="1" x14ac:dyDescent="0.45">
      <c r="A53" s="40" t="str">
        <f>'Population Definitions'!$B$11</f>
        <v>PLHIV Health Care Workers</v>
      </c>
      <c r="B53" s="36" t="s">
        <v>5</v>
      </c>
      <c r="C53" s="36">
        <f t="shared" si="3"/>
        <v>0</v>
      </c>
      <c r="D53" s="38" t="s">
        <v>6</v>
      </c>
    </row>
    <row r="54" spans="1:23" s="36" customFormat="1" x14ac:dyDescent="0.45">
      <c r="A54" s="40" t="str">
        <f>'Population Definitions'!$B$12</f>
        <v>Miners</v>
      </c>
      <c r="B54" s="36" t="s">
        <v>5</v>
      </c>
      <c r="C54" s="36">
        <f t="shared" si="3"/>
        <v>0</v>
      </c>
      <c r="D54" s="38" t="s">
        <v>6</v>
      </c>
    </row>
    <row r="55" spans="1:23" s="36" customFormat="1" x14ac:dyDescent="0.45">
      <c r="A55" s="40" t="str">
        <f>'Population Definitions'!$B$13</f>
        <v>PLHIV Miners</v>
      </c>
      <c r="B55" s="36" t="s">
        <v>5</v>
      </c>
      <c r="C55" s="36">
        <f t="shared" si="3"/>
        <v>0</v>
      </c>
      <c r="D55" s="38" t="s">
        <v>6</v>
      </c>
    </row>
    <row r="56" spans="1:23" s="36" customFormat="1" x14ac:dyDescent="0.45"/>
    <row r="57" spans="1:23" s="36" customFormat="1" x14ac:dyDescent="0.45">
      <c r="A57" s="1" t="s">
        <v>63</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s="36" customFormat="1" x14ac:dyDescent="0.45">
      <c r="A58" s="40" t="str">
        <f>'Population Definitions'!$B$2</f>
        <v>Gen 0-4</v>
      </c>
      <c r="B58" s="36" t="s">
        <v>5</v>
      </c>
      <c r="C58" s="36" t="str">
        <f t="shared" ref="C58:C69" si="4">IF(SUMPRODUCT(--(E58:W58&lt;&gt;""))=0,0,"N.A.")</f>
        <v>N.A.</v>
      </c>
      <c r="D58" s="38" t="s">
        <v>6</v>
      </c>
      <c r="E58" s="41">
        <v>1.1569031905074929</v>
      </c>
    </row>
    <row r="59" spans="1:23" s="36" customFormat="1" x14ac:dyDescent="0.45">
      <c r="A59" s="40" t="str">
        <f>'Population Definitions'!$B$3</f>
        <v>Gen 5-14</v>
      </c>
      <c r="B59" s="36" t="s">
        <v>5</v>
      </c>
      <c r="C59" s="36" t="str">
        <f t="shared" si="4"/>
        <v>N.A.</v>
      </c>
      <c r="D59" s="38" t="s">
        <v>6</v>
      </c>
      <c r="E59" s="41">
        <v>2.247108252519006</v>
      </c>
    </row>
    <row r="60" spans="1:23" s="36" customFormat="1" x14ac:dyDescent="0.45">
      <c r="A60" s="40" t="str">
        <f>'Population Definitions'!$B$4</f>
        <v>Gen 15-64</v>
      </c>
      <c r="B60" s="36" t="s">
        <v>5</v>
      </c>
      <c r="C60" s="36" t="str">
        <f t="shared" si="4"/>
        <v>N.A.</v>
      </c>
      <c r="D60" s="38" t="s">
        <v>6</v>
      </c>
      <c r="E60" s="41">
        <v>26.467394273394749</v>
      </c>
    </row>
    <row r="61" spans="1:23" s="36" customFormat="1" x14ac:dyDescent="0.45">
      <c r="A61" s="40" t="str">
        <f>'Population Definitions'!$B$5</f>
        <v>Gen 65+</v>
      </c>
      <c r="B61" s="36" t="s">
        <v>5</v>
      </c>
      <c r="C61" s="36" t="str">
        <f t="shared" si="4"/>
        <v>N.A.</v>
      </c>
      <c r="D61" s="38" t="s">
        <v>6</v>
      </c>
      <c r="E61" s="41">
        <v>0.83064227390376577</v>
      </c>
    </row>
    <row r="62" spans="1:23" s="36" customFormat="1" x14ac:dyDescent="0.45">
      <c r="A62" s="40" t="str">
        <f>'Population Definitions'!$B$6</f>
        <v>PLHIV 15-64</v>
      </c>
      <c r="B62" s="36" t="s">
        <v>5</v>
      </c>
      <c r="C62" s="36" t="str">
        <f t="shared" si="4"/>
        <v>N.A.</v>
      </c>
      <c r="D62" s="38" t="s">
        <v>6</v>
      </c>
      <c r="E62" s="41">
        <v>6.7943259483784297</v>
      </c>
    </row>
    <row r="63" spans="1:23" s="36" customFormat="1" x14ac:dyDescent="0.45">
      <c r="A63" s="40" t="str">
        <f>'Population Definitions'!$B$7</f>
        <v>PLHIV 65+</v>
      </c>
      <c r="B63" s="36" t="s">
        <v>5</v>
      </c>
      <c r="C63" s="36">
        <f t="shared" si="4"/>
        <v>0</v>
      </c>
      <c r="D63" s="38" t="s">
        <v>6</v>
      </c>
    </row>
    <row r="64" spans="1:23" s="36" customFormat="1" x14ac:dyDescent="0.45">
      <c r="A64" s="40" t="str">
        <f>'Population Definitions'!$B$8</f>
        <v>Prisoners</v>
      </c>
      <c r="B64" s="36" t="s">
        <v>5</v>
      </c>
      <c r="C64" s="36">
        <f t="shared" si="4"/>
        <v>0</v>
      </c>
      <c r="D64" s="38" t="s">
        <v>6</v>
      </c>
    </row>
    <row r="65" spans="1:23" s="36" customFormat="1" x14ac:dyDescent="0.45">
      <c r="A65" s="40" t="str">
        <f>'Population Definitions'!$B$9</f>
        <v>PLHIV Prisoners</v>
      </c>
      <c r="B65" s="36" t="s">
        <v>5</v>
      </c>
      <c r="C65" s="36">
        <f t="shared" si="4"/>
        <v>0</v>
      </c>
      <c r="D65" s="38" t="s">
        <v>6</v>
      </c>
    </row>
    <row r="66" spans="1:23" s="36" customFormat="1" x14ac:dyDescent="0.45">
      <c r="A66" s="40" t="str">
        <f>'Population Definitions'!$B$10</f>
        <v>Health Care Workers</v>
      </c>
      <c r="B66" s="36" t="s">
        <v>5</v>
      </c>
      <c r="C66" s="36">
        <f t="shared" si="4"/>
        <v>0</v>
      </c>
      <c r="D66" s="38" t="s">
        <v>6</v>
      </c>
    </row>
    <row r="67" spans="1:23" s="36" customFormat="1" x14ac:dyDescent="0.45">
      <c r="A67" s="40" t="str">
        <f>'Population Definitions'!$B$11</f>
        <v>PLHIV Health Care Workers</v>
      </c>
      <c r="B67" s="36" t="s">
        <v>5</v>
      </c>
      <c r="C67" s="36">
        <f t="shared" si="4"/>
        <v>0</v>
      </c>
      <c r="D67" s="38" t="s">
        <v>6</v>
      </c>
    </row>
    <row r="68" spans="1:23" s="36" customFormat="1" x14ac:dyDescent="0.45">
      <c r="A68" s="40" t="str">
        <f>'Population Definitions'!$B$12</f>
        <v>Miners</v>
      </c>
      <c r="B68" s="36" t="s">
        <v>5</v>
      </c>
      <c r="C68" s="36">
        <f t="shared" si="4"/>
        <v>0</v>
      </c>
      <c r="D68" s="38" t="s">
        <v>6</v>
      </c>
    </row>
    <row r="69" spans="1:23" s="36" customFormat="1" x14ac:dyDescent="0.45">
      <c r="A69" s="40" t="str">
        <f>'Population Definitions'!$B$13</f>
        <v>PLHIV Miners</v>
      </c>
      <c r="B69" s="36" t="s">
        <v>5</v>
      </c>
      <c r="C69" s="36">
        <f t="shared" si="4"/>
        <v>0</v>
      </c>
      <c r="D69" s="38" t="s">
        <v>6</v>
      </c>
    </row>
    <row r="70" spans="1:23" s="36" customFormat="1" x14ac:dyDescent="0.45"/>
    <row r="71" spans="1:23" s="36" customFormat="1" x14ac:dyDescent="0.45">
      <c r="A71" s="1" t="s">
        <v>64</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s="36" customFormat="1" x14ac:dyDescent="0.45">
      <c r="A72" s="40" t="str">
        <f>'Population Definitions'!$B$2</f>
        <v>Gen 0-4</v>
      </c>
      <c r="B72" s="36" t="s">
        <v>5</v>
      </c>
      <c r="C72" s="36">
        <f t="shared" ref="C72:C83" si="5">IF(SUMPRODUCT(--(E72:W72&lt;&gt;""))=0,0,"N.A.")</f>
        <v>0</v>
      </c>
      <c r="D72" s="38" t="s">
        <v>6</v>
      </c>
    </row>
    <row r="73" spans="1:23" s="36" customFormat="1" x14ac:dyDescent="0.45">
      <c r="A73" s="40" t="str">
        <f>'Population Definitions'!$B$3</f>
        <v>Gen 5-14</v>
      </c>
      <c r="B73" s="36" t="s">
        <v>5</v>
      </c>
      <c r="C73" s="36">
        <f t="shared" si="5"/>
        <v>0</v>
      </c>
      <c r="D73" s="38" t="s">
        <v>6</v>
      </c>
    </row>
    <row r="74" spans="1:23" s="36" customFormat="1" x14ac:dyDescent="0.45">
      <c r="A74" s="40" t="str">
        <f>'Population Definitions'!$B$4</f>
        <v>Gen 15-64</v>
      </c>
      <c r="B74" s="36" t="s">
        <v>5</v>
      </c>
      <c r="C74" s="36" t="str">
        <f t="shared" si="5"/>
        <v>N.A.</v>
      </c>
      <c r="D74" s="38" t="s">
        <v>6</v>
      </c>
      <c r="E74" s="36">
        <v>0.8</v>
      </c>
    </row>
    <row r="75" spans="1:23" s="36" customFormat="1" x14ac:dyDescent="0.45">
      <c r="A75" s="40" t="str">
        <f>'Population Definitions'!$B$5</f>
        <v>Gen 65+</v>
      </c>
      <c r="B75" s="36" t="s">
        <v>5</v>
      </c>
      <c r="C75" s="36">
        <f t="shared" si="5"/>
        <v>0</v>
      </c>
      <c r="D75" s="38" t="s">
        <v>6</v>
      </c>
    </row>
    <row r="76" spans="1:23" s="36" customFormat="1" x14ac:dyDescent="0.45">
      <c r="A76" s="40" t="str">
        <f>'Population Definitions'!$B$6</f>
        <v>PLHIV 15-64</v>
      </c>
      <c r="B76" s="36" t="s">
        <v>5</v>
      </c>
      <c r="C76" s="36" t="str">
        <f t="shared" si="5"/>
        <v>N.A.</v>
      </c>
      <c r="D76" s="38" t="s">
        <v>6</v>
      </c>
      <c r="E76" s="36">
        <v>1.4</v>
      </c>
    </row>
    <row r="77" spans="1:23" s="36" customFormat="1" x14ac:dyDescent="0.45">
      <c r="A77" s="40" t="str">
        <f>'Population Definitions'!$B$7</f>
        <v>PLHIV 65+</v>
      </c>
      <c r="B77" s="36" t="s">
        <v>5</v>
      </c>
      <c r="C77" s="36">
        <f t="shared" si="5"/>
        <v>0</v>
      </c>
      <c r="D77" s="38" t="s">
        <v>6</v>
      </c>
    </row>
    <row r="78" spans="1:23" s="36" customFormat="1" x14ac:dyDescent="0.45">
      <c r="A78" s="40" t="str">
        <f>'Population Definitions'!$B$8</f>
        <v>Prisoners</v>
      </c>
      <c r="B78" s="36" t="s">
        <v>5</v>
      </c>
      <c r="C78" s="36">
        <f t="shared" si="5"/>
        <v>0</v>
      </c>
      <c r="D78" s="38" t="s">
        <v>6</v>
      </c>
    </row>
    <row r="79" spans="1:23" s="36" customFormat="1" x14ac:dyDescent="0.45">
      <c r="A79" s="40" t="str">
        <f>'Population Definitions'!$B$9</f>
        <v>PLHIV Prisoners</v>
      </c>
      <c r="B79" s="36" t="s">
        <v>5</v>
      </c>
      <c r="C79" s="36">
        <f t="shared" si="5"/>
        <v>0</v>
      </c>
      <c r="D79" s="38" t="s">
        <v>6</v>
      </c>
    </row>
    <row r="80" spans="1:23" s="36" customFormat="1" x14ac:dyDescent="0.45">
      <c r="A80" s="40" t="str">
        <f>'Population Definitions'!$B$10</f>
        <v>Health Care Workers</v>
      </c>
      <c r="B80" s="36" t="s">
        <v>5</v>
      </c>
      <c r="C80" s="36">
        <f t="shared" si="5"/>
        <v>0</v>
      </c>
      <c r="D80" s="38" t="s">
        <v>6</v>
      </c>
    </row>
    <row r="81" spans="1:23" s="36" customFormat="1" x14ac:dyDescent="0.45">
      <c r="A81" s="40" t="str">
        <f>'Population Definitions'!$B$11</f>
        <v>PLHIV Health Care Workers</v>
      </c>
      <c r="B81" s="36" t="s">
        <v>5</v>
      </c>
      <c r="C81" s="36">
        <f t="shared" si="5"/>
        <v>0</v>
      </c>
      <c r="D81" s="38" t="s">
        <v>6</v>
      </c>
    </row>
    <row r="82" spans="1:23" s="36" customFormat="1" x14ac:dyDescent="0.45">
      <c r="A82" s="40" t="str">
        <f>'Population Definitions'!$B$12</f>
        <v>Miners</v>
      </c>
      <c r="B82" s="36" t="s">
        <v>5</v>
      </c>
      <c r="C82" s="36">
        <f t="shared" si="5"/>
        <v>0</v>
      </c>
      <c r="D82" s="38" t="s">
        <v>6</v>
      </c>
    </row>
    <row r="83" spans="1:23" s="36" customFormat="1" x14ac:dyDescent="0.45">
      <c r="A83" s="40" t="str">
        <f>'Population Definitions'!$B$13</f>
        <v>PLHIV Miners</v>
      </c>
      <c r="B83" s="36" t="s">
        <v>5</v>
      </c>
      <c r="C83" s="36">
        <f t="shared" si="5"/>
        <v>0</v>
      </c>
      <c r="D83" s="38" t="s">
        <v>6</v>
      </c>
    </row>
    <row r="84" spans="1:23" s="36" customFormat="1" x14ac:dyDescent="0.45"/>
    <row r="85" spans="1:23" s="36" customFormat="1" x14ac:dyDescent="0.45">
      <c r="A85" s="1" t="s">
        <v>65</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s="36" customFormat="1" x14ac:dyDescent="0.45">
      <c r="A86" s="40" t="str">
        <f>'Population Definitions'!$B$2</f>
        <v>Gen 0-4</v>
      </c>
      <c r="B86" s="36" t="s">
        <v>5</v>
      </c>
      <c r="C86" s="36" t="str">
        <f t="shared" ref="C86:C97" si="6">IF(SUMPRODUCT(--(E86:W86&lt;&gt;""))=0,0,"N.A.")</f>
        <v>N.A.</v>
      </c>
      <c r="D86" s="38" t="s">
        <v>6</v>
      </c>
      <c r="E86" s="39">
        <v>264.09966401000003</v>
      </c>
    </row>
    <row r="87" spans="1:23" s="36" customFormat="1" x14ac:dyDescent="0.45">
      <c r="A87" s="40" t="str">
        <f>'Population Definitions'!$B$3</f>
        <v>Gen 5-14</v>
      </c>
      <c r="B87" s="36" t="s">
        <v>5</v>
      </c>
      <c r="C87" s="36" t="str">
        <f t="shared" si="6"/>
        <v>N.A.</v>
      </c>
      <c r="D87" s="38" t="s">
        <v>6</v>
      </c>
      <c r="E87" s="39">
        <v>1378.1346600000002</v>
      </c>
    </row>
    <row r="88" spans="1:23" s="36" customFormat="1" x14ac:dyDescent="0.45">
      <c r="A88" s="40" t="str">
        <f>'Population Definitions'!$B$4</f>
        <v>Gen 15-64</v>
      </c>
      <c r="B88" s="36" t="s">
        <v>5</v>
      </c>
      <c r="C88" s="36" t="str">
        <f t="shared" si="6"/>
        <v>N.A.</v>
      </c>
      <c r="D88" s="38" t="s">
        <v>6</v>
      </c>
      <c r="E88" s="39">
        <v>7643.2497136800012</v>
      </c>
    </row>
    <row r="89" spans="1:23" s="36" customFormat="1" x14ac:dyDescent="0.45">
      <c r="A89" s="40" t="str">
        <f>'Population Definitions'!$B$5</f>
        <v>Gen 65+</v>
      </c>
      <c r="B89" s="36" t="s">
        <v>5</v>
      </c>
      <c r="C89" s="36" t="str">
        <f t="shared" si="6"/>
        <v>N.A.</v>
      </c>
      <c r="D89" s="38" t="s">
        <v>6</v>
      </c>
      <c r="E89" s="39">
        <v>870.52809795000007</v>
      </c>
    </row>
    <row r="90" spans="1:23" s="36" customFormat="1" x14ac:dyDescent="0.45">
      <c r="A90" s="40" t="str">
        <f>'Population Definitions'!$B$6</f>
        <v>PLHIV 15-64</v>
      </c>
      <c r="B90" s="36" t="s">
        <v>5</v>
      </c>
      <c r="C90" s="36" t="str">
        <f t="shared" si="6"/>
        <v>N.A.</v>
      </c>
      <c r="D90" s="38" t="s">
        <v>6</v>
      </c>
      <c r="E90" s="39">
        <v>41037.760542999997</v>
      </c>
    </row>
    <row r="91" spans="1:23" s="36" customFormat="1" x14ac:dyDescent="0.45">
      <c r="A91" s="40" t="str">
        <f>'Population Definitions'!$B$7</f>
        <v>PLHIV 65+</v>
      </c>
      <c r="B91" s="36" t="s">
        <v>5</v>
      </c>
      <c r="C91" s="36" t="str">
        <f t="shared" si="6"/>
        <v>N.A.</v>
      </c>
      <c r="D91" s="38" t="s">
        <v>6</v>
      </c>
      <c r="E91" s="39">
        <v>400.52177424000001</v>
      </c>
    </row>
    <row r="92" spans="1:23" s="36" customFormat="1" x14ac:dyDescent="0.45">
      <c r="A92" s="40" t="str">
        <f>'Population Definitions'!$B$8</f>
        <v>Prisoners</v>
      </c>
      <c r="B92" s="36" t="s">
        <v>5</v>
      </c>
      <c r="C92" s="36" t="str">
        <f t="shared" si="6"/>
        <v>N.A.</v>
      </c>
      <c r="D92" s="38" t="s">
        <v>6</v>
      </c>
      <c r="E92" s="39">
        <v>504.51775107499998</v>
      </c>
    </row>
    <row r="93" spans="1:23" s="36" customFormat="1" x14ac:dyDescent="0.45">
      <c r="A93" s="40" t="str">
        <f>'Population Definitions'!$B$9</f>
        <v>PLHIV Prisoners</v>
      </c>
      <c r="B93" s="36" t="s">
        <v>5</v>
      </c>
      <c r="C93" s="36" t="str">
        <f t="shared" si="6"/>
        <v>N.A.</v>
      </c>
      <c r="D93" s="38" t="s">
        <v>6</v>
      </c>
      <c r="E93" s="39">
        <v>494.37069438461538</v>
      </c>
    </row>
    <row r="94" spans="1:23" s="36" customFormat="1" x14ac:dyDescent="0.45">
      <c r="A94" s="40" t="str">
        <f>'Population Definitions'!$B$10</f>
        <v>Health Care Workers</v>
      </c>
      <c r="B94" s="36" t="s">
        <v>5</v>
      </c>
      <c r="C94" s="36">
        <f t="shared" si="6"/>
        <v>0</v>
      </c>
      <c r="D94" s="38" t="s">
        <v>6</v>
      </c>
    </row>
    <row r="95" spans="1:23" s="36" customFormat="1" x14ac:dyDescent="0.45">
      <c r="A95" s="40" t="str">
        <f>'Population Definitions'!$B$11</f>
        <v>PLHIV Health Care Workers</v>
      </c>
      <c r="B95" s="36" t="s">
        <v>5</v>
      </c>
      <c r="C95" s="36">
        <f t="shared" si="6"/>
        <v>0</v>
      </c>
      <c r="D95" s="38" t="s">
        <v>6</v>
      </c>
    </row>
    <row r="96" spans="1:23" s="36" customFormat="1" x14ac:dyDescent="0.45">
      <c r="A96" s="40" t="str">
        <f>'Population Definitions'!$B$12</f>
        <v>Miners</v>
      </c>
      <c r="B96" s="36" t="s">
        <v>5</v>
      </c>
      <c r="C96" s="36">
        <f t="shared" si="6"/>
        <v>0</v>
      </c>
      <c r="D96" s="38" t="s">
        <v>6</v>
      </c>
    </row>
    <row r="97" spans="1:23" s="36" customFormat="1" x14ac:dyDescent="0.45">
      <c r="A97" s="40" t="str">
        <f>'Population Definitions'!$B$13</f>
        <v>PLHIV Miners</v>
      </c>
      <c r="B97" s="36" t="s">
        <v>5</v>
      </c>
      <c r="C97" s="36">
        <f t="shared" si="6"/>
        <v>0</v>
      </c>
      <c r="D97" s="38" t="s">
        <v>6</v>
      </c>
    </row>
    <row r="98" spans="1:23" s="36" customFormat="1" x14ac:dyDescent="0.45"/>
    <row r="99" spans="1:23" x14ac:dyDescent="0.45">
      <c r="A99" s="1" t="s">
        <v>11</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t="s">
        <v>5</v>
      </c>
      <c r="C100" t="str">
        <f t="shared" ref="C100:C111" si="7">IF(SUMPRODUCT(--(E100:W100&lt;&gt;""))=0,0,"N.A.")</f>
        <v>N.A.</v>
      </c>
      <c r="D100" s="2" t="s">
        <v>6</v>
      </c>
      <c r="E100" s="24">
        <v>1809.7678397014733</v>
      </c>
    </row>
    <row r="101" spans="1:23" x14ac:dyDescent="0.45">
      <c r="A101" s="2" t="str">
        <f>'Population Definitions'!$B$3</f>
        <v>Gen 5-14</v>
      </c>
      <c r="B101" t="s">
        <v>5</v>
      </c>
      <c r="C101" t="str">
        <f t="shared" si="7"/>
        <v>N.A.</v>
      </c>
      <c r="D101" s="2" t="s">
        <v>6</v>
      </c>
      <c r="E101" s="24">
        <v>805.40410654882749</v>
      </c>
    </row>
    <row r="102" spans="1:23" x14ac:dyDescent="0.45">
      <c r="A102" s="2" t="str">
        <f>'Population Definitions'!$B$4</f>
        <v>Gen 15-64</v>
      </c>
      <c r="B102" t="s">
        <v>5</v>
      </c>
      <c r="C102" t="str">
        <f t="shared" si="7"/>
        <v>N.A.</v>
      </c>
      <c r="D102" s="2" t="s">
        <v>6</v>
      </c>
      <c r="E102" s="24">
        <v>2818.6310129943372</v>
      </c>
    </row>
    <row r="103" spans="1:23" x14ac:dyDescent="0.45">
      <c r="A103" s="2" t="str">
        <f>'Population Definitions'!$B$5</f>
        <v>Gen 65+</v>
      </c>
      <c r="B103" t="s">
        <v>5</v>
      </c>
      <c r="C103" t="str">
        <f t="shared" si="7"/>
        <v>N.A.</v>
      </c>
      <c r="D103" s="2" t="s">
        <v>6</v>
      </c>
      <c r="E103" s="24">
        <v>194.3926094540472</v>
      </c>
    </row>
    <row r="104" spans="1:23" x14ac:dyDescent="0.45">
      <c r="A104" s="2" t="str">
        <f>'Population Definitions'!$B$6</f>
        <v>PLHIV 15-64</v>
      </c>
      <c r="B104" t="s">
        <v>5</v>
      </c>
      <c r="C104" t="str">
        <f t="shared" si="7"/>
        <v>N.A.</v>
      </c>
      <c r="D104" s="2" t="s">
        <v>6</v>
      </c>
      <c r="E104" s="24">
        <v>15206.77814637654</v>
      </c>
    </row>
    <row r="105" spans="1:23" x14ac:dyDescent="0.45">
      <c r="A105" s="2" t="str">
        <f>'Population Definitions'!$B$7</f>
        <v>PLHIV 65+</v>
      </c>
      <c r="B105" t="s">
        <v>5</v>
      </c>
      <c r="C105" t="str">
        <f t="shared" si="7"/>
        <v>N.A.</v>
      </c>
      <c r="D105" s="2" t="s">
        <v>6</v>
      </c>
      <c r="E105" s="24">
        <v>91.262623651447186</v>
      </c>
    </row>
    <row r="106" spans="1:23" x14ac:dyDescent="0.45">
      <c r="A106" s="2" t="str">
        <f>'Population Definitions'!$B$8</f>
        <v>Prisoners</v>
      </c>
      <c r="B106" t="s">
        <v>5</v>
      </c>
      <c r="C106" t="str">
        <f t="shared" si="7"/>
        <v>N.A.</v>
      </c>
      <c r="D106" s="2" t="s">
        <v>6</v>
      </c>
      <c r="E106" s="24">
        <v>121.36970488002567</v>
      </c>
    </row>
    <row r="107" spans="1:23" x14ac:dyDescent="0.45">
      <c r="A107" s="2" t="str">
        <f>'Population Definitions'!$B$9</f>
        <v>PLHIV Prisoners</v>
      </c>
      <c r="B107" t="s">
        <v>5</v>
      </c>
      <c r="C107" t="str">
        <f t="shared" si="7"/>
        <v>N.A.</v>
      </c>
      <c r="D107" s="2" t="s">
        <v>6</v>
      </c>
      <c r="E107" s="24">
        <v>270.62254005305209</v>
      </c>
    </row>
    <row r="108" spans="1:23" x14ac:dyDescent="0.45">
      <c r="A108" s="2" t="str">
        <f>'Population Definitions'!$B$10</f>
        <v>Health Care Workers</v>
      </c>
      <c r="B108" t="s">
        <v>5</v>
      </c>
      <c r="C108">
        <f t="shared" si="7"/>
        <v>0</v>
      </c>
      <c r="D108" s="2" t="s">
        <v>6</v>
      </c>
    </row>
    <row r="109" spans="1:23" x14ac:dyDescent="0.45">
      <c r="A109" s="2" t="str">
        <f>'Population Definitions'!$B$11</f>
        <v>PLHIV Health Care Workers</v>
      </c>
      <c r="B109" t="s">
        <v>5</v>
      </c>
      <c r="C109">
        <f t="shared" si="7"/>
        <v>0</v>
      </c>
      <c r="D109" s="2" t="s">
        <v>6</v>
      </c>
    </row>
    <row r="110" spans="1:23" x14ac:dyDescent="0.45">
      <c r="A110" s="2" t="str">
        <f>'Population Definitions'!$B$12</f>
        <v>Miners</v>
      </c>
      <c r="B110" t="s">
        <v>5</v>
      </c>
      <c r="C110">
        <f t="shared" si="7"/>
        <v>0</v>
      </c>
      <c r="D110" s="2" t="s">
        <v>6</v>
      </c>
    </row>
    <row r="111" spans="1:23" x14ac:dyDescent="0.45">
      <c r="A111" s="2" t="str">
        <f>'Population Definitions'!$B$13</f>
        <v>PLHIV Miners</v>
      </c>
      <c r="B111" t="s">
        <v>5</v>
      </c>
      <c r="C111">
        <f t="shared" si="7"/>
        <v>0</v>
      </c>
      <c r="D111" s="2" t="s">
        <v>6</v>
      </c>
    </row>
    <row r="113" spans="1:23" x14ac:dyDescent="0.45">
      <c r="A113" s="1" t="s">
        <v>12</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t="s">
        <v>5</v>
      </c>
      <c r="C114" t="str">
        <f t="shared" ref="C114:C125" si="8">IF(SUMPRODUCT(--(E114:W114&lt;&gt;""))=0,0,"N.A.")</f>
        <v>N.A.</v>
      </c>
      <c r="D114" s="2" t="s">
        <v>6</v>
      </c>
      <c r="E114" s="25">
        <v>0.56922409658700002</v>
      </c>
    </row>
    <row r="115" spans="1:23" x14ac:dyDescent="0.45">
      <c r="A115" s="2" t="str">
        <f>'Population Definitions'!B3</f>
        <v>Gen 5-14</v>
      </c>
      <c r="B115" t="s">
        <v>5</v>
      </c>
      <c r="C115" t="str">
        <f t="shared" si="8"/>
        <v>N.A.</v>
      </c>
      <c r="D115" s="2" t="s">
        <v>6</v>
      </c>
      <c r="E115" s="25">
        <v>0.50646746997000003</v>
      </c>
    </row>
    <row r="116" spans="1:23" x14ac:dyDescent="0.45">
      <c r="A116" s="2" t="str">
        <f>'Population Definitions'!B4</f>
        <v>Gen 15-64</v>
      </c>
      <c r="B116" t="s">
        <v>5</v>
      </c>
      <c r="C116" t="str">
        <f t="shared" si="8"/>
        <v>N.A.</v>
      </c>
      <c r="D116" s="2" t="s">
        <v>6</v>
      </c>
      <c r="E116" s="25">
        <v>148.8939575409</v>
      </c>
    </row>
    <row r="117" spans="1:23" x14ac:dyDescent="0.45">
      <c r="A117" s="2" t="str">
        <f>'Population Definitions'!B5</f>
        <v>Gen 65+</v>
      </c>
      <c r="B117" t="s">
        <v>5</v>
      </c>
      <c r="C117" t="str">
        <f t="shared" si="8"/>
        <v>N.A.</v>
      </c>
      <c r="D117" s="2" t="s">
        <v>6</v>
      </c>
      <c r="E117" s="25">
        <v>0.53639073500400003</v>
      </c>
    </row>
    <row r="118" spans="1:23" x14ac:dyDescent="0.45">
      <c r="A118" s="2" t="str">
        <f>'Population Definitions'!B6</f>
        <v>PLHIV 15-64</v>
      </c>
      <c r="B118" t="s">
        <v>5</v>
      </c>
      <c r="C118" t="str">
        <f t="shared" si="8"/>
        <v>N.A.</v>
      </c>
      <c r="D118" s="2" t="s">
        <v>6</v>
      </c>
      <c r="E118" s="25">
        <v>0.60186611359999997</v>
      </c>
    </row>
    <row r="119" spans="1:23" x14ac:dyDescent="0.45">
      <c r="A119" s="2" t="str">
        <f>'Population Definitions'!B7</f>
        <v>PLHIV 65+</v>
      </c>
      <c r="B119" t="s">
        <v>5</v>
      </c>
      <c r="C119" t="str">
        <f t="shared" si="8"/>
        <v>N.A.</v>
      </c>
      <c r="D119" s="2" t="s">
        <v>6</v>
      </c>
      <c r="E119" s="25">
        <v>0.26961036958800005</v>
      </c>
    </row>
    <row r="120" spans="1:23" x14ac:dyDescent="0.45">
      <c r="A120" s="2" t="str">
        <f>'Population Definitions'!B8</f>
        <v>Prisoners</v>
      </c>
      <c r="B120" t="s">
        <v>5</v>
      </c>
      <c r="C120">
        <f t="shared" si="8"/>
        <v>0</v>
      </c>
      <c r="D120" s="2" t="s">
        <v>6</v>
      </c>
    </row>
    <row r="121" spans="1:23" x14ac:dyDescent="0.45">
      <c r="A121" s="2" t="str">
        <f>'Population Definitions'!B9</f>
        <v>PLHIV Prisoners</v>
      </c>
      <c r="B121" t="s">
        <v>5</v>
      </c>
      <c r="C121">
        <f t="shared" si="8"/>
        <v>0</v>
      </c>
      <c r="D121" s="2" t="s">
        <v>6</v>
      </c>
    </row>
    <row r="122" spans="1:23" x14ac:dyDescent="0.45">
      <c r="A122" s="2" t="str">
        <f>'Population Definitions'!B10</f>
        <v>Health Care Workers</v>
      </c>
      <c r="B122" t="s">
        <v>5</v>
      </c>
      <c r="C122">
        <f t="shared" si="8"/>
        <v>0</v>
      </c>
      <c r="D122" s="2" t="s">
        <v>6</v>
      </c>
    </row>
    <row r="123" spans="1:23" x14ac:dyDescent="0.45">
      <c r="A123" s="2" t="str">
        <f>'Population Definitions'!B11</f>
        <v>PLHIV Health Care Workers</v>
      </c>
      <c r="B123" t="s">
        <v>5</v>
      </c>
      <c r="C123">
        <f t="shared" si="8"/>
        <v>0</v>
      </c>
      <c r="D123" s="2" t="s">
        <v>6</v>
      </c>
    </row>
    <row r="124" spans="1:23" x14ac:dyDescent="0.45">
      <c r="A124" s="2" t="str">
        <f>'Population Definitions'!B12</f>
        <v>Miners</v>
      </c>
      <c r="B124" t="s">
        <v>5</v>
      </c>
      <c r="C124">
        <f t="shared" si="8"/>
        <v>0</v>
      </c>
      <c r="D124" s="2" t="s">
        <v>6</v>
      </c>
    </row>
    <row r="125" spans="1:23" x14ac:dyDescent="0.45">
      <c r="A125" s="2" t="str">
        <f>'Population Definitions'!B13</f>
        <v>PLHIV Miners</v>
      </c>
      <c r="B125" t="s">
        <v>5</v>
      </c>
      <c r="C125">
        <f t="shared" si="8"/>
        <v>0</v>
      </c>
      <c r="D125" s="2" t="s">
        <v>6</v>
      </c>
    </row>
    <row r="127" spans="1:23" x14ac:dyDescent="0.45">
      <c r="A127" s="1" t="s">
        <v>13</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t="s">
        <v>5</v>
      </c>
      <c r="C128">
        <f t="shared" ref="C128:C139" si="9">IF(SUMPRODUCT(--(E128:W128&lt;&gt;""))=0,0,"N.A.")</f>
        <v>0</v>
      </c>
      <c r="D128" s="2" t="s">
        <v>6</v>
      </c>
    </row>
    <row r="129" spans="1:23" x14ac:dyDescent="0.45">
      <c r="A129" s="2" t="str">
        <f>'Population Definitions'!B3</f>
        <v>Gen 5-14</v>
      </c>
      <c r="B129" t="s">
        <v>5</v>
      </c>
      <c r="C129">
        <f t="shared" si="9"/>
        <v>0</v>
      </c>
      <c r="D129" s="2" t="s">
        <v>6</v>
      </c>
    </row>
    <row r="130" spans="1:23" x14ac:dyDescent="0.45">
      <c r="A130" s="2" t="str">
        <f>'Population Definitions'!B4</f>
        <v>Gen 15-64</v>
      </c>
      <c r="B130" t="s">
        <v>5</v>
      </c>
      <c r="C130" t="str">
        <f t="shared" si="9"/>
        <v>N.A.</v>
      </c>
      <c r="D130" s="2" t="s">
        <v>6</v>
      </c>
      <c r="E130" s="27">
        <v>6.862026065313926</v>
      </c>
    </row>
    <row r="131" spans="1:23" x14ac:dyDescent="0.45">
      <c r="A131" s="2" t="str">
        <f>'Population Definitions'!B5</f>
        <v>Gen 65+</v>
      </c>
      <c r="B131" t="s">
        <v>5</v>
      </c>
      <c r="C131">
        <f t="shared" si="9"/>
        <v>0</v>
      </c>
      <c r="D131" s="2" t="s">
        <v>6</v>
      </c>
      <c r="E131" s="26"/>
    </row>
    <row r="132" spans="1:23" x14ac:dyDescent="0.45">
      <c r="A132" s="2" t="str">
        <f>'Population Definitions'!B6</f>
        <v>PLHIV 15-64</v>
      </c>
      <c r="B132" t="s">
        <v>5</v>
      </c>
      <c r="C132" t="str">
        <f t="shared" si="9"/>
        <v>N.A.</v>
      </c>
      <c r="D132" s="2" t="s">
        <v>6</v>
      </c>
      <c r="E132" s="27">
        <v>4.6966837600645412</v>
      </c>
    </row>
    <row r="133" spans="1:23" x14ac:dyDescent="0.45">
      <c r="A133" s="2" t="str">
        <f>'Population Definitions'!B7</f>
        <v>PLHIV 65+</v>
      </c>
      <c r="B133" t="s">
        <v>5</v>
      </c>
      <c r="C133">
        <f t="shared" si="9"/>
        <v>0</v>
      </c>
      <c r="D133" s="2" t="s">
        <v>6</v>
      </c>
    </row>
    <row r="134" spans="1:23" x14ac:dyDescent="0.45">
      <c r="A134" s="2" t="str">
        <f>'Population Definitions'!B8</f>
        <v>Prisoners</v>
      </c>
      <c r="B134" t="s">
        <v>5</v>
      </c>
      <c r="C134">
        <f t="shared" si="9"/>
        <v>0</v>
      </c>
      <c r="D134" s="2" t="s">
        <v>6</v>
      </c>
    </row>
    <row r="135" spans="1:23" x14ac:dyDescent="0.45">
      <c r="A135" s="2" t="str">
        <f>'Population Definitions'!B9</f>
        <v>PLHIV Prisoners</v>
      </c>
      <c r="B135" t="s">
        <v>5</v>
      </c>
      <c r="C135">
        <f t="shared" si="9"/>
        <v>0</v>
      </c>
      <c r="D135" s="2" t="s">
        <v>6</v>
      </c>
    </row>
    <row r="136" spans="1:23" x14ac:dyDescent="0.45">
      <c r="A136" s="2" t="str">
        <f>'Population Definitions'!B10</f>
        <v>Health Care Workers</v>
      </c>
      <c r="B136" t="s">
        <v>5</v>
      </c>
      <c r="C136">
        <f t="shared" si="9"/>
        <v>0</v>
      </c>
      <c r="D136" s="2" t="s">
        <v>6</v>
      </c>
    </row>
    <row r="137" spans="1:23" x14ac:dyDescent="0.45">
      <c r="A137" s="2" t="str">
        <f>'Population Definitions'!B11</f>
        <v>PLHIV Health Care Workers</v>
      </c>
      <c r="B137" t="s">
        <v>5</v>
      </c>
      <c r="C137">
        <f t="shared" si="9"/>
        <v>0</v>
      </c>
      <c r="D137" s="2" t="s">
        <v>6</v>
      </c>
    </row>
    <row r="138" spans="1:23" x14ac:dyDescent="0.45">
      <c r="A138" s="2" t="str">
        <f>'Population Definitions'!B12</f>
        <v>Miners</v>
      </c>
      <c r="B138" t="s">
        <v>5</v>
      </c>
      <c r="C138">
        <f t="shared" si="9"/>
        <v>0</v>
      </c>
      <c r="D138" s="2" t="s">
        <v>6</v>
      </c>
    </row>
    <row r="139" spans="1:23" x14ac:dyDescent="0.45">
      <c r="A139" s="2" t="str">
        <f>'Population Definitions'!B13</f>
        <v>PLHIV Miners</v>
      </c>
      <c r="B139" t="s">
        <v>5</v>
      </c>
      <c r="C139">
        <f t="shared" si="9"/>
        <v>0</v>
      </c>
      <c r="D139" s="2" t="s">
        <v>6</v>
      </c>
    </row>
    <row r="141" spans="1:23" x14ac:dyDescent="0.45">
      <c r="A141" s="1" t="s">
        <v>14</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t="s">
        <v>5</v>
      </c>
      <c r="C142" t="str">
        <f t="shared" ref="C142:C153" si="10">IF(SUMPRODUCT(--(E142:W142&lt;&gt;""))=0,0,"N.A.")</f>
        <v>N.A.</v>
      </c>
      <c r="D142" s="2" t="s">
        <v>6</v>
      </c>
      <c r="E142" s="34">
        <v>178.88212218345666</v>
      </c>
    </row>
    <row r="143" spans="1:23" x14ac:dyDescent="0.45">
      <c r="A143" s="2" t="str">
        <f>'Population Definitions'!B3</f>
        <v>Gen 5-14</v>
      </c>
      <c r="B143" t="s">
        <v>5</v>
      </c>
      <c r="C143" t="str">
        <f t="shared" si="10"/>
        <v>N.A.</v>
      </c>
      <c r="D143" s="2" t="s">
        <v>6</v>
      </c>
      <c r="E143" s="34">
        <v>102.71636770678218</v>
      </c>
    </row>
    <row r="144" spans="1:23" x14ac:dyDescent="0.45">
      <c r="A144" s="2" t="str">
        <f>'Population Definitions'!B4</f>
        <v>Gen 15-64</v>
      </c>
      <c r="B144" t="s">
        <v>5</v>
      </c>
      <c r="C144" t="str">
        <f t="shared" si="10"/>
        <v>N.A.</v>
      </c>
      <c r="D144" s="2" t="s">
        <v>6</v>
      </c>
      <c r="E144" s="34">
        <v>198.10576465856585</v>
      </c>
    </row>
    <row r="145" spans="1:23" x14ac:dyDescent="0.45">
      <c r="A145" s="2" t="str">
        <f>'Population Definitions'!B5</f>
        <v>Gen 65+</v>
      </c>
      <c r="B145" t="s">
        <v>5</v>
      </c>
      <c r="C145" t="str">
        <f t="shared" si="10"/>
        <v>N.A.</v>
      </c>
      <c r="D145" s="2" t="s">
        <v>6</v>
      </c>
      <c r="E145" s="34">
        <v>24.122703403896331</v>
      </c>
    </row>
    <row r="146" spans="1:23" x14ac:dyDescent="0.45">
      <c r="A146" s="2" t="str">
        <f>'Population Definitions'!B6</f>
        <v>PLHIV 15-64</v>
      </c>
      <c r="B146" t="s">
        <v>5</v>
      </c>
      <c r="C146" t="str">
        <f t="shared" si="10"/>
        <v>N.A.</v>
      </c>
      <c r="D146" s="2" t="s">
        <v>6</v>
      </c>
      <c r="E146" s="34">
        <v>1447.6071711067266</v>
      </c>
    </row>
    <row r="147" spans="1:23" x14ac:dyDescent="0.45">
      <c r="A147" s="2" t="str">
        <f>'Population Definitions'!B7</f>
        <v>PLHIV 65+</v>
      </c>
      <c r="B147" t="s">
        <v>5</v>
      </c>
      <c r="C147" t="str">
        <f t="shared" si="10"/>
        <v>N.A.</v>
      </c>
      <c r="D147" s="2" t="s">
        <v>6</v>
      </c>
      <c r="E147" s="34">
        <v>9.284847911783725</v>
      </c>
    </row>
    <row r="148" spans="1:23" x14ac:dyDescent="0.45">
      <c r="A148" s="2" t="str">
        <f>'Population Definitions'!B8</f>
        <v>Prisoners</v>
      </c>
      <c r="B148" t="s">
        <v>5</v>
      </c>
      <c r="C148" t="str">
        <f t="shared" si="10"/>
        <v>N.A.</v>
      </c>
      <c r="D148" s="2" t="s">
        <v>6</v>
      </c>
      <c r="E148" s="34">
        <v>83.229296589255682</v>
      </c>
    </row>
    <row r="149" spans="1:23" x14ac:dyDescent="0.45">
      <c r="A149" s="2" t="str">
        <f>'Population Definitions'!B9</f>
        <v>PLHIV Prisoners</v>
      </c>
      <c r="B149" t="s">
        <v>5</v>
      </c>
      <c r="C149" t="str">
        <f t="shared" si="10"/>
        <v>N.A.</v>
      </c>
      <c r="D149" s="2" t="s">
        <v>6</v>
      </c>
      <c r="E149" s="34">
        <v>68.14670058125489</v>
      </c>
    </row>
    <row r="150" spans="1:23" x14ac:dyDescent="0.45">
      <c r="A150" s="2" t="str">
        <f>'Population Definitions'!B10</f>
        <v>Health Care Workers</v>
      </c>
      <c r="B150" t="s">
        <v>5</v>
      </c>
      <c r="C150">
        <f t="shared" si="10"/>
        <v>0</v>
      </c>
      <c r="D150" s="2" t="s">
        <v>6</v>
      </c>
    </row>
    <row r="151" spans="1:23" x14ac:dyDescent="0.45">
      <c r="A151" s="2" t="str">
        <f>'Population Definitions'!B11</f>
        <v>PLHIV Health Care Workers</v>
      </c>
      <c r="B151" t="s">
        <v>5</v>
      </c>
      <c r="C151">
        <f t="shared" si="10"/>
        <v>0</v>
      </c>
      <c r="D151" s="2" t="s">
        <v>6</v>
      </c>
    </row>
    <row r="152" spans="1:23" x14ac:dyDescent="0.45">
      <c r="A152" s="2" t="str">
        <f>'Population Definitions'!B12</f>
        <v>Miners</v>
      </c>
      <c r="B152" t="s">
        <v>5</v>
      </c>
      <c r="C152">
        <f t="shared" si="10"/>
        <v>0</v>
      </c>
      <c r="D152" s="2" t="s">
        <v>6</v>
      </c>
    </row>
    <row r="153" spans="1:23" x14ac:dyDescent="0.45">
      <c r="A153" s="2" t="str">
        <f>'Population Definitions'!B13</f>
        <v>PLHIV Miners</v>
      </c>
      <c r="B153" t="s">
        <v>5</v>
      </c>
      <c r="C153">
        <f t="shared" si="10"/>
        <v>0</v>
      </c>
      <c r="D153" s="2" t="s">
        <v>6</v>
      </c>
    </row>
    <row r="155" spans="1:23" x14ac:dyDescent="0.45">
      <c r="A155" s="1" t="s">
        <v>15</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t="s">
        <v>5</v>
      </c>
      <c r="C156" t="str">
        <f t="shared" ref="C156:C167" si="11">IF(SUMPRODUCT(--(E156:W156&lt;&gt;""))=0,0,"N.A.")</f>
        <v>N.A.</v>
      </c>
      <c r="D156" s="2" t="s">
        <v>6</v>
      </c>
      <c r="E156" s="35">
        <v>1.2854479894527737</v>
      </c>
    </row>
    <row r="157" spans="1:23" x14ac:dyDescent="0.45">
      <c r="A157" s="2" t="str">
        <f>'Population Definitions'!B3</f>
        <v>Gen 5-14</v>
      </c>
      <c r="B157" t="s">
        <v>5</v>
      </c>
      <c r="C157" t="str">
        <f t="shared" si="11"/>
        <v>N.A.</v>
      </c>
      <c r="D157" s="2" t="s">
        <v>6</v>
      </c>
      <c r="E157" s="35">
        <v>2.4967869472433435</v>
      </c>
    </row>
    <row r="158" spans="1:23" x14ac:dyDescent="0.45">
      <c r="A158" s="2" t="str">
        <f>'Population Definitions'!B4</f>
        <v>Gen 15-64</v>
      </c>
      <c r="B158" t="s">
        <v>5</v>
      </c>
      <c r="C158" t="str">
        <f t="shared" si="11"/>
        <v>N.A.</v>
      </c>
      <c r="D158" s="2" t="s">
        <v>6</v>
      </c>
      <c r="E158" s="35">
        <v>29.408215859327498</v>
      </c>
    </row>
    <row r="159" spans="1:23" x14ac:dyDescent="0.45">
      <c r="A159" s="2" t="str">
        <f>'Population Definitions'!B5</f>
        <v>Gen 65+</v>
      </c>
      <c r="B159" t="s">
        <v>5</v>
      </c>
      <c r="C159" t="str">
        <f t="shared" si="11"/>
        <v>N.A.</v>
      </c>
      <c r="D159" s="2" t="s">
        <v>6</v>
      </c>
      <c r="E159" s="35">
        <v>0.92293585989307281</v>
      </c>
    </row>
    <row r="160" spans="1:23" x14ac:dyDescent="0.45">
      <c r="A160" s="2" t="str">
        <f>'Population Definitions'!B6</f>
        <v>PLHIV 15-64</v>
      </c>
      <c r="B160" t="s">
        <v>5</v>
      </c>
      <c r="C160" t="str">
        <f t="shared" si="11"/>
        <v>N.A.</v>
      </c>
      <c r="D160" s="2" t="s">
        <v>6</v>
      </c>
      <c r="E160" s="35">
        <v>7.5492510537538076</v>
      </c>
    </row>
    <row r="161" spans="1:23" x14ac:dyDescent="0.45">
      <c r="A161" s="2" t="str">
        <f>'Population Definitions'!B7</f>
        <v>PLHIV 65+</v>
      </c>
      <c r="B161" t="s">
        <v>5</v>
      </c>
      <c r="C161">
        <f t="shared" si="11"/>
        <v>0</v>
      </c>
      <c r="D161" s="2" t="s">
        <v>6</v>
      </c>
    </row>
    <row r="162" spans="1:23" x14ac:dyDescent="0.45">
      <c r="A162" s="2" t="str">
        <f>'Population Definitions'!B8</f>
        <v>Prisoners</v>
      </c>
      <c r="B162" t="s">
        <v>5</v>
      </c>
      <c r="C162">
        <f t="shared" si="11"/>
        <v>0</v>
      </c>
      <c r="D162" s="2" t="s">
        <v>6</v>
      </c>
    </row>
    <row r="163" spans="1:23" x14ac:dyDescent="0.45">
      <c r="A163" s="2" t="str">
        <f>'Population Definitions'!B9</f>
        <v>PLHIV Prisoners</v>
      </c>
      <c r="B163" t="s">
        <v>5</v>
      </c>
      <c r="C163">
        <f t="shared" si="11"/>
        <v>0</v>
      </c>
      <c r="D163" s="2" t="s">
        <v>6</v>
      </c>
    </row>
    <row r="164" spans="1:23" x14ac:dyDescent="0.45">
      <c r="A164" s="2" t="str">
        <f>'Population Definitions'!B10</f>
        <v>Health Care Workers</v>
      </c>
      <c r="B164" t="s">
        <v>5</v>
      </c>
      <c r="C164">
        <f t="shared" si="11"/>
        <v>0</v>
      </c>
      <c r="D164" s="2" t="s">
        <v>6</v>
      </c>
    </row>
    <row r="165" spans="1:23" x14ac:dyDescent="0.45">
      <c r="A165" s="2" t="str">
        <f>'Population Definitions'!B11</f>
        <v>PLHIV Health Care Workers</v>
      </c>
      <c r="B165" t="s">
        <v>5</v>
      </c>
      <c r="C165">
        <f t="shared" si="11"/>
        <v>0</v>
      </c>
      <c r="D165" s="2" t="s">
        <v>6</v>
      </c>
    </row>
    <row r="166" spans="1:23" x14ac:dyDescent="0.45">
      <c r="A166" s="2" t="str">
        <f>'Population Definitions'!B12</f>
        <v>Miners</v>
      </c>
      <c r="B166" t="s">
        <v>5</v>
      </c>
      <c r="C166">
        <f t="shared" si="11"/>
        <v>0</v>
      </c>
      <c r="D166" s="2" t="s">
        <v>6</v>
      </c>
    </row>
    <row r="167" spans="1:23" x14ac:dyDescent="0.45">
      <c r="A167" s="2" t="str">
        <f>'Population Definitions'!B13</f>
        <v>PLHIV Miners</v>
      </c>
      <c r="B167" t="s">
        <v>5</v>
      </c>
      <c r="C167">
        <f t="shared" si="11"/>
        <v>0</v>
      </c>
      <c r="D167" s="2" t="s">
        <v>6</v>
      </c>
    </row>
    <row r="169" spans="1:23" x14ac:dyDescent="0.45">
      <c r="A169" s="1" t="s">
        <v>16</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45">
      <c r="A170" s="2" t="str">
        <f>'Population Definitions'!B2</f>
        <v>Gen 0-4</v>
      </c>
      <c r="B170" t="s">
        <v>5</v>
      </c>
      <c r="C170">
        <f t="shared" ref="C170:C181" si="12">IF(SUMPRODUCT(--(E170:W170&lt;&gt;""))=0,0,"N.A.")</f>
        <v>0</v>
      </c>
      <c r="D170" s="2" t="s">
        <v>6</v>
      </c>
    </row>
    <row r="171" spans="1:23" x14ac:dyDescent="0.45">
      <c r="A171" s="2" t="str">
        <f>'Population Definitions'!B3</f>
        <v>Gen 5-14</v>
      </c>
      <c r="B171" t="s">
        <v>5</v>
      </c>
      <c r="C171">
        <f t="shared" si="12"/>
        <v>0</v>
      </c>
      <c r="D171" s="2" t="s">
        <v>6</v>
      </c>
    </row>
    <row r="172" spans="1:23" x14ac:dyDescent="0.45">
      <c r="A172" s="2" t="str">
        <f>'Population Definitions'!B4</f>
        <v>Gen 15-64</v>
      </c>
      <c r="B172" t="s">
        <v>5</v>
      </c>
      <c r="C172" t="str">
        <f t="shared" si="12"/>
        <v>N.A.</v>
      </c>
      <c r="D172" s="2" t="s">
        <v>6</v>
      </c>
      <c r="E172" s="37">
        <v>0.90263812670682764</v>
      </c>
    </row>
    <row r="173" spans="1:23" x14ac:dyDescent="0.45">
      <c r="A173" s="2" t="str">
        <f>'Population Definitions'!B5</f>
        <v>Gen 65+</v>
      </c>
      <c r="B173" t="s">
        <v>5</v>
      </c>
      <c r="C173">
        <f t="shared" si="12"/>
        <v>0</v>
      </c>
      <c r="D173" s="2" t="s">
        <v>6</v>
      </c>
      <c r="E173" s="37"/>
    </row>
    <row r="174" spans="1:23" x14ac:dyDescent="0.45">
      <c r="A174" s="2" t="str">
        <f>'Population Definitions'!B6</f>
        <v>PLHIV 15-64</v>
      </c>
      <c r="B174" t="s">
        <v>5</v>
      </c>
      <c r="C174" t="str">
        <f t="shared" si="12"/>
        <v>N.A.</v>
      </c>
      <c r="D174" s="2" t="s">
        <v>6</v>
      </c>
      <c r="E174" s="37">
        <v>1.5854253681725352</v>
      </c>
    </row>
    <row r="175" spans="1:23" x14ac:dyDescent="0.45">
      <c r="A175" s="2" t="str">
        <f>'Population Definitions'!B7</f>
        <v>PLHIV 65+</v>
      </c>
      <c r="B175" t="s">
        <v>5</v>
      </c>
      <c r="C175">
        <f t="shared" si="12"/>
        <v>0</v>
      </c>
      <c r="D175" s="2" t="s">
        <v>6</v>
      </c>
    </row>
    <row r="176" spans="1:23" x14ac:dyDescent="0.45">
      <c r="A176" s="2" t="str">
        <f>'Population Definitions'!B8</f>
        <v>Prisoners</v>
      </c>
      <c r="B176" t="s">
        <v>5</v>
      </c>
      <c r="C176">
        <f t="shared" si="12"/>
        <v>0</v>
      </c>
      <c r="D176" s="2" t="s">
        <v>6</v>
      </c>
    </row>
    <row r="177" spans="1:23" x14ac:dyDescent="0.45">
      <c r="A177" s="2" t="str">
        <f>'Population Definitions'!B9</f>
        <v>PLHIV Prisoners</v>
      </c>
      <c r="B177" t="s">
        <v>5</v>
      </c>
      <c r="C177">
        <f t="shared" si="12"/>
        <v>0</v>
      </c>
      <c r="D177" s="2" t="s">
        <v>6</v>
      </c>
    </row>
    <row r="178" spans="1:23" x14ac:dyDescent="0.45">
      <c r="A178" s="2" t="str">
        <f>'Population Definitions'!B10</f>
        <v>Health Care Workers</v>
      </c>
      <c r="B178" t="s">
        <v>5</v>
      </c>
      <c r="C178">
        <f t="shared" si="12"/>
        <v>0</v>
      </c>
      <c r="D178" s="2" t="s">
        <v>6</v>
      </c>
    </row>
    <row r="179" spans="1:23" x14ac:dyDescent="0.45">
      <c r="A179" s="2" t="str">
        <f>'Population Definitions'!B11</f>
        <v>PLHIV Health Care Workers</v>
      </c>
      <c r="B179" t="s">
        <v>5</v>
      </c>
      <c r="C179">
        <f t="shared" si="12"/>
        <v>0</v>
      </c>
      <c r="D179" s="2" t="s">
        <v>6</v>
      </c>
    </row>
    <row r="180" spans="1:23" x14ac:dyDescent="0.45">
      <c r="A180" s="2" t="str">
        <f>'Population Definitions'!B12</f>
        <v>Miners</v>
      </c>
      <c r="B180" t="s">
        <v>5</v>
      </c>
      <c r="C180">
        <f t="shared" si="12"/>
        <v>0</v>
      </c>
      <c r="D180" s="2" t="s">
        <v>6</v>
      </c>
    </row>
    <row r="181" spans="1:23" x14ac:dyDescent="0.45">
      <c r="A181" s="2" t="str">
        <f>'Population Definitions'!B13</f>
        <v>PLHIV Miners</v>
      </c>
      <c r="B181" t="s">
        <v>5</v>
      </c>
      <c r="C181">
        <f t="shared" si="12"/>
        <v>0</v>
      </c>
      <c r="D181" s="2" t="s">
        <v>6</v>
      </c>
    </row>
    <row r="183" spans="1:23" x14ac:dyDescent="0.45">
      <c r="A183" s="1" t="s">
        <v>17</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45">
      <c r="A184" s="2" t="str">
        <f>'Population Definitions'!B2</f>
        <v>Gen 0-4</v>
      </c>
      <c r="B184" t="s">
        <v>5</v>
      </c>
      <c r="C184" t="str">
        <f t="shared" ref="C184:C195" si="13">IF(SUMPRODUCT(--(E184:W184&lt;&gt;""))=0,0,"N.A.")</f>
        <v>N.A.</v>
      </c>
      <c r="D184" s="2" t="s">
        <v>6</v>
      </c>
      <c r="E184" s="18">
        <v>3432.2587939999999</v>
      </c>
      <c r="F184" s="18">
        <v>3969.6766419999999</v>
      </c>
      <c r="G184" s="18">
        <v>4506.3394749999998</v>
      </c>
      <c r="H184" s="18">
        <v>4924.6011779999999</v>
      </c>
      <c r="I184" s="18">
        <v>4466.5978709999999</v>
      </c>
      <c r="J184" s="18">
        <v>4834.9063370000003</v>
      </c>
      <c r="K184" s="18">
        <v>4886.1212660000001</v>
      </c>
      <c r="L184" s="18">
        <v>4247.2580610000005</v>
      </c>
      <c r="M184" s="18">
        <v>2685.8322659999999</v>
      </c>
      <c r="N184" s="18">
        <v>1841.2555299999999</v>
      </c>
      <c r="O184" s="18">
        <v>1520.7903550000001</v>
      </c>
      <c r="P184" s="18">
        <v>1764.2699729999999</v>
      </c>
      <c r="Q184" s="18">
        <v>1576.2732149999999</v>
      </c>
      <c r="R184" s="18">
        <v>1662.159969</v>
      </c>
      <c r="S184" s="18">
        <v>1426.8334400000001</v>
      </c>
    </row>
    <row r="185" spans="1:23" x14ac:dyDescent="0.45">
      <c r="A185" s="2" t="str">
        <f>'Population Definitions'!B3</f>
        <v>Gen 5-14</v>
      </c>
      <c r="B185" t="s">
        <v>5</v>
      </c>
      <c r="C185" t="str">
        <f t="shared" si="13"/>
        <v>N.A.</v>
      </c>
      <c r="D185" s="2" t="s">
        <v>6</v>
      </c>
      <c r="E185" s="18">
        <v>1526.5064219999999</v>
      </c>
      <c r="F185" s="18">
        <v>1765.171317</v>
      </c>
      <c r="G185" s="18">
        <v>2003.4048720000001</v>
      </c>
      <c r="H185" s="18">
        <v>2418.084546</v>
      </c>
      <c r="I185" s="18">
        <v>2468.29396</v>
      </c>
      <c r="J185" s="18">
        <v>2514.3152</v>
      </c>
      <c r="K185" s="18">
        <v>2277.164295</v>
      </c>
      <c r="L185" s="18">
        <v>2345.7529989999998</v>
      </c>
      <c r="M185" s="18">
        <v>1905.924595</v>
      </c>
      <c r="N185" s="18">
        <v>1571.0217660000001</v>
      </c>
      <c r="O185" s="18">
        <v>1158.569219</v>
      </c>
      <c r="P185" s="18">
        <v>1213.4345519999999</v>
      </c>
      <c r="Q185" s="18">
        <v>1144.555552</v>
      </c>
      <c r="R185" s="18">
        <v>903.81968110000003</v>
      </c>
      <c r="S185" s="18">
        <v>664.9141482</v>
      </c>
    </row>
    <row r="186" spans="1:23" x14ac:dyDescent="0.45">
      <c r="A186" s="2" t="str">
        <f>'Population Definitions'!B4</f>
        <v>Gen 15-64</v>
      </c>
      <c r="B186" t="s">
        <v>5</v>
      </c>
      <c r="C186" t="str">
        <f t="shared" si="13"/>
        <v>N.A.</v>
      </c>
      <c r="D186" s="2" t="s">
        <v>6</v>
      </c>
      <c r="E186" s="18">
        <v>5118.5065370000002</v>
      </c>
      <c r="F186" s="18">
        <v>5924.8736349999999</v>
      </c>
      <c r="G186" s="18">
        <v>6745.0697980000004</v>
      </c>
      <c r="H186" s="18">
        <v>7507.1630180000002</v>
      </c>
      <c r="I186" s="18">
        <v>8211.0597010000001</v>
      </c>
      <c r="J186" s="18">
        <v>8631.9096769999996</v>
      </c>
      <c r="K186" s="18">
        <v>10862.721369999999</v>
      </c>
      <c r="L186" s="18">
        <v>11545.866309999999</v>
      </c>
      <c r="M186" s="18">
        <v>11718.340340000001</v>
      </c>
      <c r="N186" s="18">
        <v>11853.9329</v>
      </c>
      <c r="O186" s="18">
        <v>10694.99661</v>
      </c>
      <c r="P186" s="18">
        <v>10426.55559</v>
      </c>
      <c r="Q186" s="18">
        <v>11084.66972</v>
      </c>
      <c r="R186" s="18">
        <v>10585.970149999999</v>
      </c>
      <c r="S186" s="18">
        <v>9986.3122309999999</v>
      </c>
    </row>
    <row r="187" spans="1:23" x14ac:dyDescent="0.45">
      <c r="A187" s="2" t="str">
        <f>'Population Definitions'!B5</f>
        <v>Gen 65+</v>
      </c>
      <c r="B187" t="s">
        <v>5</v>
      </c>
      <c r="C187" t="str">
        <f t="shared" si="13"/>
        <v>N.A.</v>
      </c>
      <c r="D187" s="2" t="s">
        <v>6</v>
      </c>
      <c r="E187" s="18">
        <v>367.84993209999999</v>
      </c>
      <c r="F187" s="18">
        <v>425.36282240000003</v>
      </c>
      <c r="G187" s="18">
        <v>482.7719353</v>
      </c>
      <c r="H187" s="18">
        <v>555.37883810000005</v>
      </c>
      <c r="I187" s="18">
        <v>459.89996730000001</v>
      </c>
      <c r="J187" s="18">
        <v>577.20164550000004</v>
      </c>
      <c r="K187" s="18">
        <v>564.17219020000005</v>
      </c>
      <c r="L187" s="18">
        <v>622.31052390000002</v>
      </c>
      <c r="M187" s="18">
        <v>481.71455650000001</v>
      </c>
      <c r="N187" s="18">
        <v>573.42331549999994</v>
      </c>
      <c r="O187" s="18">
        <v>755.65044320000004</v>
      </c>
      <c r="P187" s="18">
        <v>511.6046834</v>
      </c>
      <c r="Q187" s="18">
        <v>601.83524769999997</v>
      </c>
      <c r="R187" s="18">
        <v>529.91419350000001</v>
      </c>
      <c r="S187" s="18">
        <v>478.93663709999998</v>
      </c>
    </row>
    <row r="188" spans="1:23" x14ac:dyDescent="0.45">
      <c r="A188" s="2" t="str">
        <f>'Population Definitions'!B6</f>
        <v>PLHIV 15-64</v>
      </c>
      <c r="B188" t="s">
        <v>5</v>
      </c>
      <c r="C188" t="str">
        <f t="shared" si="13"/>
        <v>N.A.</v>
      </c>
      <c r="D188" s="2" t="s">
        <v>6</v>
      </c>
      <c r="E188" s="18">
        <v>28667.498449999999</v>
      </c>
      <c r="F188" s="18">
        <v>33144.334999999999</v>
      </c>
      <c r="G188" s="18">
        <v>37608.35671</v>
      </c>
      <c r="H188" s="18">
        <v>41688.542959999999</v>
      </c>
      <c r="I188" s="18">
        <v>45385.329949999999</v>
      </c>
      <c r="J188" s="18">
        <v>47426.365689999999</v>
      </c>
      <c r="K188" s="18">
        <v>44946.681129999997</v>
      </c>
      <c r="L188" s="18">
        <v>45913.034050000002</v>
      </c>
      <c r="M188" s="18">
        <v>42660.382810000003</v>
      </c>
      <c r="N188" s="18">
        <v>40888.362849999998</v>
      </c>
      <c r="O188" s="18">
        <v>36484.122940000001</v>
      </c>
      <c r="P188" s="18">
        <v>32598.205720000002</v>
      </c>
      <c r="Q188" s="18">
        <v>31884.642400000001</v>
      </c>
      <c r="R188" s="18">
        <v>28405.672399999999</v>
      </c>
      <c r="S188" s="18">
        <v>24093.59333</v>
      </c>
    </row>
    <row r="189" spans="1:23" x14ac:dyDescent="0.45">
      <c r="A189" s="2" t="str">
        <f>'Population Definitions'!B7</f>
        <v>PLHIV 65+</v>
      </c>
      <c r="B189" t="s">
        <v>5</v>
      </c>
      <c r="C189" t="str">
        <f t="shared" si="13"/>
        <v>N.A.</v>
      </c>
      <c r="D189" s="2" t="s">
        <v>6</v>
      </c>
      <c r="E189" s="18">
        <v>172.7184159</v>
      </c>
      <c r="F189" s="18">
        <v>199.75029549999999</v>
      </c>
      <c r="G189" s="18">
        <v>226.74090580000001</v>
      </c>
      <c r="H189" s="18">
        <v>260.87783020000001</v>
      </c>
      <c r="I189" s="18">
        <v>216.0584389</v>
      </c>
      <c r="J189" s="18">
        <v>271.2035995</v>
      </c>
      <c r="K189" s="18">
        <v>265.1182483</v>
      </c>
      <c r="L189" s="18">
        <v>164.16707460000001</v>
      </c>
      <c r="M189" s="18">
        <v>345.3595507</v>
      </c>
      <c r="N189" s="18">
        <v>197.4955617</v>
      </c>
      <c r="O189" s="18">
        <v>634.27684099999999</v>
      </c>
      <c r="P189" s="18">
        <v>212.1413368</v>
      </c>
      <c r="Q189" s="18">
        <v>188.28693369999999</v>
      </c>
      <c r="R189" s="18">
        <v>174.6480325</v>
      </c>
      <c r="S189" s="18">
        <v>171.2877551</v>
      </c>
    </row>
    <row r="190" spans="1:23" x14ac:dyDescent="0.45">
      <c r="A190" s="2" t="str">
        <f>'Population Definitions'!B8</f>
        <v>Prisoners</v>
      </c>
      <c r="B190" t="s">
        <v>5</v>
      </c>
      <c r="C190" t="str">
        <f t="shared" si="13"/>
        <v>N.A.</v>
      </c>
      <c r="D190" s="2" t="s">
        <v>6</v>
      </c>
      <c r="E190" s="18">
        <v>230.283880275</v>
      </c>
      <c r="F190" s="18">
        <v>266.36128224999999</v>
      </c>
      <c r="G190" s="18">
        <v>302.39341224999998</v>
      </c>
      <c r="H190" s="18">
        <v>273.99220324999999</v>
      </c>
      <c r="I190" s="18">
        <v>312.3633845</v>
      </c>
      <c r="J190" s="18">
        <v>328.043452</v>
      </c>
      <c r="K190" s="18">
        <v>305.33495525000001</v>
      </c>
      <c r="L190" s="18">
        <v>318.72088650000001</v>
      </c>
      <c r="M190" s="18">
        <v>328.75055349999997</v>
      </c>
      <c r="N190" s="18">
        <v>437.83455674999999</v>
      </c>
      <c r="O190" s="18">
        <v>438.36049174999999</v>
      </c>
      <c r="P190" s="18">
        <v>400.37297475000003</v>
      </c>
      <c r="Q190" s="18">
        <v>327.84027049999997</v>
      </c>
      <c r="R190" s="18">
        <v>312.58845574999998</v>
      </c>
      <c r="S190" s="18">
        <v>247.56694984999999</v>
      </c>
    </row>
    <row r="191" spans="1:23" x14ac:dyDescent="0.45">
      <c r="A191" s="2" t="str">
        <f>'Population Definitions'!B9</f>
        <v>PLHIV Prisoners</v>
      </c>
      <c r="B191" t="s">
        <v>5</v>
      </c>
      <c r="C191" t="str">
        <f t="shared" si="13"/>
        <v>N.A.</v>
      </c>
      <c r="D191" s="2" t="s">
        <v>6</v>
      </c>
      <c r="E191" s="18">
        <v>513.47252330000003</v>
      </c>
      <c r="F191" s="18">
        <v>593.9156471</v>
      </c>
      <c r="G191" s="18">
        <v>674.25782579999998</v>
      </c>
      <c r="H191" s="18">
        <v>534.63083600000004</v>
      </c>
      <c r="I191" s="18">
        <v>696.48824349999995</v>
      </c>
      <c r="J191" s="18">
        <v>731.45067229999995</v>
      </c>
      <c r="K191" s="18">
        <v>649.14164779999999</v>
      </c>
      <c r="L191" s="18">
        <v>507.31787839999998</v>
      </c>
      <c r="M191" s="18">
        <v>583.47688579999999</v>
      </c>
      <c r="N191" s="18">
        <v>520.29756180000004</v>
      </c>
      <c r="O191" s="18">
        <v>411.19249430000002</v>
      </c>
      <c r="P191" s="18">
        <v>429.56422199999997</v>
      </c>
      <c r="Q191" s="18">
        <v>328.31473199999999</v>
      </c>
      <c r="R191" s="18">
        <v>235.81524970000001</v>
      </c>
      <c r="S191" s="18">
        <v>207.08076829999999</v>
      </c>
    </row>
    <row r="192" spans="1:23" x14ac:dyDescent="0.45">
      <c r="A192" s="2" t="str">
        <f>'Population Definitions'!B10</f>
        <v>Health Care Workers</v>
      </c>
      <c r="B192" t="s">
        <v>5</v>
      </c>
      <c r="C192">
        <f t="shared" si="13"/>
        <v>0</v>
      </c>
      <c r="D192" s="2" t="s">
        <v>6</v>
      </c>
      <c r="E192" s="18"/>
      <c r="F192" s="18"/>
      <c r="G192" s="18"/>
      <c r="H192" s="18"/>
      <c r="I192" s="18"/>
      <c r="J192" s="18"/>
      <c r="K192" s="18"/>
      <c r="L192" s="18"/>
      <c r="M192" s="18"/>
      <c r="N192" s="18"/>
      <c r="O192" s="18"/>
      <c r="P192" s="18"/>
      <c r="Q192" s="18"/>
      <c r="R192" s="18"/>
      <c r="S192" s="18"/>
    </row>
    <row r="193" spans="1:23" x14ac:dyDescent="0.45">
      <c r="A193" s="2" t="str">
        <f>'Population Definitions'!B11</f>
        <v>PLHIV Health Care Workers</v>
      </c>
      <c r="B193" t="s">
        <v>5</v>
      </c>
      <c r="C193">
        <f t="shared" si="13"/>
        <v>0</v>
      </c>
      <c r="D193" s="2" t="s">
        <v>6</v>
      </c>
      <c r="E193" s="18"/>
      <c r="F193" s="18"/>
      <c r="G193" s="18"/>
      <c r="H193" s="18"/>
      <c r="I193" s="18"/>
      <c r="J193" s="18"/>
      <c r="K193" s="18"/>
      <c r="L193" s="18"/>
      <c r="M193" s="18"/>
      <c r="N193" s="18"/>
      <c r="O193" s="18"/>
      <c r="P193" s="18"/>
      <c r="Q193" s="18"/>
      <c r="R193" s="18"/>
      <c r="S193" s="18"/>
    </row>
    <row r="194" spans="1:23" x14ac:dyDescent="0.45">
      <c r="A194" s="2" t="str">
        <f>'Population Definitions'!B12</f>
        <v>Miners</v>
      </c>
      <c r="B194" t="s">
        <v>5</v>
      </c>
      <c r="C194" t="str">
        <f t="shared" si="13"/>
        <v>N.A.</v>
      </c>
      <c r="D194" s="2" t="s">
        <v>6</v>
      </c>
      <c r="E194" s="18"/>
      <c r="F194" s="18"/>
      <c r="G194" s="18"/>
      <c r="H194" s="18"/>
      <c r="I194" s="18"/>
      <c r="J194" s="18"/>
      <c r="K194" s="18"/>
      <c r="L194" s="18"/>
      <c r="M194" s="18"/>
      <c r="N194" s="18"/>
      <c r="O194" s="18"/>
      <c r="P194" s="18"/>
      <c r="Q194" s="18"/>
      <c r="R194" s="18"/>
      <c r="S194" s="18">
        <v>446.64477047625502</v>
      </c>
    </row>
    <row r="195" spans="1:23" x14ac:dyDescent="0.45">
      <c r="A195" s="2" t="str">
        <f>'Population Definitions'!B13</f>
        <v>PLHIV Miners</v>
      </c>
      <c r="B195" t="s">
        <v>5</v>
      </c>
      <c r="C195" t="str">
        <f t="shared" si="13"/>
        <v>N.A.</v>
      </c>
      <c r="D195" s="2" t="s">
        <v>6</v>
      </c>
      <c r="E195" s="18"/>
      <c r="F195" s="18"/>
      <c r="G195" s="18"/>
      <c r="H195" s="18"/>
      <c r="I195" s="18"/>
      <c r="J195" s="18"/>
      <c r="K195" s="18"/>
      <c r="L195" s="18"/>
      <c r="M195" s="18"/>
      <c r="N195" s="18"/>
      <c r="O195" s="18"/>
      <c r="P195" s="18"/>
      <c r="Q195" s="18"/>
      <c r="R195" s="18"/>
      <c r="S195" s="18">
        <v>535.05921613554995</v>
      </c>
    </row>
    <row r="197" spans="1:23" x14ac:dyDescent="0.45">
      <c r="A197" s="1" t="s">
        <v>18</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45">
      <c r="A198" s="2" t="str">
        <f>'Population Definitions'!B2</f>
        <v>Gen 0-4</v>
      </c>
      <c r="B198" t="s">
        <v>5</v>
      </c>
      <c r="C198" t="str">
        <f t="shared" ref="C198:C209" si="14">IF(SUMPRODUCT(--(E198:W198&lt;&gt;""))=0,0,"N.A.")</f>
        <v>N.A.</v>
      </c>
      <c r="D198" s="2" t="s">
        <v>6</v>
      </c>
      <c r="E198" s="19">
        <v>1.036838063</v>
      </c>
      <c r="F198" s="19">
        <v>1.495921404</v>
      </c>
      <c r="G198" s="19">
        <v>2.0350590500000001</v>
      </c>
      <c r="H198" s="19">
        <v>2.5921739979999998</v>
      </c>
      <c r="I198" s="19">
        <v>2.6851255749999998</v>
      </c>
      <c r="J198" s="19">
        <v>3.2681663539999999</v>
      </c>
      <c r="K198" s="19">
        <v>3.6683001470000001</v>
      </c>
      <c r="L198" s="19">
        <v>2.248956454</v>
      </c>
      <c r="M198" s="19">
        <v>1.624010253</v>
      </c>
      <c r="N198" s="19">
        <v>3.711036703</v>
      </c>
      <c r="O198" s="19">
        <v>5.2173427139999999</v>
      </c>
      <c r="P198" s="19">
        <v>4.2659808449999996</v>
      </c>
      <c r="Q198" s="19">
        <v>6.2339445790000001</v>
      </c>
      <c r="R198" s="19">
        <v>5.8655582290000003</v>
      </c>
      <c r="S198" s="19">
        <v>4.2342667059999997</v>
      </c>
    </row>
    <row r="199" spans="1:23" x14ac:dyDescent="0.45">
      <c r="A199" s="2" t="str">
        <f>'Population Definitions'!B3</f>
        <v>Gen 5-14</v>
      </c>
      <c r="B199" t="s">
        <v>5</v>
      </c>
      <c r="C199" t="str">
        <f t="shared" si="14"/>
        <v>N.A.</v>
      </c>
      <c r="D199" s="2" t="s">
        <v>6</v>
      </c>
      <c r="E199" s="19">
        <v>0.80776311000000001</v>
      </c>
      <c r="F199" s="19">
        <v>1.4193983480000001</v>
      </c>
      <c r="G199" s="19">
        <v>2.1621154950000001</v>
      </c>
      <c r="H199" s="19">
        <v>3.2752435919999998</v>
      </c>
      <c r="I199" s="19">
        <v>4.023042759</v>
      </c>
      <c r="J199" s="19">
        <v>4.7908995189999999</v>
      </c>
      <c r="K199" s="19">
        <v>4.966863654</v>
      </c>
      <c r="L199" s="19">
        <v>5.7635766479999999</v>
      </c>
      <c r="M199" s="19">
        <v>17.86411279</v>
      </c>
      <c r="N199" s="19">
        <v>14.28570062</v>
      </c>
      <c r="O199" s="19">
        <v>7.6086247910000004</v>
      </c>
      <c r="P199" s="19">
        <v>3.128385953</v>
      </c>
      <c r="Q199" s="19">
        <v>16.783696939999999</v>
      </c>
      <c r="R199" s="19">
        <v>14.0821164</v>
      </c>
      <c r="S199" s="19">
        <v>15.99343024</v>
      </c>
    </row>
    <row r="200" spans="1:23" x14ac:dyDescent="0.45">
      <c r="A200" s="2" t="str">
        <f>'Population Definitions'!B4</f>
        <v>Gen 15-64</v>
      </c>
      <c r="B200" t="s">
        <v>5</v>
      </c>
      <c r="C200" t="str">
        <f t="shared" si="14"/>
        <v>N.A.</v>
      </c>
      <c r="D200" s="2" t="s">
        <v>6</v>
      </c>
      <c r="E200" s="19">
        <v>237.47042669999999</v>
      </c>
      <c r="F200" s="19">
        <v>270.96084530000002</v>
      </c>
      <c r="G200" s="19">
        <v>288.90489980000001</v>
      </c>
      <c r="H200" s="19">
        <v>291.27271610000003</v>
      </c>
      <c r="I200" s="19">
        <v>283.77734959999998</v>
      </c>
      <c r="J200" s="19">
        <v>252.10840089999999</v>
      </c>
      <c r="K200" s="19">
        <v>227.0931569</v>
      </c>
      <c r="L200" s="19">
        <v>459.21965849999998</v>
      </c>
      <c r="M200" s="19">
        <v>294.6259063</v>
      </c>
      <c r="N200" s="19">
        <v>128.4222201</v>
      </c>
      <c r="O200" s="19">
        <v>121.859512</v>
      </c>
      <c r="P200" s="19">
        <v>124.5675212</v>
      </c>
      <c r="Q200" s="19">
        <v>126.8024848</v>
      </c>
      <c r="R200" s="19">
        <v>197.91611639999999</v>
      </c>
      <c r="S200" s="19">
        <v>242.24184600000001</v>
      </c>
    </row>
    <row r="201" spans="1:23" x14ac:dyDescent="0.45">
      <c r="A201" s="2" t="str">
        <f>'Population Definitions'!B5</f>
        <v>Gen 65+</v>
      </c>
      <c r="B201" t="s">
        <v>5</v>
      </c>
      <c r="C201" t="str">
        <f t="shared" si="14"/>
        <v>N.A.</v>
      </c>
      <c r="D201" s="2" t="s">
        <v>6</v>
      </c>
      <c r="E201" s="19">
        <v>0.78419698100000002</v>
      </c>
      <c r="F201" s="19">
        <v>1.0233371769999999</v>
      </c>
      <c r="G201" s="19">
        <v>1.2937839499999999</v>
      </c>
      <c r="H201" s="19">
        <v>1.6406811990000001</v>
      </c>
      <c r="I201" s="19">
        <v>1.4848213779999999</v>
      </c>
      <c r="J201" s="19">
        <v>2.0220145079999998</v>
      </c>
      <c r="K201" s="19">
        <v>2.1313539439999998</v>
      </c>
      <c r="L201" s="19">
        <v>2.5220395629999999</v>
      </c>
      <c r="M201" s="19">
        <v>2.0847223819999998</v>
      </c>
      <c r="N201" s="19">
        <v>5.357137732</v>
      </c>
      <c r="O201" s="19">
        <v>4.3018829050000003</v>
      </c>
      <c r="P201" s="19">
        <v>1.058931415</v>
      </c>
      <c r="Q201" s="19">
        <v>0.64455908500000003</v>
      </c>
      <c r="R201" s="19">
        <v>13.269686610000001</v>
      </c>
      <c r="S201" s="19">
        <v>11.85594678</v>
      </c>
    </row>
    <row r="202" spans="1:23" x14ac:dyDescent="0.45">
      <c r="A202" s="2" t="str">
        <f>'Population Definitions'!B6</f>
        <v>PLHIV 15-64</v>
      </c>
      <c r="B202" t="s">
        <v>5</v>
      </c>
      <c r="C202" t="str">
        <f t="shared" si="14"/>
        <v>N.A.</v>
      </c>
      <c r="D202" s="2" t="s">
        <v>6</v>
      </c>
      <c r="E202" s="19">
        <v>150.46652839999999</v>
      </c>
      <c r="F202" s="19">
        <v>189.42155450000001</v>
      </c>
      <c r="G202" s="19">
        <v>232.5086671</v>
      </c>
      <c r="H202" s="19">
        <v>277.24020189999999</v>
      </c>
      <c r="I202" s="19">
        <v>323.08578720000003</v>
      </c>
      <c r="J202" s="19">
        <v>359.86991230000001</v>
      </c>
      <c r="K202" s="19">
        <v>362.11592239999999</v>
      </c>
      <c r="L202" s="19">
        <v>391.38018240000002</v>
      </c>
      <c r="M202" s="19">
        <v>383.73602069999998</v>
      </c>
      <c r="N202" s="19">
        <v>387.20063979999998</v>
      </c>
      <c r="O202" s="19">
        <v>362.60325160000002</v>
      </c>
      <c r="P202" s="19">
        <v>339.3287249</v>
      </c>
      <c r="Q202" s="19">
        <v>410.7896629</v>
      </c>
      <c r="R202" s="19">
        <v>859.52635980000002</v>
      </c>
      <c r="S202" s="19">
        <v>1127.8064220000001</v>
      </c>
    </row>
    <row r="203" spans="1:23" x14ac:dyDescent="0.45">
      <c r="A203" s="2" t="str">
        <f>'Population Definitions'!B7</f>
        <v>PLHIV 65+</v>
      </c>
      <c r="B203" t="s">
        <v>5</v>
      </c>
      <c r="C203" t="str">
        <f t="shared" si="14"/>
        <v>N.A.</v>
      </c>
      <c r="D203" s="2" t="s">
        <v>6</v>
      </c>
      <c r="E203" s="19">
        <v>0.39416720700000002</v>
      </c>
      <c r="F203" s="19">
        <v>0.48295384200000002</v>
      </c>
      <c r="G203" s="19">
        <v>0.57897718200000003</v>
      </c>
      <c r="H203" s="19">
        <v>0.70155224599999999</v>
      </c>
      <c r="I203" s="19">
        <v>0.61035618800000002</v>
      </c>
      <c r="J203" s="19">
        <v>0.80296767300000005</v>
      </c>
      <c r="K203" s="19">
        <v>0.82096248999999999</v>
      </c>
      <c r="L203" s="19">
        <v>0.53066360700000004</v>
      </c>
      <c r="M203" s="19">
        <v>1.1632981250000001</v>
      </c>
      <c r="N203" s="19">
        <v>1.9110432829999999</v>
      </c>
      <c r="O203" s="19">
        <v>10.18916308</v>
      </c>
      <c r="P203" s="19">
        <v>1.785055815</v>
      </c>
      <c r="Q203" s="19">
        <v>1.558486145</v>
      </c>
      <c r="R203" s="19">
        <v>3.7913390310000001</v>
      </c>
      <c r="S203" s="19">
        <v>4.4713582870000002</v>
      </c>
    </row>
    <row r="204" spans="1:23" x14ac:dyDescent="0.45">
      <c r="A204" s="2" t="str">
        <f>'Population Definitions'!B8</f>
        <v>Prisoners</v>
      </c>
      <c r="B204" t="s">
        <v>5</v>
      </c>
      <c r="C204">
        <f t="shared" si="14"/>
        <v>0</v>
      </c>
      <c r="D204" s="2" t="s">
        <v>6</v>
      </c>
    </row>
    <row r="205" spans="1:23" x14ac:dyDescent="0.45">
      <c r="A205" s="2" t="str">
        <f>'Population Definitions'!B9</f>
        <v>PLHIV Prisoners</v>
      </c>
      <c r="B205" t="s">
        <v>5</v>
      </c>
      <c r="C205">
        <f t="shared" si="14"/>
        <v>0</v>
      </c>
      <c r="D205" s="2" t="s">
        <v>6</v>
      </c>
    </row>
    <row r="206" spans="1:23" x14ac:dyDescent="0.45">
      <c r="A206" s="2" t="str">
        <f>'Population Definitions'!B10</f>
        <v>Health Care Workers</v>
      </c>
      <c r="B206" t="s">
        <v>5</v>
      </c>
      <c r="C206">
        <f t="shared" si="14"/>
        <v>0</v>
      </c>
      <c r="D206" s="2" t="s">
        <v>6</v>
      </c>
    </row>
    <row r="207" spans="1:23" x14ac:dyDescent="0.45">
      <c r="A207" s="2" t="str">
        <f>'Population Definitions'!B11</f>
        <v>PLHIV Health Care Workers</v>
      </c>
      <c r="B207" t="s">
        <v>5</v>
      </c>
      <c r="C207">
        <f t="shared" si="14"/>
        <v>0</v>
      </c>
      <c r="D207" s="2" t="s">
        <v>6</v>
      </c>
    </row>
    <row r="208" spans="1:23" x14ac:dyDescent="0.45">
      <c r="A208" s="2" t="str">
        <f>'Population Definitions'!B12</f>
        <v>Miners</v>
      </c>
      <c r="B208" t="s">
        <v>5</v>
      </c>
      <c r="C208" t="str">
        <f t="shared" si="14"/>
        <v>N.A.</v>
      </c>
      <c r="D208" s="2" t="s">
        <v>6</v>
      </c>
      <c r="S208" s="20">
        <v>13.195420406192873</v>
      </c>
    </row>
    <row r="209" spans="1:23" x14ac:dyDescent="0.45">
      <c r="A209" s="2" t="str">
        <f>'Population Definitions'!B13</f>
        <v>PLHIV Miners</v>
      </c>
      <c r="B209" t="s">
        <v>5</v>
      </c>
      <c r="C209" t="str">
        <f t="shared" si="14"/>
        <v>N.A.</v>
      </c>
      <c r="D209" s="2" t="s">
        <v>6</v>
      </c>
      <c r="S209" s="20">
        <v>11.737993198711962</v>
      </c>
    </row>
    <row r="211" spans="1:23" x14ac:dyDescent="0.45">
      <c r="A211" s="1" t="s">
        <v>19</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45">
      <c r="A212" s="2" t="str">
        <f>'Population Definitions'!B2</f>
        <v>Gen 0-4</v>
      </c>
      <c r="B212" t="s">
        <v>5</v>
      </c>
      <c r="C212">
        <f t="shared" ref="C212:C223" si="15">IF(SUMPRODUCT(--(E212:W212&lt;&gt;""))=0,0,"N.A.")</f>
        <v>0</v>
      </c>
      <c r="D212" s="2" t="s">
        <v>6</v>
      </c>
    </row>
    <row r="213" spans="1:23" x14ac:dyDescent="0.45">
      <c r="A213" s="2" t="str">
        <f>'Population Definitions'!B3</f>
        <v>Gen 5-14</v>
      </c>
      <c r="B213" t="s">
        <v>5</v>
      </c>
      <c r="C213">
        <f t="shared" si="15"/>
        <v>0</v>
      </c>
      <c r="D213" s="2" t="s">
        <v>6</v>
      </c>
    </row>
    <row r="214" spans="1:23" x14ac:dyDescent="0.45">
      <c r="A214" s="2" t="str">
        <f>'Population Definitions'!B4</f>
        <v>Gen 15-64</v>
      </c>
      <c r="B214" t="s">
        <v>5</v>
      </c>
      <c r="C214" t="str">
        <f t="shared" si="15"/>
        <v>N.A.</v>
      </c>
      <c r="D214" s="2" t="s">
        <v>6</v>
      </c>
      <c r="E214" s="21">
        <v>10.95225596</v>
      </c>
      <c r="F214" s="21">
        <v>11.904191900000001</v>
      </c>
      <c r="G214" s="21">
        <v>13.518327210000001</v>
      </c>
      <c r="H214" s="21">
        <v>16.117828670000002</v>
      </c>
      <c r="I214" s="21">
        <v>17.679646340000001</v>
      </c>
      <c r="J214" s="21">
        <v>16.166088590000001</v>
      </c>
      <c r="K214" s="21">
        <v>19.769871949999999</v>
      </c>
      <c r="L214" s="21">
        <v>5.9855280469999999</v>
      </c>
      <c r="M214" s="21">
        <v>30.197624569999999</v>
      </c>
      <c r="N214" s="21">
        <v>25.003720690000002</v>
      </c>
      <c r="O214" s="21">
        <v>17.956354510000001</v>
      </c>
      <c r="P214" s="21">
        <v>6.5411706289999998</v>
      </c>
      <c r="Q214" s="21">
        <v>5.4547015070000002</v>
      </c>
      <c r="R214" s="21">
        <v>16.598565600000001</v>
      </c>
      <c r="S214" s="21">
        <v>6.2615822799999998</v>
      </c>
    </row>
    <row r="215" spans="1:23" x14ac:dyDescent="0.45">
      <c r="A215" s="2" t="str">
        <f>'Population Definitions'!B5</f>
        <v>Gen 65+</v>
      </c>
      <c r="B215" t="s">
        <v>5</v>
      </c>
      <c r="C215">
        <f t="shared" si="15"/>
        <v>0</v>
      </c>
      <c r="D215" s="2" t="s">
        <v>6</v>
      </c>
    </row>
    <row r="216" spans="1:23" x14ac:dyDescent="0.45">
      <c r="A216" s="2" t="str">
        <f>'Population Definitions'!B6</f>
        <v>PLHIV 15-64</v>
      </c>
      <c r="B216" t="s">
        <v>5</v>
      </c>
      <c r="C216" t="str">
        <f t="shared" si="15"/>
        <v>N.A.</v>
      </c>
      <c r="D216" s="2" t="s">
        <v>6</v>
      </c>
      <c r="E216" s="22">
        <v>7.493624552</v>
      </c>
      <c r="F216" s="22">
        <v>7.639771026</v>
      </c>
      <c r="G216" s="22">
        <v>10.80178061</v>
      </c>
      <c r="H216" s="22">
        <v>14.984018499999999</v>
      </c>
      <c r="I216" s="22">
        <v>19.88335571</v>
      </c>
      <c r="J216" s="22">
        <v>26.269156150000001</v>
      </c>
      <c r="K216" s="22">
        <v>23.438395849999999</v>
      </c>
      <c r="L216" s="22">
        <v>16.06084663</v>
      </c>
      <c r="M216" s="22">
        <v>20.254603629999998</v>
      </c>
      <c r="N216" s="22">
        <v>38.582422379999997</v>
      </c>
      <c r="O216" s="22">
        <v>27.696314879999999</v>
      </c>
      <c r="P216" s="22">
        <v>23.58820133</v>
      </c>
      <c r="Q216" s="22">
        <v>21.163208180000002</v>
      </c>
      <c r="R216" s="22">
        <v>9.484742486</v>
      </c>
      <c r="S216" s="22">
        <v>22.567695010000001</v>
      </c>
    </row>
    <row r="217" spans="1:23" x14ac:dyDescent="0.45">
      <c r="A217" s="2" t="str">
        <f>'Population Definitions'!B7</f>
        <v>PLHIV 65+</v>
      </c>
      <c r="B217" t="s">
        <v>5</v>
      </c>
      <c r="C217">
        <f t="shared" si="15"/>
        <v>0</v>
      </c>
      <c r="D217" s="2" t="s">
        <v>6</v>
      </c>
    </row>
    <row r="218" spans="1:23" x14ac:dyDescent="0.45">
      <c r="A218" s="2" t="str">
        <f>'Population Definitions'!B8</f>
        <v>Prisoners</v>
      </c>
      <c r="B218" t="s">
        <v>5</v>
      </c>
      <c r="C218">
        <f t="shared" si="15"/>
        <v>0</v>
      </c>
      <c r="D218" s="2" t="s">
        <v>6</v>
      </c>
    </row>
    <row r="219" spans="1:23" x14ac:dyDescent="0.45">
      <c r="A219" s="2" t="str">
        <f>'Population Definitions'!B9</f>
        <v>PLHIV Prisoners</v>
      </c>
      <c r="B219" t="s">
        <v>5</v>
      </c>
      <c r="C219">
        <f t="shared" si="15"/>
        <v>0</v>
      </c>
      <c r="D219" s="2" t="s">
        <v>6</v>
      </c>
    </row>
    <row r="220" spans="1:23" x14ac:dyDescent="0.45">
      <c r="A220" s="2" t="str">
        <f>'Population Definitions'!B10</f>
        <v>Health Care Workers</v>
      </c>
      <c r="B220" t="s">
        <v>5</v>
      </c>
      <c r="C220">
        <f t="shared" si="15"/>
        <v>0</v>
      </c>
      <c r="D220" s="2" t="s">
        <v>6</v>
      </c>
    </row>
    <row r="221" spans="1:23" x14ac:dyDescent="0.45">
      <c r="A221" s="2" t="str">
        <f>'Population Definitions'!B11</f>
        <v>PLHIV Health Care Workers</v>
      </c>
      <c r="B221" t="s">
        <v>5</v>
      </c>
      <c r="C221">
        <f t="shared" si="15"/>
        <v>0</v>
      </c>
      <c r="D221" s="2" t="s">
        <v>6</v>
      </c>
    </row>
    <row r="222" spans="1:23" x14ac:dyDescent="0.45">
      <c r="A222" s="2" t="str">
        <f>'Population Definitions'!B12</f>
        <v>Miners</v>
      </c>
      <c r="B222" t="s">
        <v>5</v>
      </c>
      <c r="C222" t="str">
        <f t="shared" si="15"/>
        <v>N.A.</v>
      </c>
      <c r="D222" s="2" t="s">
        <v>6</v>
      </c>
      <c r="S222" s="23">
        <v>1.1729262583282574</v>
      </c>
    </row>
    <row r="223" spans="1:23" x14ac:dyDescent="0.45">
      <c r="A223" s="2" t="str">
        <f>'Population Definitions'!B13</f>
        <v>PLHIV Miners</v>
      </c>
      <c r="B223" t="s">
        <v>5</v>
      </c>
      <c r="C223" t="str">
        <f t="shared" si="15"/>
        <v>N.A.</v>
      </c>
      <c r="D223" s="2" t="s">
        <v>6</v>
      </c>
      <c r="S223" s="23">
        <v>1.0433771732188413</v>
      </c>
    </row>
    <row r="225" spans="1:23" x14ac:dyDescent="0.45">
      <c r="A225" s="1" t="s">
        <v>20</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45">
      <c r="A226" s="2" t="str">
        <f>'Population Definitions'!B2</f>
        <v>Gen 0-4</v>
      </c>
      <c r="B226" t="s">
        <v>5</v>
      </c>
      <c r="C226" t="str">
        <f t="shared" ref="C226:C237" si="16">IF(SUMPRODUCT(--(E226:W226&lt;&gt;""))=0,0,"N.A.")</f>
        <v>N.A.</v>
      </c>
      <c r="D226" s="2" t="s">
        <v>6</v>
      </c>
      <c r="E226" s="28">
        <v>278.05931041853324</v>
      </c>
      <c r="F226" s="28">
        <v>321.50323119825754</v>
      </c>
      <c r="G226" s="28">
        <v>365.29048934996609</v>
      </c>
      <c r="H226" s="28">
        <v>436.6482320247656</v>
      </c>
      <c r="I226" s="28">
        <v>530.25162132257935</v>
      </c>
      <c r="J226" s="28">
        <v>947.39052740020247</v>
      </c>
      <c r="K226" s="28">
        <v>1635.2826064695128</v>
      </c>
      <c r="L226" s="28">
        <v>2188.4035468704133</v>
      </c>
      <c r="M226" s="28">
        <v>3041.7686283585576</v>
      </c>
      <c r="N226" s="28">
        <v>3355.2189473648614</v>
      </c>
      <c r="O226" s="28">
        <v>3401.1964182630591</v>
      </c>
      <c r="P226" s="28">
        <v>3386.4276456630364</v>
      </c>
      <c r="Q226" s="28">
        <v>3448.925413210296</v>
      </c>
      <c r="R226" s="28">
        <v>3655.9422273703753</v>
      </c>
      <c r="S226" s="28">
        <v>3158.4426998541448</v>
      </c>
    </row>
    <row r="227" spans="1:23" x14ac:dyDescent="0.45">
      <c r="A227" s="2" t="str">
        <f>'Population Definitions'!B3</f>
        <v>Gen 5-14</v>
      </c>
      <c r="B227" t="s">
        <v>5</v>
      </c>
      <c r="C227" t="str">
        <f t="shared" si="16"/>
        <v>N.A.</v>
      </c>
      <c r="D227" s="2" t="s">
        <v>6</v>
      </c>
      <c r="E227" s="28">
        <v>157.58784316810909</v>
      </c>
      <c r="F227" s="28">
        <v>182.31667550011881</v>
      </c>
      <c r="G227" s="28">
        <v>207.42505870482489</v>
      </c>
      <c r="H227" s="28">
        <v>192.28465521173925</v>
      </c>
      <c r="I227" s="28">
        <v>296.98141619391953</v>
      </c>
      <c r="J227" s="28">
        <v>431.37560724721561</v>
      </c>
      <c r="K227" s="28">
        <v>581.32273392618845</v>
      </c>
      <c r="L227" s="28">
        <v>674.37216249786286</v>
      </c>
      <c r="M227" s="28">
        <v>1023.703309762673</v>
      </c>
      <c r="N227" s="28">
        <v>1106.7879830480806</v>
      </c>
      <c r="O227" s="28">
        <v>1327.1358588566609</v>
      </c>
      <c r="P227" s="28">
        <v>1385.8303903790281</v>
      </c>
      <c r="Q227" s="28">
        <v>1485.6405689261619</v>
      </c>
      <c r="R227" s="28">
        <v>1396.2764117831177</v>
      </c>
      <c r="S227" s="28">
        <v>1260.0587971529083</v>
      </c>
    </row>
    <row r="228" spans="1:23" x14ac:dyDescent="0.45">
      <c r="A228" s="2" t="str">
        <f>'Population Definitions'!B4</f>
        <v>Gen 15-64</v>
      </c>
      <c r="B228" t="s">
        <v>5</v>
      </c>
      <c r="C228" t="str">
        <f t="shared" si="16"/>
        <v>N.A.</v>
      </c>
      <c r="D228" s="2" t="s">
        <v>6</v>
      </c>
      <c r="E228" s="28">
        <v>271.54188681786127</v>
      </c>
      <c r="F228" s="28">
        <v>316.17308377997233</v>
      </c>
      <c r="G228" s="28">
        <v>360.35957222152899</v>
      </c>
      <c r="H228" s="28">
        <v>450.38701904893333</v>
      </c>
      <c r="I228" s="28">
        <v>569.15853831500795</v>
      </c>
      <c r="J228" s="28">
        <v>694.81183635132686</v>
      </c>
      <c r="K228" s="28">
        <v>488.01769569589811</v>
      </c>
      <c r="L228" s="28">
        <v>1225.0837444717545</v>
      </c>
      <c r="M228" s="28">
        <v>1626.8424542479254</v>
      </c>
      <c r="N228" s="28">
        <v>2042.3594247081885</v>
      </c>
      <c r="O228" s="28">
        <v>2412.6921037125503</v>
      </c>
      <c r="P228" s="28">
        <v>2755.4508955649849</v>
      </c>
      <c r="Q228" s="28">
        <v>3083.848073211092</v>
      </c>
      <c r="R228" s="28">
        <v>4159.6574058975566</v>
      </c>
      <c r="S228" s="28">
        <v>5779.2374861545923</v>
      </c>
    </row>
    <row r="229" spans="1:23" x14ac:dyDescent="0.45">
      <c r="A229" s="2" t="str">
        <f>'Population Definitions'!B5</f>
        <v>Gen 65+</v>
      </c>
      <c r="B229" t="s">
        <v>5</v>
      </c>
      <c r="C229" t="str">
        <f t="shared" si="16"/>
        <v>N.A.</v>
      </c>
      <c r="D229" s="2" t="s">
        <v>6</v>
      </c>
      <c r="E229" s="28">
        <v>36.692429742224569</v>
      </c>
      <c r="F229" s="28">
        <v>42.46655565068663</v>
      </c>
      <c r="G229" s="28">
        <v>48.322309213653817</v>
      </c>
      <c r="H229" s="28">
        <v>62.590612481994377</v>
      </c>
      <c r="I229" s="28">
        <v>93.064531035349773</v>
      </c>
      <c r="J229" s="28">
        <v>114.10879732633006</v>
      </c>
      <c r="K229" s="28">
        <v>116.26594191100598</v>
      </c>
      <c r="L229" s="28">
        <v>172.7661067542515</v>
      </c>
      <c r="M229" s="28">
        <v>151.30572271646059</v>
      </c>
      <c r="N229" s="28">
        <v>295.64969011485903</v>
      </c>
      <c r="O229" s="28">
        <v>365.30193198614535</v>
      </c>
      <c r="P229" s="28">
        <v>335.7328882339873</v>
      </c>
      <c r="Q229" s="28">
        <v>398.44835934374947</v>
      </c>
      <c r="R229" s="28">
        <v>480.34036252113515</v>
      </c>
      <c r="S229" s="28">
        <v>684.00280675275621</v>
      </c>
    </row>
    <row r="230" spans="1:23" x14ac:dyDescent="0.45">
      <c r="A230" s="2" t="str">
        <f>'Population Definitions'!B6</f>
        <v>PLHIV 15-64</v>
      </c>
      <c r="B230" t="s">
        <v>5</v>
      </c>
      <c r="C230" t="str">
        <f t="shared" si="16"/>
        <v>N.A.</v>
      </c>
      <c r="D230" s="2" t="s">
        <v>6</v>
      </c>
      <c r="E230" s="28">
        <v>2243.1842743332945</v>
      </c>
      <c r="F230" s="28">
        <v>2587.6595644321733</v>
      </c>
      <c r="G230" s="28">
        <v>2940.6616698601374</v>
      </c>
      <c r="H230" s="28">
        <v>3644.4276324138632</v>
      </c>
      <c r="I230" s="28">
        <v>4554.6309362169286</v>
      </c>
      <c r="J230" s="28">
        <v>5487.3223380354384</v>
      </c>
      <c r="K230" s="28">
        <v>8833.8375215136839</v>
      </c>
      <c r="L230" s="28">
        <v>8329.3816369313299</v>
      </c>
      <c r="M230" s="28">
        <v>12246.254236850949</v>
      </c>
      <c r="N230" s="28">
        <v>14810.493083673702</v>
      </c>
      <c r="O230" s="28">
        <v>19715.508868371089</v>
      </c>
      <c r="P230" s="28">
        <v>18807.977999364666</v>
      </c>
      <c r="Q230" s="28">
        <v>19952.029429935112</v>
      </c>
      <c r="R230" s="28">
        <v>23314.036151892469</v>
      </c>
      <c r="S230" s="28">
        <v>26812.06147566759</v>
      </c>
    </row>
    <row r="231" spans="1:23" x14ac:dyDescent="0.45">
      <c r="A231" s="2" t="str">
        <f>'Population Definitions'!B7</f>
        <v>PLHIV 65+</v>
      </c>
      <c r="B231" t="s">
        <v>5</v>
      </c>
      <c r="C231" t="str">
        <f t="shared" si="16"/>
        <v>N.A.</v>
      </c>
      <c r="D231" s="2" t="s">
        <v>6</v>
      </c>
      <c r="E231" s="28">
        <v>14.364518772625559</v>
      </c>
      <c r="F231" s="28">
        <v>16.600857318482355</v>
      </c>
      <c r="G231" s="28">
        <v>18.857419698180902</v>
      </c>
      <c r="H231" s="28">
        <v>24.366666697189419</v>
      </c>
      <c r="I231" s="28">
        <v>36.088779409149623</v>
      </c>
      <c r="J231" s="28">
        <v>44.088358733892129</v>
      </c>
      <c r="K231" s="28">
        <v>65.448778242788194</v>
      </c>
      <c r="L231" s="28">
        <v>67.446455723286121</v>
      </c>
      <c r="M231" s="28">
        <v>139.78206437568858</v>
      </c>
      <c r="N231" s="28">
        <v>121.7526795217851</v>
      </c>
      <c r="O231" s="28">
        <v>380.49261056191517</v>
      </c>
      <c r="P231" s="28">
        <v>197.33940222073645</v>
      </c>
      <c r="Q231" s="28">
        <v>213.59626082094027</v>
      </c>
      <c r="R231" s="28">
        <v>207.80261518381013</v>
      </c>
      <c r="S231" s="28">
        <v>344.18434305148003</v>
      </c>
    </row>
    <row r="232" spans="1:23" x14ac:dyDescent="0.45">
      <c r="A232" s="2" t="str">
        <f>'Population Definitions'!B8</f>
        <v>Prisoners</v>
      </c>
      <c r="B232" t="s">
        <v>5</v>
      </c>
      <c r="C232" t="str">
        <f t="shared" si="16"/>
        <v>N.A.</v>
      </c>
      <c r="D232" s="2" t="s">
        <v>6</v>
      </c>
      <c r="E232" s="28">
        <v>129.94155845851776</v>
      </c>
      <c r="F232" s="28">
        <v>150.1799923632565</v>
      </c>
      <c r="G232" s="28">
        <v>170.5111651433775</v>
      </c>
      <c r="H232" s="28">
        <v>112.49358806186174</v>
      </c>
      <c r="I232" s="28">
        <v>89.885285096909001</v>
      </c>
      <c r="J232" s="28">
        <v>58.731702872660748</v>
      </c>
      <c r="K232" s="28">
        <v>35.69210396184225</v>
      </c>
      <c r="L232" s="28">
        <v>39.868046556886</v>
      </c>
      <c r="M232" s="28">
        <v>43.83805079013225</v>
      </c>
      <c r="N232" s="28">
        <v>44.299418048438746</v>
      </c>
      <c r="O232" s="28">
        <v>75.365758781897753</v>
      </c>
      <c r="P232" s="28">
        <v>103.38603282416676</v>
      </c>
      <c r="Q232" s="28">
        <v>88.156126032275495</v>
      </c>
      <c r="R232" s="28">
        <v>189.56231631087024</v>
      </c>
      <c r="S232" s="28">
        <v>259.91419346238251</v>
      </c>
    </row>
    <row r="233" spans="1:23" x14ac:dyDescent="0.45">
      <c r="A233" s="2" t="str">
        <f>'Population Definitions'!B9</f>
        <v>PLHIV Prisoners</v>
      </c>
      <c r="B233" t="s">
        <v>5</v>
      </c>
      <c r="C233" t="str">
        <f t="shared" si="16"/>
        <v>N.A.</v>
      </c>
      <c r="D233" s="2" t="s">
        <v>6</v>
      </c>
      <c r="E233" s="28">
        <v>106.39388821264373</v>
      </c>
      <c r="F233" s="28">
        <v>122.96476592108021</v>
      </c>
      <c r="G233" s="28">
        <v>139.61157660782987</v>
      </c>
      <c r="H233" s="28">
        <v>82.202472090330303</v>
      </c>
      <c r="I233" s="28">
        <v>73.596508214999687</v>
      </c>
      <c r="J233" s="28">
        <v>48.088496891215179</v>
      </c>
      <c r="K233" s="28">
        <v>55.263078266677468</v>
      </c>
      <c r="L233" s="28">
        <v>73.114496536582649</v>
      </c>
      <c r="M233" s="28">
        <v>123.16047767751013</v>
      </c>
      <c r="N233" s="28">
        <v>169.73195993262223</v>
      </c>
      <c r="O233" s="28">
        <v>180.81986473831421</v>
      </c>
      <c r="P233" s="28">
        <v>208.38633345091142</v>
      </c>
      <c r="Q233" s="28">
        <v>139.30209269909804</v>
      </c>
      <c r="R233" s="28">
        <v>148.8535980694875</v>
      </c>
      <c r="S233" s="28">
        <v>207.45026287349788</v>
      </c>
    </row>
    <row r="234" spans="1:23" x14ac:dyDescent="0.45">
      <c r="A234" s="2" t="str">
        <f>'Population Definitions'!B10</f>
        <v>Health Care Workers</v>
      </c>
      <c r="B234" t="s">
        <v>5</v>
      </c>
      <c r="C234">
        <f t="shared" si="16"/>
        <v>0</v>
      </c>
      <c r="D234" s="2" t="s">
        <v>6</v>
      </c>
      <c r="E234" s="28"/>
      <c r="F234" s="28"/>
      <c r="G234" s="28"/>
      <c r="H234" s="28"/>
      <c r="I234" s="28"/>
      <c r="J234" s="28"/>
      <c r="K234" s="28"/>
      <c r="L234" s="28"/>
      <c r="M234" s="28"/>
      <c r="N234" s="28"/>
      <c r="O234" s="28"/>
      <c r="P234" s="28"/>
      <c r="Q234" s="28"/>
      <c r="R234" s="28"/>
      <c r="S234" s="28"/>
    </row>
    <row r="235" spans="1:23" x14ac:dyDescent="0.45">
      <c r="A235" s="2" t="str">
        <f>'Population Definitions'!B11</f>
        <v>PLHIV Health Care Workers</v>
      </c>
      <c r="B235" t="s">
        <v>5</v>
      </c>
      <c r="C235">
        <f t="shared" si="16"/>
        <v>0</v>
      </c>
      <c r="D235" s="2" t="s">
        <v>6</v>
      </c>
      <c r="E235" s="28"/>
      <c r="F235" s="28"/>
      <c r="G235" s="28"/>
      <c r="H235" s="28"/>
      <c r="I235" s="28"/>
      <c r="J235" s="28"/>
      <c r="K235" s="28"/>
      <c r="L235" s="28"/>
      <c r="M235" s="28"/>
      <c r="N235" s="28"/>
      <c r="O235" s="28"/>
      <c r="P235" s="28"/>
      <c r="Q235" s="28"/>
      <c r="R235" s="28"/>
      <c r="S235" s="28"/>
    </row>
    <row r="236" spans="1:23" x14ac:dyDescent="0.45">
      <c r="A236" s="2" t="str">
        <f>'Population Definitions'!B12</f>
        <v>Miners</v>
      </c>
      <c r="B236" t="s">
        <v>5</v>
      </c>
      <c r="C236" t="str">
        <f t="shared" si="16"/>
        <v>N.A.</v>
      </c>
      <c r="D236" s="2" t="s">
        <v>6</v>
      </c>
      <c r="E236" s="28"/>
      <c r="F236" s="28"/>
      <c r="G236" s="28"/>
      <c r="H236" s="28"/>
      <c r="I236" s="28"/>
      <c r="J236" s="28"/>
      <c r="K236" s="28"/>
      <c r="L236" s="28"/>
      <c r="M236" s="28"/>
      <c r="N236" s="28"/>
      <c r="O236" s="28"/>
      <c r="P236" s="28"/>
      <c r="Q236" s="28"/>
      <c r="R236" s="28"/>
      <c r="S236" s="28">
        <v>419.60522952374492</v>
      </c>
    </row>
    <row r="237" spans="1:23" x14ac:dyDescent="0.45">
      <c r="A237" s="2" t="str">
        <f>'Population Definitions'!B13</f>
        <v>PLHIV Miners</v>
      </c>
      <c r="B237" t="s">
        <v>5</v>
      </c>
      <c r="C237" t="str">
        <f t="shared" si="16"/>
        <v>N.A.</v>
      </c>
      <c r="D237" s="2" t="s">
        <v>6</v>
      </c>
      <c r="E237" s="28"/>
      <c r="F237" s="28"/>
      <c r="G237" s="28"/>
      <c r="H237" s="28"/>
      <c r="I237" s="28"/>
      <c r="J237" s="28"/>
      <c r="K237" s="28"/>
      <c r="L237" s="28"/>
      <c r="M237" s="28"/>
      <c r="N237" s="28"/>
      <c r="O237" s="28"/>
      <c r="P237" s="28"/>
      <c r="Q237" s="28"/>
      <c r="R237" s="28"/>
      <c r="S237" s="28">
        <v>862.44078386444994</v>
      </c>
    </row>
    <row r="239" spans="1:23" x14ac:dyDescent="0.45">
      <c r="A239" s="1" t="s">
        <v>21</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45">
      <c r="A240" s="2" t="str">
        <f>'Population Definitions'!B2</f>
        <v>Gen 0-4</v>
      </c>
      <c r="B240" t="s">
        <v>5</v>
      </c>
      <c r="C240" t="str">
        <f t="shared" ref="C240:C251" si="17">IF(SUMPRODUCT(--(E240:W240&lt;&gt;""))=0,0,"N.A.")</f>
        <v>N.A.</v>
      </c>
      <c r="D240" s="2" t="s">
        <v>6</v>
      </c>
      <c r="E240" s="29">
        <v>1.5392676223437942</v>
      </c>
      <c r="F240" s="29">
        <v>1.6429032107823092</v>
      </c>
      <c r="G240" s="29">
        <v>1.602750039656228</v>
      </c>
      <c r="H240" s="29">
        <v>1.8816740856994973</v>
      </c>
      <c r="I240" s="29">
        <v>2.0083098169657645</v>
      </c>
      <c r="J240" s="29">
        <v>3.3183515508757933</v>
      </c>
      <c r="K240" s="29">
        <v>4.3967150311109764</v>
      </c>
      <c r="L240" s="29">
        <v>10.815250519132618</v>
      </c>
      <c r="M240" s="29">
        <v>7.9830411134153749</v>
      </c>
      <c r="N240" s="29">
        <v>1.2525920375074791</v>
      </c>
      <c r="O240" s="29">
        <v>5.6878277248343307</v>
      </c>
      <c r="P240" s="29">
        <v>11.600142776610163</v>
      </c>
      <c r="Q240" s="29">
        <v>1.2723906181692848</v>
      </c>
      <c r="R240" s="29">
        <v>7.7226515084071163</v>
      </c>
      <c r="S240" s="29">
        <v>3.4714760125061899</v>
      </c>
    </row>
    <row r="241" spans="1:23" x14ac:dyDescent="0.45">
      <c r="A241" s="2" t="str">
        <f>'Population Definitions'!B3</f>
        <v>Gen 5-14</v>
      </c>
      <c r="B241" t="s">
        <v>5</v>
      </c>
      <c r="C241" t="str">
        <f t="shared" si="17"/>
        <v>N.A.</v>
      </c>
      <c r="D241" s="2" t="s">
        <v>6</v>
      </c>
      <c r="E241" s="29">
        <v>3.2711179401491512</v>
      </c>
      <c r="F241" s="29">
        <v>3.5961135827646897</v>
      </c>
      <c r="G241" s="29">
        <v>3.656362879621573</v>
      </c>
      <c r="H241" s="29">
        <v>3.1495143711063274</v>
      </c>
      <c r="I241" s="29">
        <v>4.3391998945523946</v>
      </c>
      <c r="J241" s="29">
        <v>5.0132888218912548</v>
      </c>
      <c r="K241" s="29">
        <v>5.8424314310788175</v>
      </c>
      <c r="L241" s="29">
        <v>14.193085660515782</v>
      </c>
      <c r="M241" s="29">
        <v>3.9915205567076875</v>
      </c>
      <c r="N241" s="29">
        <v>8.3506135833831969</v>
      </c>
      <c r="O241" s="29">
        <v>4.9768492592300406</v>
      </c>
      <c r="P241" s="29">
        <v>10.208125643416949</v>
      </c>
      <c r="Q241" s="29">
        <v>4.1108004587007665</v>
      </c>
      <c r="R241" s="29">
        <v>5.7637543207173971</v>
      </c>
      <c r="S241" s="29">
        <v>16.026096563131748</v>
      </c>
    </row>
    <row r="242" spans="1:23" x14ac:dyDescent="0.45">
      <c r="A242" s="2" t="str">
        <f>'Population Definitions'!B4</f>
        <v>Gen 15-64</v>
      </c>
      <c r="B242" t="s">
        <v>5</v>
      </c>
      <c r="C242" t="str">
        <f t="shared" si="17"/>
        <v>N.A.</v>
      </c>
      <c r="D242" s="2" t="s">
        <v>6</v>
      </c>
      <c r="E242" s="29">
        <v>38.528614782865283</v>
      </c>
      <c r="F242" s="29">
        <v>42.370436068821711</v>
      </c>
      <c r="G242" s="29">
        <v>46.997671735282736</v>
      </c>
      <c r="H242" s="29">
        <v>54.487048289333757</v>
      </c>
      <c r="I242" s="29">
        <v>61.56104344956502</v>
      </c>
      <c r="J242" s="29">
        <v>64.993397520830811</v>
      </c>
      <c r="K242" s="29">
        <v>38.371892510653332</v>
      </c>
      <c r="L242" s="29">
        <v>68.855293145503467</v>
      </c>
      <c r="M242" s="29">
        <v>117.63523269774292</v>
      </c>
      <c r="N242" s="29">
        <v>181.48757229158687</v>
      </c>
      <c r="O242" s="29">
        <v>118.4266729763866</v>
      </c>
      <c r="P242" s="29">
        <v>33.444844678871043</v>
      </c>
      <c r="Q242" s="29">
        <v>36.390090629505011</v>
      </c>
      <c r="R242" s="29">
        <v>53.895390944411695</v>
      </c>
      <c r="S242" s="29">
        <v>102.87612837700402</v>
      </c>
    </row>
    <row r="243" spans="1:23" x14ac:dyDescent="0.45">
      <c r="A243" s="2" t="str">
        <f>'Population Definitions'!B5</f>
        <v>Gen 65+</v>
      </c>
      <c r="B243" t="s">
        <v>5</v>
      </c>
      <c r="C243" t="str">
        <f t="shared" si="17"/>
        <v>N.A.</v>
      </c>
      <c r="D243" s="2" t="s">
        <v>6</v>
      </c>
      <c r="E243" s="29">
        <v>1.1051752371857659</v>
      </c>
      <c r="F243" s="29">
        <v>1.2180368268567614</v>
      </c>
      <c r="G243" s="29">
        <v>1.2762467920127638</v>
      </c>
      <c r="H243" s="29">
        <v>1.4954143441941941</v>
      </c>
      <c r="I243" s="29">
        <v>1.9133089345162904</v>
      </c>
      <c r="J243" s="29">
        <v>1.9483786299825268</v>
      </c>
      <c r="K243" s="29">
        <v>1.792536358125226</v>
      </c>
      <c r="L243" s="29">
        <v>2.0130702279533477</v>
      </c>
      <c r="M243" s="29">
        <v>3.991520556707687</v>
      </c>
      <c r="N243" s="29">
        <v>1.2288086443902486</v>
      </c>
      <c r="O243" s="29">
        <v>1.3927506008157671</v>
      </c>
      <c r="P243" s="29">
        <v>1.1600142776610163</v>
      </c>
      <c r="Q243" s="29">
        <v>0.74615499213630898</v>
      </c>
      <c r="R243" s="29">
        <v>2.3953637402711498</v>
      </c>
      <c r="S243" s="29">
        <v>5.5543616200099031</v>
      </c>
    </row>
    <row r="244" spans="1:23" x14ac:dyDescent="0.45">
      <c r="A244" s="2" t="str">
        <f>'Population Definitions'!B6</f>
        <v>PLHIV 15-64</v>
      </c>
      <c r="B244" t="s">
        <v>5</v>
      </c>
      <c r="C244" t="str">
        <f t="shared" si="17"/>
        <v>N.A.</v>
      </c>
      <c r="D244" s="2" t="s">
        <v>6</v>
      </c>
      <c r="E244" s="29">
        <v>9.8905077118769391</v>
      </c>
      <c r="F244" s="29">
        <v>16.719722183321391</v>
      </c>
      <c r="G244" s="29">
        <v>16.915499609742309</v>
      </c>
      <c r="H244" s="29">
        <v>22.629212110538138</v>
      </c>
      <c r="I244" s="29">
        <v>23.13426062346873</v>
      </c>
      <c r="J244" s="29">
        <v>24.025172514788913</v>
      </c>
      <c r="K244" s="29">
        <v>33.144512115876537</v>
      </c>
      <c r="L244" s="29">
        <v>144.48391829610523</v>
      </c>
      <c r="M244" s="29">
        <v>140.52790046978814</v>
      </c>
      <c r="N244" s="29">
        <v>86.401322677354443</v>
      </c>
      <c r="O244" s="29">
        <v>4.9768492592300415</v>
      </c>
      <c r="P244" s="29">
        <v>225.93390708107421</v>
      </c>
      <c r="Q244" s="29">
        <v>159.40815350242212</v>
      </c>
      <c r="R244" s="29">
        <v>434.30146149169946</v>
      </c>
      <c r="S244" s="29">
        <v>630.99238271571483</v>
      </c>
    </row>
    <row r="245" spans="1:23" x14ac:dyDescent="0.45">
      <c r="A245" s="2" t="str">
        <f>'Population Definitions'!B7</f>
        <v>PLHIV 65+</v>
      </c>
      <c r="B245" t="s">
        <v>5</v>
      </c>
      <c r="C245" t="str">
        <f t="shared" si="17"/>
        <v>N.A.</v>
      </c>
      <c r="D245" s="2" t="s">
        <v>6</v>
      </c>
      <c r="E245" s="29">
        <v>0.13765404512083404</v>
      </c>
      <c r="F245" s="29">
        <v>0.16003295293191155</v>
      </c>
      <c r="G245" s="29">
        <v>0.17253818133739535</v>
      </c>
      <c r="H245" s="29">
        <v>0.22183928731374436</v>
      </c>
      <c r="I245" s="29">
        <v>0.35228742166061439</v>
      </c>
      <c r="J245" s="29">
        <v>0.46463397736809436</v>
      </c>
      <c r="K245" s="29">
        <v>0.63889721696682988</v>
      </c>
      <c r="L245" s="29">
        <v>0.57794560777774695</v>
      </c>
      <c r="M245" s="29">
        <v>1.252681547917655</v>
      </c>
      <c r="N245" s="29">
        <v>1.4330533850077822</v>
      </c>
      <c r="O245" s="29">
        <v>4.4263493748954055</v>
      </c>
      <c r="P245" s="29">
        <v>1.7340437369620101</v>
      </c>
      <c r="Q245" s="29">
        <v>1.2723906181692848</v>
      </c>
      <c r="R245" s="29">
        <v>2.2903467737109362</v>
      </c>
      <c r="S245" s="29">
        <v>5.5543616200099031</v>
      </c>
    </row>
    <row r="246" spans="1:23" x14ac:dyDescent="0.45">
      <c r="A246" s="2" t="str">
        <f>'Population Definitions'!B8</f>
        <v>Prisoners</v>
      </c>
      <c r="B246" t="s">
        <v>5</v>
      </c>
      <c r="C246">
        <f t="shared" si="17"/>
        <v>0</v>
      </c>
      <c r="D246" s="2" t="s">
        <v>6</v>
      </c>
    </row>
    <row r="247" spans="1:23" x14ac:dyDescent="0.45">
      <c r="A247" s="2" t="str">
        <f>'Population Definitions'!B9</f>
        <v>PLHIV Prisoners</v>
      </c>
      <c r="B247" t="s">
        <v>5</v>
      </c>
      <c r="C247">
        <f t="shared" si="17"/>
        <v>0</v>
      </c>
      <c r="D247" s="2" t="s">
        <v>6</v>
      </c>
    </row>
    <row r="248" spans="1:23" x14ac:dyDescent="0.45">
      <c r="A248" s="2" t="str">
        <f>'Population Definitions'!B10</f>
        <v>Health Care Workers</v>
      </c>
      <c r="B248" t="s">
        <v>5</v>
      </c>
      <c r="C248">
        <f t="shared" si="17"/>
        <v>0</v>
      </c>
      <c r="D248" s="2" t="s">
        <v>6</v>
      </c>
    </row>
    <row r="249" spans="1:23" x14ac:dyDescent="0.45">
      <c r="A249" s="2" t="str">
        <f>'Population Definitions'!B11</f>
        <v>PLHIV Health Care Workers</v>
      </c>
      <c r="B249" t="s">
        <v>5</v>
      </c>
      <c r="C249">
        <f t="shared" si="17"/>
        <v>0</v>
      </c>
      <c r="D249" s="2" t="s">
        <v>6</v>
      </c>
    </row>
    <row r="250" spans="1:23" x14ac:dyDescent="0.45">
      <c r="A250" s="2" t="str">
        <f>'Population Definitions'!B12</f>
        <v>Miners</v>
      </c>
      <c r="B250" t="s">
        <v>5</v>
      </c>
      <c r="C250" t="str">
        <f t="shared" si="17"/>
        <v>N.A.</v>
      </c>
      <c r="D250" s="2" t="s">
        <v>6</v>
      </c>
      <c r="S250" s="30">
        <v>12.396579506122848</v>
      </c>
    </row>
    <row r="251" spans="1:23" x14ac:dyDescent="0.45">
      <c r="A251" s="2" t="str">
        <f>'Population Definitions'!B13</f>
        <v>PLHIV Miners</v>
      </c>
      <c r="B251" t="s">
        <v>5</v>
      </c>
      <c r="C251" t="str">
        <f t="shared" si="17"/>
        <v>N.A.</v>
      </c>
      <c r="D251" s="2" t="s">
        <v>6</v>
      </c>
      <c r="S251" s="30">
        <v>18.920006888972249</v>
      </c>
    </row>
    <row r="253" spans="1:23" x14ac:dyDescent="0.45">
      <c r="A253" s="1" t="s">
        <v>22</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45">
      <c r="A254" s="2" t="str">
        <f>'Population Definitions'!B2</f>
        <v>Gen 0-4</v>
      </c>
      <c r="B254" t="s">
        <v>5</v>
      </c>
      <c r="C254" t="str">
        <f t="shared" ref="C254:C265" si="18">IF(SUMPRODUCT(--(E254:W254&lt;&gt;""))=0,0,"N.A.")</f>
        <v>N.A.</v>
      </c>
      <c r="D254" s="2" t="s">
        <v>6</v>
      </c>
      <c r="P254">
        <v>0</v>
      </c>
      <c r="Q254">
        <v>1</v>
      </c>
      <c r="R254">
        <v>0</v>
      </c>
    </row>
    <row r="255" spans="1:23" x14ac:dyDescent="0.45">
      <c r="A255" s="2" t="str">
        <f>'Population Definitions'!B3</f>
        <v>Gen 5-14</v>
      </c>
      <c r="B255" t="s">
        <v>5</v>
      </c>
      <c r="C255" t="str">
        <f t="shared" si="18"/>
        <v>N.A.</v>
      </c>
      <c r="D255" s="2" t="s">
        <v>6</v>
      </c>
      <c r="K255">
        <v>0</v>
      </c>
      <c r="L255">
        <v>1</v>
      </c>
      <c r="M255">
        <v>0</v>
      </c>
    </row>
    <row r="256" spans="1:23" x14ac:dyDescent="0.45">
      <c r="A256" s="2" t="str">
        <f>'Population Definitions'!B4</f>
        <v>Gen 15-64</v>
      </c>
      <c r="B256" t="s">
        <v>5</v>
      </c>
      <c r="C256" t="str">
        <f t="shared" si="18"/>
        <v>N.A.</v>
      </c>
      <c r="D256" s="2" t="s">
        <v>6</v>
      </c>
      <c r="E256" s="31">
        <v>2.7271188851172354</v>
      </c>
      <c r="F256" s="31">
        <v>2.9724171083982047</v>
      </c>
      <c r="G256" s="31">
        <v>3.1002521347406704</v>
      </c>
      <c r="H256" s="31">
        <v>3.455236384017923</v>
      </c>
      <c r="I256" s="31">
        <v>3.7618318304221479</v>
      </c>
      <c r="J256" s="31">
        <v>3.9658262443144352</v>
      </c>
      <c r="K256" s="31">
        <v>2.3573281212945023</v>
      </c>
      <c r="L256" s="31">
        <v>6.4360272495994275</v>
      </c>
      <c r="M256" s="31">
        <v>6.0590180151785624</v>
      </c>
      <c r="N256" s="31">
        <v>4.3965623652684167</v>
      </c>
      <c r="O256" s="31">
        <v>4.0808762403674166</v>
      </c>
      <c r="P256" s="31">
        <v>3.4800428329830497</v>
      </c>
      <c r="Q256" s="31">
        <v>4.4533671635924978</v>
      </c>
      <c r="R256" s="31">
        <v>3.1922331622434816</v>
      </c>
      <c r="S256" s="31">
        <v>3.7029077466732683</v>
      </c>
    </row>
    <row r="257" spans="1:23" x14ac:dyDescent="0.45">
      <c r="A257" s="2" t="str">
        <f>'Population Definitions'!B5</f>
        <v>Gen 65+</v>
      </c>
      <c r="B257" t="s">
        <v>5</v>
      </c>
      <c r="C257" t="str">
        <f t="shared" si="18"/>
        <v>N.A.</v>
      </c>
      <c r="D257" s="2" t="s">
        <v>6</v>
      </c>
      <c r="J257">
        <v>0</v>
      </c>
      <c r="K257">
        <v>0</v>
      </c>
      <c r="N257">
        <v>0</v>
      </c>
      <c r="O257">
        <v>1</v>
      </c>
      <c r="P257">
        <v>1</v>
      </c>
      <c r="Q257">
        <v>0</v>
      </c>
    </row>
    <row r="258" spans="1:23" x14ac:dyDescent="0.45">
      <c r="A258" s="2" t="str">
        <f>'Population Definitions'!B6</f>
        <v>PLHIV 15-64</v>
      </c>
      <c r="B258" t="s">
        <v>5</v>
      </c>
      <c r="C258" t="str">
        <f t="shared" si="18"/>
        <v>N.A.</v>
      </c>
      <c r="D258" s="2" t="s">
        <v>6</v>
      </c>
      <c r="E258" s="32">
        <v>4.7900075728704206</v>
      </c>
      <c r="F258" s="32">
        <v>5.1485725593844318</v>
      </c>
      <c r="G258" s="32">
        <v>5.2251901530683345</v>
      </c>
      <c r="H258" s="32">
        <v>5.8263392888977865</v>
      </c>
      <c r="I258" s="32">
        <v>6.6175986639520321</v>
      </c>
      <c r="J258" s="32">
        <v>7.2048578523456284</v>
      </c>
      <c r="K258" s="32">
        <v>10.617954398796073</v>
      </c>
      <c r="L258" s="32">
        <v>13.310874538944274</v>
      </c>
      <c r="M258" s="32">
        <v>4.7261612535959312</v>
      </c>
      <c r="N258" s="32">
        <v>9.0928903463505897</v>
      </c>
      <c r="O258" s="32">
        <v>15.355159916870466</v>
      </c>
      <c r="P258" s="32">
        <v>12.528154198738978</v>
      </c>
      <c r="Q258" s="32">
        <v>9.4306598758429363</v>
      </c>
      <c r="R258" s="32">
        <v>8.7060904424822212</v>
      </c>
      <c r="S258" s="32">
        <v>3.193757931505695</v>
      </c>
    </row>
    <row r="259" spans="1:23" x14ac:dyDescent="0.45">
      <c r="A259" s="2" t="str">
        <f>'Population Definitions'!B7</f>
        <v>PLHIV 65+</v>
      </c>
      <c r="B259" t="s">
        <v>5</v>
      </c>
      <c r="C259">
        <f t="shared" si="18"/>
        <v>0</v>
      </c>
      <c r="D259" s="2" t="s">
        <v>6</v>
      </c>
    </row>
    <row r="260" spans="1:23" x14ac:dyDescent="0.45">
      <c r="A260" s="2" t="str">
        <f>'Population Definitions'!B8</f>
        <v>Prisoners</v>
      </c>
      <c r="B260" t="s">
        <v>5</v>
      </c>
      <c r="C260">
        <f t="shared" si="18"/>
        <v>0</v>
      </c>
      <c r="D260" s="2" t="s">
        <v>6</v>
      </c>
    </row>
    <row r="261" spans="1:23" x14ac:dyDescent="0.45">
      <c r="A261" s="2" t="str">
        <f>'Population Definitions'!B9</f>
        <v>PLHIV Prisoners</v>
      </c>
      <c r="B261" t="s">
        <v>5</v>
      </c>
      <c r="C261">
        <f t="shared" si="18"/>
        <v>0</v>
      </c>
      <c r="D261" s="2" t="s">
        <v>6</v>
      </c>
    </row>
    <row r="262" spans="1:23" x14ac:dyDescent="0.45">
      <c r="A262" s="2" t="str">
        <f>'Population Definitions'!B10</f>
        <v>Health Care Workers</v>
      </c>
      <c r="B262" t="s">
        <v>5</v>
      </c>
      <c r="C262">
        <f t="shared" si="18"/>
        <v>0</v>
      </c>
      <c r="D262" s="2" t="s">
        <v>6</v>
      </c>
    </row>
    <row r="263" spans="1:23" x14ac:dyDescent="0.45">
      <c r="A263" s="2" t="str">
        <f>'Population Definitions'!B11</f>
        <v>PLHIV Health Care Workers</v>
      </c>
      <c r="B263" t="s">
        <v>5</v>
      </c>
      <c r="C263">
        <f t="shared" si="18"/>
        <v>0</v>
      </c>
      <c r="D263" s="2" t="s">
        <v>6</v>
      </c>
    </row>
    <row r="264" spans="1:23" x14ac:dyDescent="0.45">
      <c r="A264" s="2" t="str">
        <f>'Population Definitions'!B12</f>
        <v>Miners</v>
      </c>
      <c r="B264" t="s">
        <v>5</v>
      </c>
      <c r="C264" t="str">
        <f t="shared" si="18"/>
        <v>N.A.</v>
      </c>
      <c r="D264" s="2" t="s">
        <v>6</v>
      </c>
      <c r="S264" s="33">
        <v>1.1019181783220311</v>
      </c>
    </row>
    <row r="265" spans="1:23" x14ac:dyDescent="0.45">
      <c r="A265" s="2" t="str">
        <f>'Population Definitions'!B13</f>
        <v>PLHIV Miners</v>
      </c>
      <c r="B265" t="s">
        <v>5</v>
      </c>
      <c r="C265" t="str">
        <f t="shared" si="18"/>
        <v>N.A.</v>
      </c>
      <c r="D265" s="2" t="s">
        <v>6</v>
      </c>
      <c r="S265" s="33">
        <v>1.6817783901308749</v>
      </c>
    </row>
    <row r="267" spans="1:23" x14ac:dyDescent="0.45">
      <c r="A267" s="1" t="s">
        <v>23</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45">
      <c r="A268" s="2" t="str">
        <f>'Population Definitions'!B2</f>
        <v>Gen 0-4</v>
      </c>
      <c r="B268" t="s">
        <v>5</v>
      </c>
      <c r="C268" t="str">
        <f t="shared" ref="C268:C279" si="19">IF(SUMPRODUCT(--(E268:W268&lt;&gt;""))=0,0,"N.A.")</f>
        <v>N.A.</v>
      </c>
      <c r="D268" s="2" t="s">
        <v>6</v>
      </c>
      <c r="E268" s="16">
        <v>3433.2956319999998</v>
      </c>
      <c r="F268" s="16">
        <v>3971.172564</v>
      </c>
      <c r="G268" s="16">
        <v>4508.3745339999996</v>
      </c>
      <c r="H268" s="16">
        <v>4927.1933520000002</v>
      </c>
      <c r="I268" s="16">
        <v>4469.2829970000003</v>
      </c>
      <c r="J268" s="16">
        <v>4838.1745030000002</v>
      </c>
      <c r="K268" s="16">
        <v>4889.7895660000004</v>
      </c>
      <c r="L268" s="16">
        <v>4249.5070180000002</v>
      </c>
      <c r="M268" s="16">
        <v>2689.0802859999999</v>
      </c>
      <c r="N268" s="16">
        <v>1844.9665669999999</v>
      </c>
      <c r="O268" s="16">
        <v>1526.0076979999999</v>
      </c>
      <c r="P268" s="16">
        <v>1768.5359539999999</v>
      </c>
      <c r="Q268" s="16">
        <v>1582.507159</v>
      </c>
      <c r="R268" s="16">
        <v>1668.025527</v>
      </c>
      <c r="S268" s="16">
        <v>1431.0677069999999</v>
      </c>
    </row>
    <row r="269" spans="1:23" x14ac:dyDescent="0.45">
      <c r="A269" s="2" t="str">
        <f>'Population Definitions'!B3</f>
        <v>Gen 5-14</v>
      </c>
      <c r="B269" t="s">
        <v>5</v>
      </c>
      <c r="C269" t="str">
        <f t="shared" si="19"/>
        <v>N.A.</v>
      </c>
      <c r="D269" s="2" t="s">
        <v>6</v>
      </c>
      <c r="E269" s="16">
        <v>1527.314185</v>
      </c>
      <c r="F269" s="16">
        <v>1766.5907159999999</v>
      </c>
      <c r="G269" s="16">
        <v>2005.5669869999999</v>
      </c>
      <c r="H269" s="16">
        <v>2421.3597890000001</v>
      </c>
      <c r="I269" s="16">
        <v>2472.3170030000001</v>
      </c>
      <c r="J269" s="16">
        <v>2519.1061</v>
      </c>
      <c r="K269" s="16">
        <v>2282.1311580000001</v>
      </c>
      <c r="L269" s="16">
        <v>2351.5165750000001</v>
      </c>
      <c r="M269" s="16">
        <v>1923.7887069999999</v>
      </c>
      <c r="N269" s="16">
        <v>1585.3074670000001</v>
      </c>
      <c r="O269" s="16">
        <v>1166.1778440000001</v>
      </c>
      <c r="P269" s="16">
        <v>1216.5629369999999</v>
      </c>
      <c r="Q269" s="16">
        <v>1161.3392490000001</v>
      </c>
      <c r="R269" s="16">
        <v>917.90179750000004</v>
      </c>
      <c r="S269" s="16">
        <v>680.9075785</v>
      </c>
    </row>
    <row r="270" spans="1:23" x14ac:dyDescent="0.45">
      <c r="A270" s="2" t="str">
        <f>'Population Definitions'!B4</f>
        <v>Gen 15-64</v>
      </c>
      <c r="B270" t="s">
        <v>5</v>
      </c>
      <c r="C270" t="str">
        <f t="shared" si="19"/>
        <v>N.A.</v>
      </c>
      <c r="D270" s="2" t="s">
        <v>6</v>
      </c>
      <c r="E270" s="16">
        <v>5366.92922</v>
      </c>
      <c r="F270" s="16">
        <v>6207.7386720000004</v>
      </c>
      <c r="G270" s="16">
        <v>7047.4930249999998</v>
      </c>
      <c r="H270" s="16">
        <v>7814.5535630000004</v>
      </c>
      <c r="I270" s="16">
        <v>8512.5166969999991</v>
      </c>
      <c r="J270" s="16">
        <v>8900.1841659999991</v>
      </c>
      <c r="K270" s="16">
        <v>11109.5844</v>
      </c>
      <c r="L270" s="16">
        <v>12011.0715</v>
      </c>
      <c r="M270" s="16">
        <v>12043.16387</v>
      </c>
      <c r="N270" s="16">
        <v>12007.358850000001</v>
      </c>
      <c r="O270" s="16">
        <v>10834.812470000001</v>
      </c>
      <c r="P270" s="16">
        <v>10557.664280000001</v>
      </c>
      <c r="Q270" s="16">
        <v>11216.92691</v>
      </c>
      <c r="R270" s="16">
        <v>10800.484829999999</v>
      </c>
      <c r="S270" s="16">
        <v>10234.81566</v>
      </c>
    </row>
    <row r="271" spans="1:23" x14ac:dyDescent="0.45">
      <c r="A271" s="2" t="str">
        <f>'Population Definitions'!B5</f>
        <v>Gen 65+</v>
      </c>
      <c r="B271" t="s">
        <v>5</v>
      </c>
      <c r="C271" t="str">
        <f t="shared" si="19"/>
        <v>N.A.</v>
      </c>
      <c r="D271" s="2" t="s">
        <v>6</v>
      </c>
      <c r="E271" s="16">
        <v>368.63412899999997</v>
      </c>
      <c r="F271" s="16">
        <v>426.38615959999998</v>
      </c>
      <c r="G271" s="16">
        <v>484.06571930000001</v>
      </c>
      <c r="H271" s="16">
        <v>557.01951929999996</v>
      </c>
      <c r="I271" s="16">
        <v>461.3847887</v>
      </c>
      <c r="J271" s="16">
        <v>579.22366</v>
      </c>
      <c r="K271" s="16">
        <v>566.30354420000003</v>
      </c>
      <c r="L271" s="16">
        <v>624.83256340000003</v>
      </c>
      <c r="M271" s="16">
        <v>483.79927889999999</v>
      </c>
      <c r="N271" s="16">
        <v>578.78045329999998</v>
      </c>
      <c r="O271" s="16">
        <v>759.95232610000005</v>
      </c>
      <c r="P271" s="16">
        <v>512.6636148</v>
      </c>
      <c r="Q271" s="16">
        <v>602.47980680000001</v>
      </c>
      <c r="R271" s="16">
        <v>543.18388010000001</v>
      </c>
      <c r="S271" s="16">
        <v>490.79258390000001</v>
      </c>
    </row>
    <row r="272" spans="1:23" x14ac:dyDescent="0.45">
      <c r="A272" s="2" t="str">
        <f>'Population Definitions'!B6</f>
        <v>PLHIV 15-64</v>
      </c>
      <c r="B272" t="s">
        <v>5</v>
      </c>
      <c r="C272" t="str">
        <f t="shared" si="19"/>
        <v>N.A.</v>
      </c>
      <c r="D272" s="2" t="s">
        <v>6</v>
      </c>
      <c r="E272" s="16">
        <v>28825.458610000001</v>
      </c>
      <c r="F272" s="16">
        <v>33341.39632</v>
      </c>
      <c r="G272" s="16">
        <v>37851.667159999997</v>
      </c>
      <c r="H272" s="16">
        <v>41980.767180000003</v>
      </c>
      <c r="I272" s="16">
        <v>45728.299099999997</v>
      </c>
      <c r="J272" s="16">
        <v>47812.504760000003</v>
      </c>
      <c r="K272" s="16">
        <v>45332.23545</v>
      </c>
      <c r="L272" s="16">
        <v>46320.47507</v>
      </c>
      <c r="M272" s="16">
        <v>43064.373440000003</v>
      </c>
      <c r="N272" s="16">
        <v>41314.145909999999</v>
      </c>
      <c r="O272" s="16">
        <v>36874.422509999997</v>
      </c>
      <c r="P272" s="16">
        <v>32961.122649999998</v>
      </c>
      <c r="Q272" s="16">
        <v>32316.595270000002</v>
      </c>
      <c r="R272" s="16">
        <v>29274.683499999999</v>
      </c>
      <c r="S272" s="16">
        <v>25243.96744</v>
      </c>
    </row>
    <row r="273" spans="1:23" x14ac:dyDescent="0.45">
      <c r="A273" s="2" t="str">
        <f>'Population Definitions'!B7</f>
        <v>PLHIV 65+</v>
      </c>
      <c r="B273" t="s">
        <v>5</v>
      </c>
      <c r="C273" t="str">
        <f t="shared" si="19"/>
        <v>N.A.</v>
      </c>
      <c r="D273" s="2" t="s">
        <v>6</v>
      </c>
      <c r="E273" s="16">
        <v>173.11258309999999</v>
      </c>
      <c r="F273" s="16">
        <v>200.23324940000001</v>
      </c>
      <c r="G273" s="16">
        <v>227.31988290000001</v>
      </c>
      <c r="H273" s="16">
        <v>261.57938250000001</v>
      </c>
      <c r="I273" s="16">
        <v>216.66879510000001</v>
      </c>
      <c r="J273" s="16">
        <v>272.00656720000001</v>
      </c>
      <c r="K273" s="16">
        <v>265.93921080000001</v>
      </c>
      <c r="L273" s="16">
        <v>164.6977382</v>
      </c>
      <c r="M273" s="16">
        <v>346.52284880000002</v>
      </c>
      <c r="N273" s="16">
        <v>199.40660500000001</v>
      </c>
      <c r="O273" s="16">
        <v>644.46600409999996</v>
      </c>
      <c r="P273" s="16">
        <v>213.92639260000001</v>
      </c>
      <c r="Q273" s="16">
        <v>189.8454198</v>
      </c>
      <c r="R273" s="16">
        <v>178.43937149999999</v>
      </c>
      <c r="S273" s="16">
        <v>175.75911339999999</v>
      </c>
    </row>
    <row r="274" spans="1:23" x14ac:dyDescent="0.45">
      <c r="A274" s="2" t="str">
        <f>'Population Definitions'!B8</f>
        <v>Prisoners</v>
      </c>
      <c r="B274" t="s">
        <v>5</v>
      </c>
      <c r="C274" t="str">
        <f t="shared" si="19"/>
        <v>N.A.</v>
      </c>
      <c r="D274" s="2" t="s">
        <v>6</v>
      </c>
      <c r="E274" s="16">
        <v>230.283880275</v>
      </c>
      <c r="F274" s="16">
        <v>266.36128224999999</v>
      </c>
      <c r="G274" s="16">
        <v>302.39341224999998</v>
      </c>
      <c r="H274" s="16">
        <v>273.99220324999999</v>
      </c>
      <c r="I274" s="16">
        <v>312.3633845</v>
      </c>
      <c r="J274" s="16">
        <v>328.043452</v>
      </c>
      <c r="K274" s="16">
        <v>305.33495525000001</v>
      </c>
      <c r="L274" s="16">
        <v>318.72088650000001</v>
      </c>
      <c r="M274" s="16">
        <v>328.75055349999997</v>
      </c>
      <c r="N274" s="16">
        <v>437.83455674999999</v>
      </c>
      <c r="O274" s="16">
        <v>438.36049174999999</v>
      </c>
      <c r="P274" s="16">
        <v>400.37297475000003</v>
      </c>
      <c r="Q274" s="16">
        <v>327.84027049999997</v>
      </c>
      <c r="R274" s="16">
        <v>312.58845574999998</v>
      </c>
      <c r="S274" s="16">
        <v>247.56694984999999</v>
      </c>
    </row>
    <row r="275" spans="1:23" x14ac:dyDescent="0.45">
      <c r="A275" s="2" t="str">
        <f>'Population Definitions'!B9</f>
        <v>PLHIV Prisoners</v>
      </c>
      <c r="B275" t="s">
        <v>5</v>
      </c>
      <c r="C275" t="str">
        <f t="shared" si="19"/>
        <v>N.A.</v>
      </c>
      <c r="D275" s="2" t="s">
        <v>6</v>
      </c>
      <c r="E275" s="16">
        <v>513.47252330000003</v>
      </c>
      <c r="F275" s="16">
        <v>593.9156471</v>
      </c>
      <c r="G275" s="16">
        <v>674.25782579999998</v>
      </c>
      <c r="H275" s="16">
        <v>534.63083600000004</v>
      </c>
      <c r="I275" s="16">
        <v>696.48824349999995</v>
      </c>
      <c r="J275" s="16">
        <v>731.45067229999995</v>
      </c>
      <c r="K275" s="16">
        <v>649.14164779999999</v>
      </c>
      <c r="L275" s="16">
        <v>507.31787839999998</v>
      </c>
      <c r="M275" s="16">
        <v>583.47688579999999</v>
      </c>
      <c r="N275" s="16">
        <v>520.29756180000004</v>
      </c>
      <c r="O275" s="16">
        <v>411.19249430000002</v>
      </c>
      <c r="P275" s="16">
        <v>429.56422199999997</v>
      </c>
      <c r="Q275" s="16">
        <v>328.31473199999999</v>
      </c>
      <c r="R275" s="16">
        <v>235.81524970000001</v>
      </c>
      <c r="S275" s="16">
        <v>207.08076829999999</v>
      </c>
    </row>
    <row r="276" spans="1:23" x14ac:dyDescent="0.45">
      <c r="A276" s="2" t="str">
        <f>'Population Definitions'!B10</f>
        <v>Health Care Workers</v>
      </c>
      <c r="B276" t="s">
        <v>5</v>
      </c>
      <c r="C276">
        <f t="shared" si="19"/>
        <v>0</v>
      </c>
      <c r="D276" s="2" t="s">
        <v>6</v>
      </c>
      <c r="E276" s="16"/>
      <c r="F276" s="16"/>
      <c r="G276" s="16"/>
      <c r="H276" s="16"/>
      <c r="I276" s="16"/>
      <c r="J276" s="16"/>
      <c r="K276" s="16"/>
      <c r="L276" s="16"/>
      <c r="M276" s="16"/>
      <c r="N276" s="16"/>
      <c r="O276" s="16"/>
      <c r="P276" s="16"/>
      <c r="Q276" s="16"/>
      <c r="R276" s="16"/>
      <c r="S276" s="16"/>
    </row>
    <row r="277" spans="1:23" x14ac:dyDescent="0.45">
      <c r="A277" s="2" t="str">
        <f>'Population Definitions'!B11</f>
        <v>PLHIV Health Care Workers</v>
      </c>
      <c r="B277" t="s">
        <v>5</v>
      </c>
      <c r="C277">
        <f t="shared" si="19"/>
        <v>0</v>
      </c>
      <c r="D277" s="2" t="s">
        <v>6</v>
      </c>
      <c r="E277" s="16"/>
      <c r="F277" s="16"/>
      <c r="G277" s="16"/>
      <c r="H277" s="16"/>
      <c r="I277" s="16"/>
      <c r="J277" s="16"/>
      <c r="K277" s="16"/>
      <c r="L277" s="16"/>
      <c r="M277" s="16"/>
      <c r="N277" s="16"/>
      <c r="O277" s="16"/>
      <c r="P277" s="16"/>
      <c r="Q277" s="16"/>
      <c r="R277" s="16"/>
      <c r="S277" s="16"/>
    </row>
    <row r="278" spans="1:23" x14ac:dyDescent="0.45">
      <c r="A278" s="2" t="str">
        <f>'Population Definitions'!B12</f>
        <v>Miners</v>
      </c>
      <c r="B278" t="s">
        <v>5</v>
      </c>
      <c r="C278" t="str">
        <f t="shared" si="19"/>
        <v>N.A.</v>
      </c>
      <c r="D278" s="2" t="s">
        <v>6</v>
      </c>
      <c r="E278" s="16"/>
      <c r="F278" s="16"/>
      <c r="G278" s="16"/>
      <c r="H278" s="16"/>
      <c r="I278" s="16"/>
      <c r="J278" s="16"/>
      <c r="K278" s="16"/>
      <c r="L278" s="16"/>
      <c r="M278" s="16"/>
      <c r="N278" s="16"/>
      <c r="O278" s="16"/>
      <c r="P278" s="16"/>
      <c r="Q278" s="16"/>
      <c r="R278" s="16"/>
      <c r="S278" s="16">
        <v>461.0131171407761</v>
      </c>
    </row>
    <row r="279" spans="1:23" x14ac:dyDescent="0.45">
      <c r="A279" s="2" t="str">
        <f>'Population Definitions'!B13</f>
        <v>PLHIV Miners</v>
      </c>
      <c r="B279" t="s">
        <v>5</v>
      </c>
      <c r="C279" t="str">
        <f t="shared" si="19"/>
        <v>N.A.</v>
      </c>
      <c r="D279" s="2" t="s">
        <v>6</v>
      </c>
      <c r="E279" s="16"/>
      <c r="F279" s="16"/>
      <c r="G279" s="16"/>
      <c r="H279" s="16"/>
      <c r="I279" s="16"/>
      <c r="J279" s="16"/>
      <c r="K279" s="16"/>
      <c r="L279" s="16"/>
      <c r="M279" s="16"/>
      <c r="N279" s="16"/>
      <c r="O279" s="16"/>
      <c r="P279" s="16"/>
      <c r="Q279" s="16"/>
      <c r="R279" s="16"/>
      <c r="S279" s="16">
        <v>547.84058650748068</v>
      </c>
    </row>
    <row r="281" spans="1:23" x14ac:dyDescent="0.45">
      <c r="A281" s="1" t="s">
        <v>24</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45">
      <c r="A282" s="2" t="str">
        <f>'Population Definitions'!B2</f>
        <v>Gen 0-4</v>
      </c>
      <c r="B282" t="s">
        <v>5</v>
      </c>
      <c r="C282" t="str">
        <f t="shared" ref="C282:C293" si="20">IF(SUMPRODUCT(--(E282:W282&lt;&gt;""))=0,0,"N.A.")</f>
        <v>N.A.</v>
      </c>
      <c r="D282" s="2" t="s">
        <v>6</v>
      </c>
      <c r="E282" s="17">
        <v>279.59857804087704</v>
      </c>
      <c r="F282" s="17">
        <v>323.14613440903986</v>
      </c>
      <c r="G282" s="17">
        <v>366.89323938962229</v>
      </c>
      <c r="H282" s="17">
        <v>438.52990611046511</v>
      </c>
      <c r="I282" s="17">
        <v>532.25993113954507</v>
      </c>
      <c r="J282" s="17">
        <v>950.7088789510783</v>
      </c>
      <c r="K282" s="17">
        <v>1639.6793215006237</v>
      </c>
      <c r="L282" s="17">
        <v>2199.2187973895461</v>
      </c>
      <c r="M282" s="17">
        <v>3049.7516694719729</v>
      </c>
      <c r="N282" s="17">
        <v>3356.4715394023688</v>
      </c>
      <c r="O282" s="17">
        <v>3406.8842459878933</v>
      </c>
      <c r="P282" s="17">
        <v>3398.0277884396469</v>
      </c>
      <c r="Q282" s="17">
        <v>3451.4701944466347</v>
      </c>
      <c r="R282" s="17">
        <v>3663.6648788787825</v>
      </c>
      <c r="S282" s="17">
        <v>3161.914175866651</v>
      </c>
    </row>
    <row r="283" spans="1:23" x14ac:dyDescent="0.45">
      <c r="A283" s="2" t="str">
        <f>'Population Definitions'!B3</f>
        <v>Gen 5-14</v>
      </c>
      <c r="B283" t="s">
        <v>5</v>
      </c>
      <c r="C283" t="str">
        <f t="shared" si="20"/>
        <v>N.A.</v>
      </c>
      <c r="D283" s="2" t="s">
        <v>6</v>
      </c>
      <c r="E283" s="17">
        <v>160.85896110825823</v>
      </c>
      <c r="F283" s="17">
        <v>185.91278908288351</v>
      </c>
      <c r="G283" s="17">
        <v>211.08142158444647</v>
      </c>
      <c r="H283" s="17">
        <v>195.43416958284558</v>
      </c>
      <c r="I283" s="17">
        <v>301.32061608847192</v>
      </c>
      <c r="J283" s="17">
        <v>436.38889606910686</v>
      </c>
      <c r="K283" s="17">
        <v>587.16516535726726</v>
      </c>
      <c r="L283" s="17">
        <v>690.02094925176493</v>
      </c>
      <c r="M283" s="17">
        <v>1027.6948303193808</v>
      </c>
      <c r="N283" s="17">
        <v>1115.1385966314638</v>
      </c>
      <c r="O283" s="17">
        <v>1332.1127081158909</v>
      </c>
      <c r="P283" s="17">
        <v>1396.038516022445</v>
      </c>
      <c r="Q283" s="17">
        <v>1489.7513693848628</v>
      </c>
      <c r="R283" s="17">
        <v>1402.040166103835</v>
      </c>
      <c r="S283" s="17">
        <v>1276.0848937160401</v>
      </c>
    </row>
    <row r="284" spans="1:23" x14ac:dyDescent="0.45">
      <c r="A284" s="2" t="str">
        <f>'Population Definitions'!B4</f>
        <v>Gen 15-64</v>
      </c>
      <c r="B284" t="s">
        <v>5</v>
      </c>
      <c r="C284" t="str">
        <f t="shared" si="20"/>
        <v>N.A.</v>
      </c>
      <c r="D284" s="2" t="s">
        <v>6</v>
      </c>
      <c r="E284" s="17">
        <v>312.79762048584377</v>
      </c>
      <c r="F284" s="17">
        <v>361.51593695719225</v>
      </c>
      <c r="G284" s="17">
        <v>410.4574960915524</v>
      </c>
      <c r="H284" s="17">
        <v>508.32930372228498</v>
      </c>
      <c r="I284" s="17">
        <v>634.48141359499516</v>
      </c>
      <c r="J284" s="17">
        <v>763.77106011647209</v>
      </c>
      <c r="K284" s="17">
        <v>528.74691632784595</v>
      </c>
      <c r="L284" s="17">
        <v>1300.3750648668572</v>
      </c>
      <c r="M284" s="17">
        <v>1750.5367049608469</v>
      </c>
      <c r="N284" s="17">
        <v>2228.2435593650439</v>
      </c>
      <c r="O284" s="17">
        <v>2535.1996529293042</v>
      </c>
      <c r="P284" s="17">
        <v>2792.3757830768391</v>
      </c>
      <c r="Q284" s="17">
        <v>3124.6915310041895</v>
      </c>
      <c r="R284" s="17">
        <v>4216.7450300042119</v>
      </c>
      <c r="S284" s="17">
        <v>5885.8165222782691</v>
      </c>
    </row>
    <row r="285" spans="1:23" x14ac:dyDescent="0.45">
      <c r="A285" s="2" t="str">
        <f>'Population Definitions'!B5</f>
        <v>Gen 65+</v>
      </c>
      <c r="B285" t="s">
        <v>5</v>
      </c>
      <c r="C285" t="str">
        <f t="shared" si="20"/>
        <v>N.A.</v>
      </c>
      <c r="D285" s="2" t="s">
        <v>6</v>
      </c>
      <c r="E285" s="17">
        <v>37.797604979410337</v>
      </c>
      <c r="F285" s="17">
        <v>43.68459247754339</v>
      </c>
      <c r="G285" s="17">
        <v>49.59855600566658</v>
      </c>
      <c r="H285" s="17">
        <v>64.086026826188572</v>
      </c>
      <c r="I285" s="17">
        <v>94.977839969866068</v>
      </c>
      <c r="J285" s="17">
        <v>116.12028351296753</v>
      </c>
      <c r="K285" s="17">
        <v>118.15878993967577</v>
      </c>
      <c r="L285" s="17">
        <v>174.77917698220483</v>
      </c>
      <c r="M285" s="17">
        <v>155.29724327316828</v>
      </c>
      <c r="N285" s="17">
        <v>296.87849875924928</v>
      </c>
      <c r="O285" s="17">
        <v>367.93889490176866</v>
      </c>
      <c r="P285" s="17">
        <v>338.05291678930934</v>
      </c>
      <c r="Q285" s="17">
        <v>399.1945143358858</v>
      </c>
      <c r="R285" s="17">
        <v>482.73572626140628</v>
      </c>
      <c r="S285" s="17">
        <v>689.55716837276611</v>
      </c>
    </row>
    <row r="286" spans="1:23" x14ac:dyDescent="0.45">
      <c r="A286" s="2" t="str">
        <f>'Population Definitions'!B6</f>
        <v>PLHIV 15-64</v>
      </c>
      <c r="B286" t="s">
        <v>5</v>
      </c>
      <c r="C286" t="str">
        <f t="shared" si="20"/>
        <v>N.A.</v>
      </c>
      <c r="D286" s="2" t="s">
        <v>6</v>
      </c>
      <c r="E286" s="17">
        <v>2257.8647896180419</v>
      </c>
      <c r="F286" s="17">
        <v>2609.5278591748788</v>
      </c>
      <c r="G286" s="17">
        <v>2962.8023596229482</v>
      </c>
      <c r="H286" s="17">
        <v>3672.8831838132992</v>
      </c>
      <c r="I286" s="17">
        <v>4584.3827955043498</v>
      </c>
      <c r="J286" s="17">
        <v>5518.5523684025729</v>
      </c>
      <c r="K286" s="17">
        <v>8877.5999880283562</v>
      </c>
      <c r="L286" s="17">
        <v>8487.1764297663794</v>
      </c>
      <c r="M286" s="17">
        <v>12391.508298574334</v>
      </c>
      <c r="N286" s="17">
        <v>14905.987296697407</v>
      </c>
      <c r="O286" s="17">
        <v>19735.840877547191</v>
      </c>
      <c r="P286" s="17">
        <v>19046.44006064448</v>
      </c>
      <c r="Q286" s="17">
        <v>20120.868243313376</v>
      </c>
      <c r="R286" s="17">
        <v>23757.04370382665</v>
      </c>
      <c r="S286" s="17">
        <v>27446.247616314813</v>
      </c>
    </row>
    <row r="287" spans="1:23" x14ac:dyDescent="0.45">
      <c r="A287" s="2" t="str">
        <f>'Population Definitions'!B7</f>
        <v>PLHIV 65+</v>
      </c>
      <c r="B287" t="s">
        <v>5</v>
      </c>
      <c r="C287" t="str">
        <f t="shared" si="20"/>
        <v>N.A.</v>
      </c>
      <c r="D287" s="2" t="s">
        <v>6</v>
      </c>
      <c r="E287" s="17">
        <v>14.502172817746391</v>
      </c>
      <c r="F287" s="17">
        <v>16.760890271414265</v>
      </c>
      <c r="G287" s="17">
        <v>19.029957879518296</v>
      </c>
      <c r="H287" s="17">
        <v>24.588505984503165</v>
      </c>
      <c r="I287" s="17">
        <v>36.441066830810236</v>
      </c>
      <c r="J287" s="17">
        <v>44.552992711260224</v>
      </c>
      <c r="K287" s="17">
        <v>66.087675459755019</v>
      </c>
      <c r="L287" s="17">
        <v>68.024401331063871</v>
      </c>
      <c r="M287" s="17">
        <v>141.03474592360624</v>
      </c>
      <c r="N287" s="17">
        <v>123.18573290679288</v>
      </c>
      <c r="O287" s="17">
        <v>384.91895993681055</v>
      </c>
      <c r="P287" s="17">
        <v>199.07344595769845</v>
      </c>
      <c r="Q287" s="17">
        <v>214.86865143910956</v>
      </c>
      <c r="R287" s="17">
        <v>210.09296195752108</v>
      </c>
      <c r="S287" s="17">
        <v>349.73870467148993</v>
      </c>
    </row>
    <row r="288" spans="1:23" x14ac:dyDescent="0.45">
      <c r="A288" s="2" t="str">
        <f>'Population Definitions'!B8</f>
        <v>Prisoners</v>
      </c>
      <c r="B288" t="s">
        <v>5</v>
      </c>
      <c r="C288" t="str">
        <f t="shared" si="20"/>
        <v>N.A.</v>
      </c>
      <c r="D288" s="2" t="s">
        <v>6</v>
      </c>
      <c r="E288" s="17">
        <v>129.94155845851776</v>
      </c>
      <c r="F288" s="17">
        <v>150.1799923632565</v>
      </c>
      <c r="G288" s="17">
        <v>170.5111651433775</v>
      </c>
      <c r="H288" s="17">
        <v>112.49358806186174</v>
      </c>
      <c r="I288" s="17">
        <v>89.885285096909001</v>
      </c>
      <c r="J288" s="17">
        <v>58.731702872660748</v>
      </c>
      <c r="K288" s="17">
        <v>35.69210396184225</v>
      </c>
      <c r="L288" s="17">
        <v>39.868046556886</v>
      </c>
      <c r="M288" s="17">
        <v>43.83805079013225</v>
      </c>
      <c r="N288" s="17">
        <v>44.299418048438746</v>
      </c>
      <c r="O288" s="17">
        <v>75.365758781897753</v>
      </c>
      <c r="P288" s="17">
        <v>103.38603282416676</v>
      </c>
      <c r="Q288" s="17">
        <v>88.156126032275495</v>
      </c>
      <c r="R288" s="17">
        <v>189.56231631087024</v>
      </c>
      <c r="S288" s="17">
        <v>259.91419346238251</v>
      </c>
    </row>
    <row r="289" spans="1:23" x14ac:dyDescent="0.45">
      <c r="A289" s="2" t="str">
        <f>'Population Definitions'!B9</f>
        <v>PLHIV Prisoners</v>
      </c>
      <c r="B289" t="s">
        <v>5</v>
      </c>
      <c r="C289" t="str">
        <f t="shared" si="20"/>
        <v>N.A.</v>
      </c>
      <c r="D289" s="2" t="s">
        <v>6</v>
      </c>
      <c r="E289" s="17">
        <v>106.39388821264373</v>
      </c>
      <c r="F289" s="17">
        <v>122.96476592108021</v>
      </c>
      <c r="G289" s="17">
        <v>139.61157660782987</v>
      </c>
      <c r="H289" s="17">
        <v>82.202472090330303</v>
      </c>
      <c r="I289" s="17">
        <v>73.596508214999687</v>
      </c>
      <c r="J289" s="17">
        <v>48.088496891215179</v>
      </c>
      <c r="K289" s="17">
        <v>55.263078266677468</v>
      </c>
      <c r="L289" s="17">
        <v>73.114496536582649</v>
      </c>
      <c r="M289" s="17">
        <v>123.16047767751013</v>
      </c>
      <c r="N289" s="17">
        <v>169.73195993262223</v>
      </c>
      <c r="O289" s="17">
        <v>180.81986473831421</v>
      </c>
      <c r="P289" s="17">
        <v>208.38633345091142</v>
      </c>
      <c r="Q289" s="17">
        <v>139.30209269909804</v>
      </c>
      <c r="R289" s="17">
        <v>148.8535980694875</v>
      </c>
      <c r="S289" s="17">
        <v>207.45026287349788</v>
      </c>
    </row>
    <row r="290" spans="1:23" x14ac:dyDescent="0.45">
      <c r="A290" s="2" t="str">
        <f>'Population Definitions'!B10</f>
        <v>Health Care Workers</v>
      </c>
      <c r="B290" t="s">
        <v>5</v>
      </c>
      <c r="C290">
        <f t="shared" si="20"/>
        <v>0</v>
      </c>
      <c r="D290" s="2" t="s">
        <v>6</v>
      </c>
      <c r="E290" s="17"/>
      <c r="F290" s="17"/>
      <c r="G290" s="17"/>
      <c r="H290" s="17"/>
      <c r="I290" s="17"/>
      <c r="J290" s="17"/>
      <c r="K290" s="17"/>
      <c r="L290" s="17"/>
      <c r="M290" s="17"/>
      <c r="N290" s="17"/>
      <c r="O290" s="17"/>
      <c r="P290" s="17"/>
      <c r="Q290" s="17"/>
      <c r="R290" s="17"/>
      <c r="S290" s="17"/>
    </row>
    <row r="291" spans="1:23" x14ac:dyDescent="0.45">
      <c r="A291" s="2" t="str">
        <f>'Population Definitions'!B11</f>
        <v>PLHIV Health Care Workers</v>
      </c>
      <c r="B291" t="s">
        <v>5</v>
      </c>
      <c r="C291">
        <f t="shared" si="20"/>
        <v>0</v>
      </c>
      <c r="D291" s="2" t="s">
        <v>6</v>
      </c>
      <c r="E291" s="17"/>
      <c r="F291" s="17"/>
      <c r="G291" s="17"/>
      <c r="H291" s="17"/>
      <c r="I291" s="17"/>
      <c r="J291" s="17"/>
      <c r="K291" s="17"/>
      <c r="L291" s="17"/>
      <c r="M291" s="17"/>
      <c r="N291" s="17"/>
      <c r="O291" s="17"/>
      <c r="P291" s="17"/>
      <c r="Q291" s="17"/>
      <c r="R291" s="17"/>
      <c r="S291" s="17"/>
    </row>
    <row r="292" spans="1:23" x14ac:dyDescent="0.45">
      <c r="A292" s="2" t="str">
        <f>'Population Definitions'!B12</f>
        <v>Miners</v>
      </c>
      <c r="B292" t="s">
        <v>5</v>
      </c>
      <c r="C292" t="str">
        <f t="shared" si="20"/>
        <v>N.A.</v>
      </c>
      <c r="D292" s="2" t="s">
        <v>6</v>
      </c>
      <c r="E292" s="17"/>
      <c r="F292" s="17"/>
      <c r="G292" s="17"/>
      <c r="H292" s="17"/>
      <c r="I292" s="17"/>
      <c r="J292" s="17"/>
      <c r="K292" s="17"/>
      <c r="L292" s="17"/>
      <c r="M292" s="17"/>
      <c r="N292" s="17"/>
      <c r="O292" s="17"/>
      <c r="P292" s="17"/>
      <c r="Q292" s="17"/>
      <c r="R292" s="17"/>
      <c r="S292" s="17">
        <v>433.10372720818981</v>
      </c>
    </row>
    <row r="293" spans="1:23" x14ac:dyDescent="0.45">
      <c r="A293" s="2" t="str">
        <f>'Population Definitions'!B13</f>
        <v>PLHIV Miners</v>
      </c>
      <c r="B293" t="s">
        <v>5</v>
      </c>
      <c r="C293" t="str">
        <f t="shared" si="20"/>
        <v>N.A.</v>
      </c>
      <c r="D293" s="2" t="s">
        <v>6</v>
      </c>
      <c r="E293" s="17"/>
      <c r="F293" s="17"/>
      <c r="G293" s="17"/>
      <c r="H293" s="17"/>
      <c r="I293" s="17"/>
      <c r="J293" s="17"/>
      <c r="K293" s="17"/>
      <c r="L293" s="17"/>
      <c r="M293" s="17"/>
      <c r="N293" s="17"/>
      <c r="O293" s="17"/>
      <c r="P293" s="17"/>
      <c r="Q293" s="17"/>
      <c r="R293" s="17"/>
      <c r="S293" s="17">
        <v>883.04256914355301</v>
      </c>
    </row>
    <row r="295" spans="1:23" x14ac:dyDescent="0.45">
      <c r="A295" s="1" t="s">
        <v>25</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45">
      <c r="A296" s="2" t="str">
        <f>'Population Definitions'!B2</f>
        <v>Gen 0-4</v>
      </c>
      <c r="B296" t="s">
        <v>5</v>
      </c>
      <c r="C296" t="str">
        <f t="shared" ref="C296:C307" si="21">IF(SUMPRODUCT(--(E296:W296&lt;&gt;""))=0,0,"N.A.")</f>
        <v>N.A.</v>
      </c>
      <c r="D296" s="2" t="s">
        <v>6</v>
      </c>
      <c r="E296" s="15">
        <v>3772.852343</v>
      </c>
      <c r="F296" s="15">
        <v>4363.925894</v>
      </c>
      <c r="G296" s="15">
        <v>4954.2577289999999</v>
      </c>
      <c r="H296" s="15">
        <v>5459.8629030000002</v>
      </c>
      <c r="I296" s="15">
        <v>5115.4443940000001</v>
      </c>
      <c r="J296" s="15">
        <v>5993.5594590000001</v>
      </c>
      <c r="K296" s="15">
        <v>6884.3711219999996</v>
      </c>
      <c r="L296" s="15">
        <v>6928.7058349999998</v>
      </c>
      <c r="M296" s="15">
        <v>6411.5924800000003</v>
      </c>
      <c r="N296" s="15">
        <v>5946.4228819999998</v>
      </c>
      <c r="O296" s="15">
        <v>5692.7730680000004</v>
      </c>
      <c r="P296" s="15">
        <v>5933.9793559999998</v>
      </c>
      <c r="Q296" s="15">
        <v>5810.0363479999996</v>
      </c>
      <c r="R296" s="15">
        <v>6143.5940890000002</v>
      </c>
      <c r="S296" s="15">
        <v>5287.752262</v>
      </c>
    </row>
    <row r="297" spans="1:23" x14ac:dyDescent="0.45">
      <c r="A297" s="2" t="str">
        <f>'Population Definitions'!B3</f>
        <v>Gen 5-14</v>
      </c>
      <c r="B297" t="s">
        <v>5</v>
      </c>
      <c r="C297" t="str">
        <f t="shared" si="21"/>
        <v>N.A.</v>
      </c>
      <c r="D297" s="2" t="s">
        <v>6</v>
      </c>
      <c r="E297" s="15">
        <v>1722.6683250000001</v>
      </c>
      <c r="F297" s="15">
        <v>1992.5499930000001</v>
      </c>
      <c r="G297" s="15">
        <v>2262.0929970000002</v>
      </c>
      <c r="H297" s="15">
        <v>2658.748004</v>
      </c>
      <c r="I297" s="15">
        <v>2838.1190080000001</v>
      </c>
      <c r="J297" s="15">
        <v>3049.4442260000001</v>
      </c>
      <c r="K297" s="15">
        <v>2996.3859480000001</v>
      </c>
      <c r="L297" s="15">
        <v>3192.134759</v>
      </c>
      <c r="M297" s="15">
        <v>3178.1880660000002</v>
      </c>
      <c r="N297" s="15">
        <v>2947.9563629999998</v>
      </c>
      <c r="O297" s="15">
        <v>2795.4087479999998</v>
      </c>
      <c r="P297" s="15">
        <v>2927.884853</v>
      </c>
      <c r="Q297" s="15">
        <v>2986.0594529999998</v>
      </c>
      <c r="R297" s="15">
        <v>2630.6476670000002</v>
      </c>
      <c r="S297" s="15">
        <v>2239.080234</v>
      </c>
    </row>
    <row r="298" spans="1:23" x14ac:dyDescent="0.45">
      <c r="A298" s="2" t="str">
        <f>'Population Definitions'!B4</f>
        <v>Gen 15-64</v>
      </c>
      <c r="B298" t="s">
        <v>5</v>
      </c>
      <c r="C298" t="str">
        <f t="shared" si="21"/>
        <v>N.A.</v>
      </c>
      <c r="D298" s="2" t="s">
        <v>6</v>
      </c>
      <c r="E298" s="15">
        <v>5746.8042960000002</v>
      </c>
      <c r="F298" s="15">
        <v>6647.1268410000002</v>
      </c>
      <c r="G298" s="15">
        <v>7546.3196049999997</v>
      </c>
      <c r="H298" s="15">
        <v>8432.0064170000005</v>
      </c>
      <c r="I298" s="15">
        <v>9282.7745589999995</v>
      </c>
      <c r="J298" s="15">
        <v>9828.3858610000007</v>
      </c>
      <c r="K298" s="15">
        <v>11752.776529999999</v>
      </c>
      <c r="L298" s="15">
        <v>13595.25373</v>
      </c>
      <c r="M298" s="15">
        <v>14179.86054</v>
      </c>
      <c r="N298" s="15">
        <v>14730.171630000001</v>
      </c>
      <c r="O298" s="15">
        <v>13935.47025</v>
      </c>
      <c r="P298" s="15">
        <v>13980.67433</v>
      </c>
      <c r="Q298" s="15">
        <v>15044.20163</v>
      </c>
      <c r="R298" s="15">
        <v>15951.70147</v>
      </c>
      <c r="S298" s="15">
        <v>17413.928189999999</v>
      </c>
    </row>
    <row r="299" spans="1:23" x14ac:dyDescent="0.45">
      <c r="A299" s="2" t="str">
        <f>'Population Definitions'!B5</f>
        <v>Gen 65+</v>
      </c>
      <c r="B299" t="s">
        <v>5</v>
      </c>
      <c r="C299" t="str">
        <f t="shared" si="21"/>
        <v>N.A.</v>
      </c>
      <c r="D299" s="2" t="s">
        <v>6</v>
      </c>
      <c r="E299" s="15">
        <v>414.53718950000001</v>
      </c>
      <c r="F299" s="15">
        <v>479.48061860000001</v>
      </c>
      <c r="G299" s="15">
        <v>544.34255270000006</v>
      </c>
      <c r="H299" s="15">
        <v>634.8629565</v>
      </c>
      <c r="I299" s="15">
        <v>576.68750109999996</v>
      </c>
      <c r="J299" s="15">
        <v>720.3432305</v>
      </c>
      <c r="K299" s="15">
        <v>710.03734629999997</v>
      </c>
      <c r="L299" s="15">
        <v>837.75733690000004</v>
      </c>
      <c r="M299" s="15">
        <v>673.35434580000003</v>
      </c>
      <c r="N299" s="15">
        <v>941.55254279999997</v>
      </c>
      <c r="O299" s="15">
        <v>1209.9573559999999</v>
      </c>
      <c r="P299" s="15">
        <v>927.06290149999995</v>
      </c>
      <c r="Q299" s="15">
        <v>1091.432736</v>
      </c>
      <c r="R299" s="15">
        <v>1132.8985270000001</v>
      </c>
      <c r="S299" s="15">
        <v>1331.866798</v>
      </c>
    </row>
    <row r="300" spans="1:23" x14ac:dyDescent="0.45">
      <c r="A300" s="2" t="str">
        <f>'Population Definitions'!B6</f>
        <v>PLHIV 15-64</v>
      </c>
      <c r="B300" t="s">
        <v>5</v>
      </c>
      <c r="C300" t="str">
        <f t="shared" si="21"/>
        <v>N.A.</v>
      </c>
      <c r="D300" s="2" t="s">
        <v>6</v>
      </c>
      <c r="E300" s="15">
        <v>31567.508109999999</v>
      </c>
      <c r="F300" s="15">
        <v>36513.028749999998</v>
      </c>
      <c r="G300" s="15">
        <v>41452.343430000001</v>
      </c>
      <c r="H300" s="15">
        <v>46442.111799999999</v>
      </c>
      <c r="I300" s="15">
        <v>51293.721210000003</v>
      </c>
      <c r="J300" s="15">
        <v>54519.134440000002</v>
      </c>
      <c r="K300" s="15">
        <v>56131.357550000001</v>
      </c>
      <c r="L300" s="15">
        <v>56676.046170000001</v>
      </c>
      <c r="M300" s="15">
        <v>58209.652900000001</v>
      </c>
      <c r="N300" s="15">
        <v>59567.206270000002</v>
      </c>
      <c r="O300" s="15">
        <v>61039.918440000001</v>
      </c>
      <c r="P300" s="15">
        <v>56332.643949999998</v>
      </c>
      <c r="Q300" s="15">
        <v>56982.794029999997</v>
      </c>
      <c r="R300" s="15">
        <v>58306.006399999998</v>
      </c>
      <c r="S300" s="15">
        <v>58743.592779999999</v>
      </c>
    </row>
    <row r="301" spans="1:23" x14ac:dyDescent="0.45">
      <c r="A301" s="2" t="str">
        <f>'Population Definitions'!B7</f>
        <v>PLHIV 65+</v>
      </c>
      <c r="B301" t="s">
        <v>5</v>
      </c>
      <c r="C301" t="str">
        <f t="shared" si="21"/>
        <v>N.A.</v>
      </c>
      <c r="D301" s="2" t="s">
        <v>6</v>
      </c>
      <c r="E301" s="15">
        <v>190.72465439999999</v>
      </c>
      <c r="F301" s="15">
        <v>220.60451420000001</v>
      </c>
      <c r="G301" s="15">
        <v>250.44687880000001</v>
      </c>
      <c r="H301" s="15">
        <v>291.44632719999998</v>
      </c>
      <c r="I301" s="15">
        <v>260.90810240000002</v>
      </c>
      <c r="J301" s="15">
        <v>326.15127819999998</v>
      </c>
      <c r="K301" s="15">
        <v>321.08694939999998</v>
      </c>
      <c r="L301" s="15">
        <v>247.56848110000001</v>
      </c>
      <c r="M301" s="15">
        <v>518.66918009999995</v>
      </c>
      <c r="N301" s="15">
        <v>399.26250099999999</v>
      </c>
      <c r="O301" s="15">
        <v>1115.23838</v>
      </c>
      <c r="P301" s="15">
        <v>457.95887959999999</v>
      </c>
      <c r="Q301" s="15">
        <v>453.02703359999998</v>
      </c>
      <c r="R301" s="15">
        <v>435.09097220000001</v>
      </c>
      <c r="S301" s="15">
        <v>602.34623299999998</v>
      </c>
    </row>
    <row r="302" spans="1:23" x14ac:dyDescent="0.45">
      <c r="A302" s="2" t="str">
        <f>'Population Definitions'!B8</f>
        <v>Prisoners</v>
      </c>
      <c r="B302" t="s">
        <v>5</v>
      </c>
      <c r="C302" t="str">
        <f t="shared" si="21"/>
        <v>N.A.</v>
      </c>
      <c r="D302" s="2" t="s">
        <v>6</v>
      </c>
      <c r="E302" s="15">
        <v>388.09057774999997</v>
      </c>
      <c r="F302" s="15">
        <v>448.89075100000002</v>
      </c>
      <c r="G302" s="15">
        <v>509.61462825000001</v>
      </c>
      <c r="H302" s="15">
        <v>410.63490024999999</v>
      </c>
      <c r="I302" s="15">
        <v>421.48375600000003</v>
      </c>
      <c r="J302" s="15">
        <v>399.41937725000003</v>
      </c>
      <c r="K302" s="15">
        <v>348.75247674999997</v>
      </c>
      <c r="L302" s="15">
        <v>367.29014374999997</v>
      </c>
      <c r="M302" s="15">
        <v>382.25906700000002</v>
      </c>
      <c r="N302" s="15">
        <v>491.96644075</v>
      </c>
      <c r="O302" s="15">
        <v>530.53604325000003</v>
      </c>
      <c r="P302" s="15">
        <v>527.10786200000007</v>
      </c>
      <c r="Q302" s="15">
        <v>435.81819725000003</v>
      </c>
      <c r="R302" s="15">
        <v>544.15962049999996</v>
      </c>
      <c r="S302" s="15">
        <v>564.59233374999997</v>
      </c>
    </row>
    <row r="303" spans="1:23" x14ac:dyDescent="0.45">
      <c r="A303" s="2" t="str">
        <f>'Population Definitions'!B9</f>
        <v>PLHIV Prisoners</v>
      </c>
      <c r="B303" t="s">
        <v>5</v>
      </c>
      <c r="C303" t="str">
        <f t="shared" si="21"/>
        <v>N.A.</v>
      </c>
      <c r="D303" s="2" t="s">
        <v>6</v>
      </c>
      <c r="E303" s="15">
        <v>642.68190270000002</v>
      </c>
      <c r="F303" s="15">
        <v>743.36760149999998</v>
      </c>
      <c r="G303" s="15">
        <v>843.92695360000005</v>
      </c>
      <c r="H303" s="15">
        <v>634.47979339999995</v>
      </c>
      <c r="I303" s="15">
        <v>785.83410590000005</v>
      </c>
      <c r="J303" s="15">
        <v>789.89203859999998</v>
      </c>
      <c r="K303" s="15">
        <v>716.36620519999997</v>
      </c>
      <c r="L303" s="15">
        <v>596.38963100000001</v>
      </c>
      <c r="M303" s="15">
        <v>733.80597150000006</v>
      </c>
      <c r="N303" s="15">
        <v>727.70233519999999</v>
      </c>
      <c r="O303" s="15">
        <v>632.34293449999996</v>
      </c>
      <c r="P303" s="15">
        <v>685.01283269999999</v>
      </c>
      <c r="Q303" s="15">
        <v>498.93873559999997</v>
      </c>
      <c r="R303" s="15">
        <v>417.65624930000001</v>
      </c>
      <c r="S303" s="15">
        <v>460.11427279999998</v>
      </c>
    </row>
    <row r="304" spans="1:23" x14ac:dyDescent="0.45">
      <c r="A304" s="2" t="str">
        <f>'Population Definitions'!B10</f>
        <v>Health Care Workers</v>
      </c>
      <c r="B304" t="s">
        <v>5</v>
      </c>
      <c r="C304">
        <f t="shared" si="21"/>
        <v>0</v>
      </c>
      <c r="D304" s="2" t="s">
        <v>6</v>
      </c>
      <c r="E304" s="15"/>
      <c r="F304" s="15"/>
      <c r="G304" s="15"/>
      <c r="H304" s="15"/>
      <c r="I304" s="15"/>
      <c r="J304" s="15"/>
      <c r="K304" s="15"/>
      <c r="L304" s="15"/>
      <c r="M304" s="15"/>
      <c r="N304" s="15"/>
      <c r="O304" s="15"/>
      <c r="P304" s="15"/>
      <c r="Q304" s="15"/>
      <c r="R304" s="15"/>
      <c r="S304" s="15"/>
    </row>
    <row r="305" spans="1:19" x14ac:dyDescent="0.45">
      <c r="A305" s="2" t="str">
        <f>'Population Definitions'!B11</f>
        <v>PLHIV Health Care Workers</v>
      </c>
      <c r="B305" t="s">
        <v>5</v>
      </c>
      <c r="C305">
        <f t="shared" si="21"/>
        <v>0</v>
      </c>
      <c r="D305" s="2" t="s">
        <v>6</v>
      </c>
      <c r="E305" s="15"/>
      <c r="F305" s="15"/>
      <c r="G305" s="15"/>
      <c r="H305" s="15"/>
      <c r="I305" s="15"/>
      <c r="J305" s="15"/>
      <c r="K305" s="15"/>
      <c r="L305" s="15"/>
      <c r="M305" s="15"/>
      <c r="N305" s="15"/>
      <c r="O305" s="15"/>
      <c r="P305" s="15"/>
      <c r="Q305" s="15"/>
      <c r="R305" s="15"/>
      <c r="S305" s="15"/>
    </row>
    <row r="306" spans="1:19" x14ac:dyDescent="0.45">
      <c r="A306" s="2" t="str">
        <f>'Population Definitions'!B12</f>
        <v>Miners</v>
      </c>
      <c r="B306" t="s">
        <v>5</v>
      </c>
      <c r="C306" t="str">
        <f t="shared" si="21"/>
        <v>N.A.</v>
      </c>
      <c r="D306" s="2" t="s">
        <v>6</v>
      </c>
      <c r="E306" s="15"/>
      <c r="F306" s="15"/>
      <c r="G306" s="15"/>
      <c r="H306" s="15"/>
      <c r="I306" s="15"/>
      <c r="J306" s="15"/>
      <c r="K306" s="15"/>
      <c r="L306" s="15"/>
      <c r="M306" s="15"/>
      <c r="N306" s="15"/>
      <c r="O306" s="15"/>
      <c r="P306" s="15"/>
      <c r="Q306" s="15"/>
      <c r="R306" s="15"/>
      <c r="S306" s="15">
        <v>894.11684434896597</v>
      </c>
    </row>
    <row r="307" spans="1:19" x14ac:dyDescent="0.45">
      <c r="A307" s="2" t="str">
        <f>'Population Definitions'!B13</f>
        <v>PLHIV Miners</v>
      </c>
      <c r="B307" t="s">
        <v>5</v>
      </c>
      <c r="C307" t="str">
        <f t="shared" si="21"/>
        <v>N.A.</v>
      </c>
      <c r="D307" s="2" t="s">
        <v>6</v>
      </c>
      <c r="E307" s="15"/>
      <c r="F307" s="15"/>
      <c r="G307" s="15"/>
      <c r="H307" s="15"/>
      <c r="I307" s="15"/>
      <c r="J307" s="15"/>
      <c r="K307" s="15"/>
      <c r="L307" s="15"/>
      <c r="M307" s="15"/>
      <c r="N307" s="15"/>
      <c r="O307" s="15"/>
      <c r="P307" s="15"/>
      <c r="Q307" s="15"/>
      <c r="R307" s="15"/>
      <c r="S307" s="15">
        <v>1430.8831556510336</v>
      </c>
    </row>
  </sheetData>
  <dataValidations count="1">
    <dataValidation type="list" allowBlank="1" showInputMessage="1" showErrorMessage="1" sqref="B296:B307 B282:B293 B268:B279 B254:B265 B240:B251 B226:B237 B212:B223 B198:B209 B184:B195 B170:B181 B156:B167 B142:B153 B128:B139 B114:B125 B100:B111 B86:B97 B72:B83 B58:B69 B44:B55 B30:B41 B16:B27 B2:B13" xr:uid="{00000000-0002-0000-0300-000000000000}">
      <formula1>"Number"</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1"/>
  <sheetViews>
    <sheetView topLeftCell="A22" workbookViewId="0">
      <selection activeCell="G35" sqref="G35"/>
    </sheetView>
  </sheetViews>
  <sheetFormatPr defaultRowHeight="14.25" x14ac:dyDescent="0.45"/>
  <cols>
    <col min="1" max="1" width="50.73046875" style="46" customWidth="1"/>
    <col min="2" max="2" width="15.73046875" style="46" customWidth="1"/>
    <col min="3" max="3" width="10.73046875" style="46" customWidth="1"/>
    <col min="4" max="4" width="9.06640625" style="46"/>
    <col min="5" max="5" width="9.86328125" style="46" bestFit="1" customWidth="1"/>
    <col min="6" max="16384" width="9.06640625" style="46"/>
  </cols>
  <sheetData>
    <row r="1" spans="1:23" x14ac:dyDescent="0.45">
      <c r="A1" s="1" t="s">
        <v>49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48" t="str">
        <f>'Population Definitions'!$B$2</f>
        <v>Gen 0-4</v>
      </c>
      <c r="B2" s="46" t="s">
        <v>5</v>
      </c>
      <c r="C2" s="46" t="str">
        <f t="shared" ref="C2:C13" si="0">IF(SUMPRODUCT(--(E2:W2&lt;&gt;""))=0,0,"N.A.")</f>
        <v>N.A.</v>
      </c>
      <c r="D2" s="48" t="s">
        <v>6</v>
      </c>
      <c r="E2" s="49">
        <v>196086.5355</v>
      </c>
      <c r="F2" s="49">
        <v>345769.89500000002</v>
      </c>
    </row>
    <row r="3" spans="1:23" x14ac:dyDescent="0.45">
      <c r="A3" s="48" t="str">
        <f>'Population Definitions'!$B$3</f>
        <v>Gen 5-14</v>
      </c>
      <c r="B3" s="46" t="s">
        <v>5</v>
      </c>
      <c r="C3" s="46" t="str">
        <f t="shared" si="0"/>
        <v>N.A.</v>
      </c>
      <c r="D3" s="48" t="s">
        <v>6</v>
      </c>
      <c r="E3" s="49">
        <v>20108.095701425736</v>
      </c>
      <c r="F3" s="49">
        <v>20571.5493687784</v>
      </c>
    </row>
    <row r="4" spans="1:23" x14ac:dyDescent="0.45">
      <c r="A4" s="48" t="str">
        <f>'Population Definitions'!$B$4</f>
        <v>Gen 15-64</v>
      </c>
      <c r="B4" s="46" t="s">
        <v>5</v>
      </c>
      <c r="C4" s="46" t="str">
        <f t="shared" si="0"/>
        <v>N.A.</v>
      </c>
      <c r="D4" s="48" t="s">
        <v>6</v>
      </c>
      <c r="E4" s="49">
        <v>549888.96905186586</v>
      </c>
      <c r="F4" s="49"/>
    </row>
    <row r="5" spans="1:23" x14ac:dyDescent="0.45">
      <c r="A5" s="48" t="str">
        <f>'Population Definitions'!$B$5</f>
        <v>Gen 65+</v>
      </c>
      <c r="B5" s="46" t="s">
        <v>5</v>
      </c>
      <c r="C5" s="46">
        <f t="shared" si="0"/>
        <v>0</v>
      </c>
      <c r="D5" s="48" t="s">
        <v>6</v>
      </c>
    </row>
    <row r="6" spans="1:23" x14ac:dyDescent="0.45">
      <c r="A6" s="48" t="str">
        <f>'Population Definitions'!$B$6</f>
        <v>PLHIV 15-64</v>
      </c>
      <c r="B6" s="46" t="s">
        <v>5</v>
      </c>
      <c r="C6" s="46">
        <f t="shared" si="0"/>
        <v>0</v>
      </c>
      <c r="D6" s="48" t="s">
        <v>6</v>
      </c>
    </row>
    <row r="7" spans="1:23" x14ac:dyDescent="0.45">
      <c r="A7" s="48" t="str">
        <f>'Population Definitions'!$B$7</f>
        <v>PLHIV 65+</v>
      </c>
      <c r="B7" s="46" t="s">
        <v>5</v>
      </c>
      <c r="C7" s="46">
        <f t="shared" si="0"/>
        <v>0</v>
      </c>
      <c r="D7" s="48" t="s">
        <v>6</v>
      </c>
    </row>
    <row r="8" spans="1:23" x14ac:dyDescent="0.45">
      <c r="A8" s="48" t="str">
        <f>'Population Definitions'!$B$8</f>
        <v>Prisoners</v>
      </c>
      <c r="B8" s="46" t="s">
        <v>5</v>
      </c>
      <c r="C8" s="46">
        <f t="shared" si="0"/>
        <v>0</v>
      </c>
      <c r="D8" s="48" t="s">
        <v>6</v>
      </c>
    </row>
    <row r="9" spans="1:23" x14ac:dyDescent="0.45">
      <c r="A9" s="48" t="str">
        <f>'Population Definitions'!$B$9</f>
        <v>PLHIV Prisoners</v>
      </c>
      <c r="B9" s="46" t="s">
        <v>5</v>
      </c>
      <c r="C9" s="46">
        <f t="shared" si="0"/>
        <v>0</v>
      </c>
      <c r="D9" s="48" t="s">
        <v>6</v>
      </c>
    </row>
    <row r="10" spans="1:23" x14ac:dyDescent="0.45">
      <c r="A10" s="48" t="str">
        <f>'Population Definitions'!$B$10</f>
        <v>Health Care Workers</v>
      </c>
      <c r="B10" s="46" t="s">
        <v>5</v>
      </c>
      <c r="C10" s="46">
        <f t="shared" si="0"/>
        <v>0</v>
      </c>
      <c r="D10" s="48" t="s">
        <v>6</v>
      </c>
    </row>
    <row r="11" spans="1:23" x14ac:dyDescent="0.45">
      <c r="A11" s="48" t="str">
        <f>'Population Definitions'!$B$11</f>
        <v>PLHIV Health Care Workers</v>
      </c>
      <c r="B11" s="46" t="s">
        <v>5</v>
      </c>
      <c r="C11" s="46">
        <f t="shared" si="0"/>
        <v>0</v>
      </c>
      <c r="D11" s="48" t="s">
        <v>6</v>
      </c>
    </row>
    <row r="12" spans="1:23" x14ac:dyDescent="0.45">
      <c r="A12" s="48" t="str">
        <f>'Population Definitions'!$B$12</f>
        <v>Miners</v>
      </c>
      <c r="B12" s="46" t="s">
        <v>5</v>
      </c>
      <c r="C12" s="46">
        <f t="shared" si="0"/>
        <v>0</v>
      </c>
      <c r="D12" s="48" t="s">
        <v>6</v>
      </c>
    </row>
    <row r="13" spans="1:23" x14ac:dyDescent="0.45">
      <c r="A13" s="48" t="str">
        <f>'Population Definitions'!$B$13</f>
        <v>PLHIV Miners</v>
      </c>
      <c r="B13" s="46" t="s">
        <v>5</v>
      </c>
      <c r="C13" s="46">
        <f t="shared" si="0"/>
        <v>0</v>
      </c>
      <c r="D13" s="48" t="s">
        <v>6</v>
      </c>
    </row>
    <row r="15" spans="1:23" x14ac:dyDescent="0.45">
      <c r="A15" s="1" t="s">
        <v>26</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48" t="str">
        <f>'Population Definitions'!$B$2</f>
        <v>Gen 0-4</v>
      </c>
      <c r="B16" s="46" t="s">
        <v>5</v>
      </c>
      <c r="C16" s="46" t="str">
        <f t="shared" ref="C16:C27" si="1">IF(SUMPRODUCT(--(E16:W16&lt;&gt;""))=0,0,"N.A.")</f>
        <v>N.A.</v>
      </c>
      <c r="D16" s="48" t="s">
        <v>6</v>
      </c>
      <c r="E16" s="52">
        <v>23978.344343204255</v>
      </c>
    </row>
    <row r="17" spans="1:23" x14ac:dyDescent="0.45">
      <c r="A17" s="48" t="str">
        <f>'Population Definitions'!$B$3</f>
        <v>Gen 5-14</v>
      </c>
      <c r="B17" s="46" t="s">
        <v>5</v>
      </c>
      <c r="C17" s="46" t="str">
        <f t="shared" si="1"/>
        <v>N.A.</v>
      </c>
      <c r="D17" s="48" t="s">
        <v>6</v>
      </c>
      <c r="E17" s="52">
        <v>1881.1506352822039</v>
      </c>
    </row>
    <row r="18" spans="1:23" x14ac:dyDescent="0.45">
      <c r="A18" s="48" t="str">
        <f>'Population Definitions'!$B$4</f>
        <v>Gen 15-64</v>
      </c>
      <c r="B18" s="46" t="s">
        <v>5</v>
      </c>
      <c r="C18" s="46" t="str">
        <f t="shared" si="1"/>
        <v>N.A.</v>
      </c>
      <c r="D18" s="48" t="s">
        <v>6</v>
      </c>
      <c r="E18" s="52">
        <v>111046.39073066738</v>
      </c>
    </row>
    <row r="19" spans="1:23" x14ac:dyDescent="0.45">
      <c r="A19" s="48" t="str">
        <f>'Population Definitions'!$B$5</f>
        <v>Gen 65+</v>
      </c>
      <c r="B19" s="46" t="s">
        <v>5</v>
      </c>
      <c r="C19" s="46" t="str">
        <f t="shared" si="1"/>
        <v>N.A.</v>
      </c>
      <c r="D19" s="48" t="s">
        <v>6</v>
      </c>
      <c r="E19" s="52">
        <v>559.0348756011075</v>
      </c>
    </row>
    <row r="20" spans="1:23" x14ac:dyDescent="0.45">
      <c r="A20" s="48" t="str">
        <f>'Population Definitions'!$B$6</f>
        <v>PLHIV 15-64</v>
      </c>
      <c r="B20" s="46" t="s">
        <v>5</v>
      </c>
      <c r="C20" s="46" t="str">
        <f t="shared" si="1"/>
        <v>N.A.</v>
      </c>
      <c r="D20" s="48" t="s">
        <v>6</v>
      </c>
      <c r="E20" s="52">
        <v>25642.40270181272</v>
      </c>
    </row>
    <row r="21" spans="1:23" x14ac:dyDescent="0.45">
      <c r="A21" s="48" t="str">
        <f>'Population Definitions'!$B$7</f>
        <v>PLHIV 65+</v>
      </c>
      <c r="B21" s="46" t="s">
        <v>5</v>
      </c>
      <c r="C21" s="46" t="str">
        <f t="shared" si="1"/>
        <v>N.A.</v>
      </c>
      <c r="D21" s="48" t="s">
        <v>6</v>
      </c>
      <c r="E21" s="52">
        <v>115.26492280435555</v>
      </c>
    </row>
    <row r="22" spans="1:23" x14ac:dyDescent="0.45">
      <c r="A22" s="48" t="str">
        <f>'Population Definitions'!$B$8</f>
        <v>Prisoners</v>
      </c>
      <c r="B22" s="46" t="s">
        <v>5</v>
      </c>
      <c r="C22" s="46" t="str">
        <f t="shared" si="1"/>
        <v>N.A.</v>
      </c>
      <c r="D22" s="48" t="s">
        <v>6</v>
      </c>
      <c r="E22" s="52">
        <v>3168.1275594077397</v>
      </c>
    </row>
    <row r="23" spans="1:23" x14ac:dyDescent="0.45">
      <c r="A23" s="48" t="str">
        <f>'Population Definitions'!$B$9</f>
        <v>PLHIV Prisoners</v>
      </c>
      <c r="B23" s="46" t="s">
        <v>5</v>
      </c>
      <c r="C23" s="46" t="str">
        <f t="shared" si="1"/>
        <v>N.A.</v>
      </c>
      <c r="D23" s="48" t="s">
        <v>6</v>
      </c>
      <c r="E23" s="52">
        <v>429.96016877676465</v>
      </c>
    </row>
    <row r="24" spans="1:23" x14ac:dyDescent="0.45">
      <c r="A24" s="48" t="str">
        <f>'Population Definitions'!$B$10</f>
        <v>Health Care Workers</v>
      </c>
      <c r="B24" s="46" t="s">
        <v>5</v>
      </c>
      <c r="C24" s="46" t="str">
        <f t="shared" si="1"/>
        <v>N.A.</v>
      </c>
      <c r="D24" s="48" t="s">
        <v>6</v>
      </c>
      <c r="E24" s="52">
        <v>884.22498996991453</v>
      </c>
    </row>
    <row r="25" spans="1:23" x14ac:dyDescent="0.45">
      <c r="A25" s="48" t="str">
        <f>'Population Definitions'!$B$11</f>
        <v>PLHIV Health Care Workers</v>
      </c>
      <c r="B25" s="46" t="s">
        <v>5</v>
      </c>
      <c r="C25" s="46" t="str">
        <f t="shared" si="1"/>
        <v>N.A.</v>
      </c>
      <c r="D25" s="48" t="s">
        <v>6</v>
      </c>
      <c r="E25" s="52">
        <v>1567.1981776765374</v>
      </c>
    </row>
    <row r="26" spans="1:23" x14ac:dyDescent="0.45">
      <c r="A26" s="48" t="str">
        <f>'Population Definitions'!$B$12</f>
        <v>Miners</v>
      </c>
      <c r="B26" s="46" t="s">
        <v>5</v>
      </c>
      <c r="C26" s="46" t="str">
        <f t="shared" si="1"/>
        <v>N.A.</v>
      </c>
      <c r="D26" s="48" t="s">
        <v>6</v>
      </c>
      <c r="E26" s="52">
        <v>324.67907887243854</v>
      </c>
    </row>
    <row r="27" spans="1:23" x14ac:dyDescent="0.45">
      <c r="A27" s="48" t="str">
        <f>'Population Definitions'!$B$13</f>
        <v>PLHIV Miners</v>
      </c>
      <c r="B27" s="46" t="s">
        <v>5</v>
      </c>
      <c r="C27" s="46" t="str">
        <f t="shared" si="1"/>
        <v>N.A.</v>
      </c>
      <c r="D27" s="48" t="s">
        <v>6</v>
      </c>
      <c r="E27" s="52">
        <v>66.73784880410004</v>
      </c>
    </row>
    <row r="29" spans="1:23" x14ac:dyDescent="0.45">
      <c r="A29" s="1" t="s">
        <v>50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48" t="str">
        <f>'Population Definitions'!$B$2</f>
        <v>Gen 0-4</v>
      </c>
      <c r="B30" s="46" t="s">
        <v>5</v>
      </c>
      <c r="C30" s="46">
        <f t="shared" ref="C30:C41" si="2">IF(SUMPRODUCT(--(E30:W30&lt;&gt;""))=0,0,"N.A.")</f>
        <v>0</v>
      </c>
      <c r="D30" s="48" t="s">
        <v>6</v>
      </c>
    </row>
    <row r="31" spans="1:23" x14ac:dyDescent="0.45">
      <c r="A31" s="48" t="str">
        <f>'Population Definitions'!$B$3</f>
        <v>Gen 5-14</v>
      </c>
      <c r="B31" s="46" t="s">
        <v>5</v>
      </c>
      <c r="C31" s="46">
        <f t="shared" si="2"/>
        <v>0</v>
      </c>
      <c r="D31" s="48" t="s">
        <v>6</v>
      </c>
    </row>
    <row r="32" spans="1:23" x14ac:dyDescent="0.45">
      <c r="A32" s="48" t="str">
        <f>'Population Definitions'!$B$4</f>
        <v>Gen 15-64</v>
      </c>
      <c r="B32" s="46" t="s">
        <v>5</v>
      </c>
      <c r="C32" s="46">
        <f t="shared" si="2"/>
        <v>0</v>
      </c>
      <c r="D32" s="48" t="s">
        <v>6</v>
      </c>
    </row>
    <row r="33" spans="1:23" x14ac:dyDescent="0.45">
      <c r="A33" s="48" t="str">
        <f>'Population Definitions'!$B$5</f>
        <v>Gen 65+</v>
      </c>
      <c r="B33" s="46" t="s">
        <v>5</v>
      </c>
      <c r="C33" s="46">
        <f t="shared" si="2"/>
        <v>0</v>
      </c>
      <c r="D33" s="48" t="s">
        <v>6</v>
      </c>
    </row>
    <row r="34" spans="1:23" x14ac:dyDescent="0.45">
      <c r="A34" s="48" t="str">
        <f>'Population Definitions'!$B$6</f>
        <v>PLHIV 15-64</v>
      </c>
      <c r="B34" s="46" t="s">
        <v>5</v>
      </c>
      <c r="C34" s="46">
        <f t="shared" si="2"/>
        <v>0</v>
      </c>
      <c r="D34" s="48" t="s">
        <v>6</v>
      </c>
    </row>
    <row r="35" spans="1:23" x14ac:dyDescent="0.45">
      <c r="A35" s="48" t="str">
        <f>'Population Definitions'!$B$7</f>
        <v>PLHIV 65+</v>
      </c>
      <c r="B35" s="46" t="s">
        <v>5</v>
      </c>
      <c r="C35" s="46">
        <f t="shared" si="2"/>
        <v>0</v>
      </c>
      <c r="D35" s="48" t="s">
        <v>6</v>
      </c>
    </row>
    <row r="36" spans="1:23" x14ac:dyDescent="0.45">
      <c r="A36" s="48" t="str">
        <f>'Population Definitions'!$B$8</f>
        <v>Prisoners</v>
      </c>
      <c r="B36" s="46" t="s">
        <v>5</v>
      </c>
      <c r="C36" s="46">
        <f t="shared" si="2"/>
        <v>0</v>
      </c>
      <c r="D36" s="48" t="s">
        <v>6</v>
      </c>
    </row>
    <row r="37" spans="1:23" x14ac:dyDescent="0.45">
      <c r="A37" s="48" t="str">
        <f>'Population Definitions'!$B$9</f>
        <v>PLHIV Prisoners</v>
      </c>
      <c r="B37" s="46" t="s">
        <v>5</v>
      </c>
      <c r="C37" s="46">
        <f t="shared" si="2"/>
        <v>0</v>
      </c>
      <c r="D37" s="48" t="s">
        <v>6</v>
      </c>
    </row>
    <row r="38" spans="1:23" x14ac:dyDescent="0.45">
      <c r="A38" s="48" t="str">
        <f>'Population Definitions'!$B$10</f>
        <v>Health Care Workers</v>
      </c>
      <c r="B38" s="46" t="s">
        <v>5</v>
      </c>
      <c r="C38" s="46">
        <f t="shared" si="2"/>
        <v>0</v>
      </c>
      <c r="D38" s="48" t="s">
        <v>6</v>
      </c>
    </row>
    <row r="39" spans="1:23" x14ac:dyDescent="0.45">
      <c r="A39" s="48" t="str">
        <f>'Population Definitions'!$B$11</f>
        <v>PLHIV Health Care Workers</v>
      </c>
      <c r="B39" s="46" t="s">
        <v>5</v>
      </c>
      <c r="C39" s="46">
        <f t="shared" si="2"/>
        <v>0</v>
      </c>
      <c r="D39" s="48" t="s">
        <v>6</v>
      </c>
    </row>
    <row r="40" spans="1:23" x14ac:dyDescent="0.45">
      <c r="A40" s="48" t="str">
        <f>'Population Definitions'!$B$12</f>
        <v>Miners</v>
      </c>
      <c r="B40" s="46" t="s">
        <v>5</v>
      </c>
      <c r="C40" s="46">
        <f t="shared" si="2"/>
        <v>0</v>
      </c>
      <c r="D40" s="48" t="s">
        <v>6</v>
      </c>
    </row>
    <row r="41" spans="1:23" x14ac:dyDescent="0.45">
      <c r="A41" s="48" t="str">
        <f>'Population Definitions'!$B$13</f>
        <v>PLHIV Miners</v>
      </c>
      <c r="B41" s="46" t="s">
        <v>5</v>
      </c>
      <c r="C41" s="46">
        <f t="shared" si="2"/>
        <v>0</v>
      </c>
      <c r="D41" s="48" t="s">
        <v>6</v>
      </c>
    </row>
    <row r="43" spans="1:23" x14ac:dyDescent="0.45">
      <c r="A43" s="1" t="s">
        <v>27</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48" t="str">
        <f>'Population Definitions'!$B$2</f>
        <v>Gen 0-4</v>
      </c>
      <c r="B44" s="46" t="s">
        <v>5</v>
      </c>
      <c r="C44" s="46" t="str">
        <f t="shared" ref="C44:C55" si="3">IF(SUMPRODUCT(--(E44:W44&lt;&gt;""))=0,0,"N.A.")</f>
        <v>N.A.</v>
      </c>
      <c r="D44" s="48" t="s">
        <v>6</v>
      </c>
      <c r="E44" s="53">
        <v>215805.09908883827</v>
      </c>
    </row>
    <row r="45" spans="1:23" x14ac:dyDescent="0.45">
      <c r="A45" s="48" t="str">
        <f>'Population Definitions'!$B$3</f>
        <v>Gen 5-14</v>
      </c>
      <c r="B45" s="46" t="s">
        <v>5</v>
      </c>
      <c r="C45" s="46" t="str">
        <f t="shared" si="3"/>
        <v>N.A.</v>
      </c>
      <c r="D45" s="48" t="s">
        <v>6</v>
      </c>
      <c r="E45" s="53">
        <v>16930.355717539835</v>
      </c>
    </row>
    <row r="46" spans="1:23" x14ac:dyDescent="0.45">
      <c r="A46" s="48" t="str">
        <f>'Population Definitions'!$B$4</f>
        <v>Gen 15-64</v>
      </c>
      <c r="B46" s="46" t="s">
        <v>5</v>
      </c>
      <c r="C46" s="46" t="str">
        <f t="shared" si="3"/>
        <v>N.A.</v>
      </c>
      <c r="D46" s="48" t="s">
        <v>6</v>
      </c>
      <c r="E46" s="53">
        <v>1277033.4934026748</v>
      </c>
    </row>
    <row r="47" spans="1:23" x14ac:dyDescent="0.45">
      <c r="A47" s="48" t="str">
        <f>'Population Definitions'!$B$5</f>
        <v>Gen 65+</v>
      </c>
      <c r="B47" s="46" t="s">
        <v>5</v>
      </c>
      <c r="C47" s="46" t="str">
        <f t="shared" si="3"/>
        <v>N.A.</v>
      </c>
      <c r="D47" s="48" t="s">
        <v>6</v>
      </c>
      <c r="E47" s="53">
        <v>5031.3138804099681</v>
      </c>
    </row>
    <row r="48" spans="1:23" x14ac:dyDescent="0.45">
      <c r="A48" s="48" t="str">
        <f>'Population Definitions'!$B$6</f>
        <v>PLHIV 15-64</v>
      </c>
      <c r="B48" s="46" t="s">
        <v>5</v>
      </c>
      <c r="C48" s="46" t="str">
        <f t="shared" si="3"/>
        <v>N.A.</v>
      </c>
      <c r="D48" s="48" t="s">
        <v>6</v>
      </c>
      <c r="E48" s="53">
        <v>230781.62431631447</v>
      </c>
    </row>
    <row r="49" spans="1:23" x14ac:dyDescent="0.45">
      <c r="A49" s="48" t="str">
        <f>'Population Definitions'!$B$7</f>
        <v>PLHIV 65+</v>
      </c>
      <c r="B49" s="46" t="s">
        <v>5</v>
      </c>
      <c r="C49" s="46" t="str">
        <f t="shared" si="3"/>
        <v>N.A.</v>
      </c>
      <c r="D49" s="48" t="s">
        <v>6</v>
      </c>
      <c r="E49" s="53">
        <v>1037.3843052391999</v>
      </c>
    </row>
    <row r="50" spans="1:23" x14ac:dyDescent="0.45">
      <c r="A50" s="48" t="str">
        <f>'Population Definitions'!$B$8</f>
        <v>Prisoners</v>
      </c>
      <c r="B50" s="46" t="s">
        <v>5</v>
      </c>
      <c r="C50" s="46" t="str">
        <f t="shared" si="3"/>
        <v>N.A.</v>
      </c>
      <c r="D50" s="48" t="s">
        <v>6</v>
      </c>
      <c r="E50" s="53">
        <v>7392.2976386180599</v>
      </c>
    </row>
    <row r="51" spans="1:23" x14ac:dyDescent="0.45">
      <c r="A51" s="48" t="str">
        <f>'Population Definitions'!$B$9</f>
        <v>PLHIV Prisoners</v>
      </c>
      <c r="B51" s="46" t="s">
        <v>5</v>
      </c>
      <c r="C51" s="46" t="str">
        <f t="shared" si="3"/>
        <v>N.A.</v>
      </c>
      <c r="D51" s="48" t="s">
        <v>6</v>
      </c>
      <c r="E51" s="53">
        <v>2436.4409564016664</v>
      </c>
    </row>
    <row r="52" spans="1:23" x14ac:dyDescent="0.45">
      <c r="A52" s="48" t="str">
        <f>'Population Definitions'!$B$10</f>
        <v>Health Care Workers</v>
      </c>
      <c r="B52" s="46" t="s">
        <v>5</v>
      </c>
      <c r="C52" s="46" t="str">
        <f t="shared" si="3"/>
        <v>N.A.</v>
      </c>
      <c r="D52" s="48" t="s">
        <v>6</v>
      </c>
      <c r="E52" s="53">
        <v>7958.0249097292308</v>
      </c>
    </row>
    <row r="53" spans="1:23" x14ac:dyDescent="0.45">
      <c r="A53" s="48" t="str">
        <f>'Population Definitions'!$B$11</f>
        <v>PLHIV Health Care Workers</v>
      </c>
      <c r="B53" s="46" t="s">
        <v>5</v>
      </c>
      <c r="C53" s="46" t="str">
        <f t="shared" si="3"/>
        <v>N.A.</v>
      </c>
      <c r="D53" s="48" t="s">
        <v>6</v>
      </c>
      <c r="E53" s="53">
        <v>1044.7987851176918</v>
      </c>
    </row>
    <row r="54" spans="1:23" x14ac:dyDescent="0.45">
      <c r="A54" s="48" t="str">
        <f>'Population Definitions'!$B$12</f>
        <v>Miners</v>
      </c>
      <c r="B54" s="46" t="s">
        <v>5</v>
      </c>
      <c r="C54" s="46" t="str">
        <f t="shared" si="3"/>
        <v>N.A.</v>
      </c>
      <c r="D54" s="48" t="s">
        <v>6</v>
      </c>
      <c r="E54" s="53">
        <v>2922.1117098519467</v>
      </c>
    </row>
    <row r="55" spans="1:23" x14ac:dyDescent="0.45">
      <c r="A55" s="48" t="str">
        <f>'Population Definitions'!$B$13</f>
        <v>PLHIV Miners</v>
      </c>
      <c r="B55" s="46" t="s">
        <v>5</v>
      </c>
      <c r="C55" s="46" t="str">
        <f t="shared" si="3"/>
        <v>N.A.</v>
      </c>
      <c r="D55" s="48" t="s">
        <v>6</v>
      </c>
      <c r="E55" s="53">
        <v>600.64063923690037</v>
      </c>
    </row>
    <row r="57" spans="1:23" x14ac:dyDescent="0.45">
      <c r="A57" s="1" t="s">
        <v>51</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48" t="str">
        <f>'Population Definitions'!$B$2</f>
        <v>Gen 0-4</v>
      </c>
      <c r="B58" s="46" t="s">
        <v>5</v>
      </c>
      <c r="C58" s="46">
        <f t="shared" ref="C58:C69" si="4">IF(SUMPRODUCT(--(E58:W58&lt;&gt;""))=0,0,"N.A.")</f>
        <v>0</v>
      </c>
      <c r="D58" s="48" t="s">
        <v>6</v>
      </c>
    </row>
    <row r="59" spans="1:23" x14ac:dyDescent="0.45">
      <c r="A59" s="48" t="str">
        <f>'Population Definitions'!$B$3</f>
        <v>Gen 5-14</v>
      </c>
      <c r="B59" s="46" t="s">
        <v>5</v>
      </c>
      <c r="C59" s="46">
        <f t="shared" si="4"/>
        <v>0</v>
      </c>
      <c r="D59" s="48" t="s">
        <v>6</v>
      </c>
    </row>
    <row r="60" spans="1:23" x14ac:dyDescent="0.45">
      <c r="A60" s="48" t="str">
        <f>'Population Definitions'!$B$4</f>
        <v>Gen 15-64</v>
      </c>
      <c r="B60" s="46" t="s">
        <v>5</v>
      </c>
      <c r="C60" s="46">
        <f t="shared" si="4"/>
        <v>0</v>
      </c>
      <c r="D60" s="48" t="s">
        <v>6</v>
      </c>
    </row>
    <row r="61" spans="1:23" x14ac:dyDescent="0.45">
      <c r="A61" s="48" t="str">
        <f>'Population Definitions'!$B$5</f>
        <v>Gen 65+</v>
      </c>
      <c r="B61" s="46" t="s">
        <v>5</v>
      </c>
      <c r="C61" s="46">
        <f t="shared" si="4"/>
        <v>0</v>
      </c>
      <c r="D61" s="48" t="s">
        <v>6</v>
      </c>
    </row>
    <row r="62" spans="1:23" x14ac:dyDescent="0.45">
      <c r="A62" s="48" t="str">
        <f>'Population Definitions'!$B$6</f>
        <v>PLHIV 15-64</v>
      </c>
      <c r="B62" s="46" t="s">
        <v>5</v>
      </c>
      <c r="C62" s="46">
        <f t="shared" si="4"/>
        <v>0</v>
      </c>
      <c r="D62" s="48" t="s">
        <v>6</v>
      </c>
    </row>
    <row r="63" spans="1:23" x14ac:dyDescent="0.45">
      <c r="A63" s="48" t="str">
        <f>'Population Definitions'!$B$7</f>
        <v>PLHIV 65+</v>
      </c>
      <c r="B63" s="46" t="s">
        <v>5</v>
      </c>
      <c r="C63" s="46">
        <f t="shared" si="4"/>
        <v>0</v>
      </c>
      <c r="D63" s="48" t="s">
        <v>6</v>
      </c>
    </row>
    <row r="64" spans="1:23" x14ac:dyDescent="0.45">
      <c r="A64" s="48" t="str">
        <f>'Population Definitions'!$B$8</f>
        <v>Prisoners</v>
      </c>
      <c r="B64" s="46" t="s">
        <v>5</v>
      </c>
      <c r="C64" s="46">
        <f t="shared" si="4"/>
        <v>0</v>
      </c>
      <c r="D64" s="48" t="s">
        <v>6</v>
      </c>
    </row>
    <row r="65" spans="1:23" x14ac:dyDescent="0.45">
      <c r="A65" s="48" t="str">
        <f>'Population Definitions'!$B$9</f>
        <v>PLHIV Prisoners</v>
      </c>
      <c r="B65" s="46" t="s">
        <v>5</v>
      </c>
      <c r="C65" s="46">
        <f t="shared" si="4"/>
        <v>0</v>
      </c>
      <c r="D65" s="48" t="s">
        <v>6</v>
      </c>
    </row>
    <row r="66" spans="1:23" x14ac:dyDescent="0.45">
      <c r="A66" s="48" t="str">
        <f>'Population Definitions'!$B$10</f>
        <v>Health Care Workers</v>
      </c>
      <c r="B66" s="46" t="s">
        <v>5</v>
      </c>
      <c r="C66" s="46">
        <f t="shared" si="4"/>
        <v>0</v>
      </c>
      <c r="D66" s="48" t="s">
        <v>6</v>
      </c>
    </row>
    <row r="67" spans="1:23" x14ac:dyDescent="0.45">
      <c r="A67" s="48" t="str">
        <f>'Population Definitions'!$B$11</f>
        <v>PLHIV Health Care Workers</v>
      </c>
      <c r="B67" s="46" t="s">
        <v>5</v>
      </c>
      <c r="C67" s="46">
        <f t="shared" si="4"/>
        <v>0</v>
      </c>
      <c r="D67" s="48" t="s">
        <v>6</v>
      </c>
    </row>
    <row r="68" spans="1:23" x14ac:dyDescent="0.45">
      <c r="A68" s="48" t="str">
        <f>'Population Definitions'!$B$12</f>
        <v>Miners</v>
      </c>
      <c r="B68" s="46" t="s">
        <v>5</v>
      </c>
      <c r="C68" s="46">
        <f t="shared" si="4"/>
        <v>0</v>
      </c>
      <c r="D68" s="48" t="s">
        <v>6</v>
      </c>
    </row>
    <row r="69" spans="1:23" x14ac:dyDescent="0.45">
      <c r="A69" s="48" t="str">
        <f>'Population Definitions'!$B$13</f>
        <v>PLHIV Miners</v>
      </c>
      <c r="B69" s="46" t="s">
        <v>5</v>
      </c>
      <c r="C69" s="46">
        <f t="shared" si="4"/>
        <v>0</v>
      </c>
      <c r="D69" s="48" t="s">
        <v>6</v>
      </c>
    </row>
    <row r="71" spans="1:23" x14ac:dyDescent="0.45">
      <c r="A71" s="1" t="s">
        <v>28</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48" t="str">
        <f>'Population Definitions'!$B$2</f>
        <v>Gen 0-4</v>
      </c>
      <c r="B72" s="46" t="s">
        <v>5</v>
      </c>
      <c r="C72" s="46">
        <f t="shared" ref="C72:C83" si="5">IF(SUMPRODUCT(--(E72:W72&lt;&gt;""))=0,0,"N.A.")</f>
        <v>0</v>
      </c>
      <c r="D72" s="48" t="s">
        <v>6</v>
      </c>
    </row>
    <row r="73" spans="1:23" x14ac:dyDescent="0.45">
      <c r="A73" s="48" t="str">
        <f>'Population Definitions'!$B$3</f>
        <v>Gen 5-14</v>
      </c>
      <c r="B73" s="46" t="s">
        <v>5</v>
      </c>
      <c r="C73" s="46">
        <f t="shared" si="5"/>
        <v>0</v>
      </c>
      <c r="D73" s="48" t="s">
        <v>6</v>
      </c>
    </row>
    <row r="74" spans="1:23" x14ac:dyDescent="0.45">
      <c r="A74" s="48" t="str">
        <f>'Population Definitions'!$B$4</f>
        <v>Gen 15-64</v>
      </c>
      <c r="B74" s="46" t="s">
        <v>5</v>
      </c>
      <c r="C74" s="46">
        <f t="shared" si="5"/>
        <v>0</v>
      </c>
      <c r="D74" s="48" t="s">
        <v>6</v>
      </c>
    </row>
    <row r="75" spans="1:23" x14ac:dyDescent="0.45">
      <c r="A75" s="48" t="str">
        <f>'Population Definitions'!$B$5</f>
        <v>Gen 65+</v>
      </c>
      <c r="B75" s="46" t="s">
        <v>5</v>
      </c>
      <c r="C75" s="46">
        <f t="shared" si="5"/>
        <v>0</v>
      </c>
      <c r="D75" s="48" t="s">
        <v>6</v>
      </c>
    </row>
    <row r="76" spans="1:23" x14ac:dyDescent="0.45">
      <c r="A76" s="48" t="str">
        <f>'Population Definitions'!$B$6</f>
        <v>PLHIV 15-64</v>
      </c>
      <c r="B76" s="46" t="s">
        <v>5</v>
      </c>
      <c r="C76" s="46">
        <f t="shared" si="5"/>
        <v>0</v>
      </c>
      <c r="D76" s="48" t="s">
        <v>6</v>
      </c>
    </row>
    <row r="77" spans="1:23" x14ac:dyDescent="0.45">
      <c r="A77" s="48" t="str">
        <f>'Population Definitions'!$B$7</f>
        <v>PLHIV 65+</v>
      </c>
      <c r="B77" s="46" t="s">
        <v>5</v>
      </c>
      <c r="C77" s="46">
        <f t="shared" si="5"/>
        <v>0</v>
      </c>
      <c r="D77" s="48" t="s">
        <v>6</v>
      </c>
    </row>
    <row r="78" spans="1:23" x14ac:dyDescent="0.45">
      <c r="A78" s="48" t="str">
        <f>'Population Definitions'!$B$8</f>
        <v>Prisoners</v>
      </c>
      <c r="B78" s="46" t="s">
        <v>5</v>
      </c>
      <c r="C78" s="46">
        <f t="shared" si="5"/>
        <v>0</v>
      </c>
      <c r="D78" s="48" t="s">
        <v>6</v>
      </c>
    </row>
    <row r="79" spans="1:23" x14ac:dyDescent="0.45">
      <c r="A79" s="48" t="str">
        <f>'Population Definitions'!$B$9</f>
        <v>PLHIV Prisoners</v>
      </c>
      <c r="B79" s="46" t="s">
        <v>5</v>
      </c>
      <c r="C79" s="46">
        <f t="shared" si="5"/>
        <v>0</v>
      </c>
      <c r="D79" s="48" t="s">
        <v>6</v>
      </c>
    </row>
    <row r="80" spans="1:23" x14ac:dyDescent="0.45">
      <c r="A80" s="48" t="str">
        <f>'Population Definitions'!$B$10</f>
        <v>Health Care Workers</v>
      </c>
      <c r="B80" s="46" t="s">
        <v>5</v>
      </c>
      <c r="C80" s="46">
        <f t="shared" si="5"/>
        <v>0</v>
      </c>
      <c r="D80" s="48" t="s">
        <v>6</v>
      </c>
    </row>
    <row r="81" spans="1:23" x14ac:dyDescent="0.45">
      <c r="A81" s="48" t="str">
        <f>'Population Definitions'!$B$11</f>
        <v>PLHIV Health Care Workers</v>
      </c>
      <c r="B81" s="46" t="s">
        <v>5</v>
      </c>
      <c r="C81" s="46">
        <f t="shared" si="5"/>
        <v>0</v>
      </c>
      <c r="D81" s="48" t="s">
        <v>6</v>
      </c>
    </row>
    <row r="82" spans="1:23" x14ac:dyDescent="0.45">
      <c r="A82" s="48" t="str">
        <f>'Population Definitions'!$B$12</f>
        <v>Miners</v>
      </c>
      <c r="B82" s="46" t="s">
        <v>5</v>
      </c>
      <c r="C82" s="46">
        <f t="shared" si="5"/>
        <v>0</v>
      </c>
      <c r="D82" s="48" t="s">
        <v>6</v>
      </c>
    </row>
    <row r="83" spans="1:23" x14ac:dyDescent="0.45">
      <c r="A83" s="48" t="str">
        <f>'Population Definitions'!$B$13</f>
        <v>PLHIV Miners</v>
      </c>
      <c r="B83" s="46" t="s">
        <v>5</v>
      </c>
      <c r="C83" s="46">
        <f t="shared" si="5"/>
        <v>0</v>
      </c>
      <c r="D83" s="48" t="s">
        <v>6</v>
      </c>
    </row>
    <row r="85" spans="1:23" x14ac:dyDescent="0.45">
      <c r="A85" s="1" t="s">
        <v>29</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48" t="str">
        <f>'Population Definitions'!$B$2</f>
        <v>Gen 0-4</v>
      </c>
      <c r="B86" s="46" t="s">
        <v>5</v>
      </c>
      <c r="C86" s="46" t="str">
        <f t="shared" ref="C86:C97" si="6">IF(SUMPRODUCT(--(E86:W86&lt;&gt;""))=0,0,"N.A.")</f>
        <v>N.A.</v>
      </c>
      <c r="D86" s="48" t="s">
        <v>6</v>
      </c>
      <c r="E86" s="51">
        <v>11989.172171602127</v>
      </c>
    </row>
    <row r="87" spans="1:23" x14ac:dyDescent="0.45">
      <c r="A87" s="48" t="str">
        <f>'Population Definitions'!$B$3</f>
        <v>Gen 5-14</v>
      </c>
      <c r="B87" s="46" t="s">
        <v>5</v>
      </c>
      <c r="C87" s="46" t="str">
        <f t="shared" si="6"/>
        <v>N.A.</v>
      </c>
      <c r="D87" s="48" t="s">
        <v>6</v>
      </c>
      <c r="E87" s="51">
        <v>940.57531764110195</v>
      </c>
    </row>
    <row r="88" spans="1:23" x14ac:dyDescent="0.45">
      <c r="A88" s="48" t="str">
        <f>'Population Definitions'!$B$4</f>
        <v>Gen 15-64</v>
      </c>
      <c r="B88" s="46" t="s">
        <v>5</v>
      </c>
      <c r="C88" s="46">
        <f t="shared" si="6"/>
        <v>0</v>
      </c>
      <c r="D88" s="48" t="s">
        <v>6</v>
      </c>
    </row>
    <row r="89" spans="1:23" x14ac:dyDescent="0.45">
      <c r="A89" s="48" t="str">
        <f>'Population Definitions'!$B$5</f>
        <v>Gen 65+</v>
      </c>
      <c r="B89" s="46" t="s">
        <v>5</v>
      </c>
      <c r="C89" s="46">
        <f t="shared" si="6"/>
        <v>0</v>
      </c>
      <c r="D89" s="48" t="s">
        <v>6</v>
      </c>
    </row>
    <row r="90" spans="1:23" x14ac:dyDescent="0.45">
      <c r="A90" s="48" t="str">
        <f>'Population Definitions'!$B$6</f>
        <v>PLHIV 15-64</v>
      </c>
      <c r="B90" s="46" t="s">
        <v>5</v>
      </c>
      <c r="C90" s="46">
        <f t="shared" si="6"/>
        <v>0</v>
      </c>
      <c r="D90" s="48" t="s">
        <v>6</v>
      </c>
    </row>
    <row r="91" spans="1:23" x14ac:dyDescent="0.45">
      <c r="A91" s="48" t="str">
        <f>'Population Definitions'!$B$7</f>
        <v>PLHIV 65+</v>
      </c>
      <c r="B91" s="46" t="s">
        <v>5</v>
      </c>
      <c r="C91" s="46">
        <f t="shared" si="6"/>
        <v>0</v>
      </c>
      <c r="D91" s="48" t="s">
        <v>6</v>
      </c>
    </row>
    <row r="92" spans="1:23" x14ac:dyDescent="0.45">
      <c r="A92" s="48" t="str">
        <f>'Population Definitions'!$B$8</f>
        <v>Prisoners</v>
      </c>
      <c r="B92" s="46" t="s">
        <v>5</v>
      </c>
      <c r="C92" s="46">
        <f t="shared" si="6"/>
        <v>0</v>
      </c>
      <c r="D92" s="48" t="s">
        <v>6</v>
      </c>
    </row>
    <row r="93" spans="1:23" x14ac:dyDescent="0.45">
      <c r="A93" s="48" t="str">
        <f>'Population Definitions'!$B$9</f>
        <v>PLHIV Prisoners</v>
      </c>
      <c r="B93" s="46" t="s">
        <v>5</v>
      </c>
      <c r="C93" s="46">
        <f t="shared" si="6"/>
        <v>0</v>
      </c>
      <c r="D93" s="48" t="s">
        <v>6</v>
      </c>
    </row>
    <row r="94" spans="1:23" x14ac:dyDescent="0.45">
      <c r="A94" s="48" t="str">
        <f>'Population Definitions'!$B$10</f>
        <v>Health Care Workers</v>
      </c>
      <c r="B94" s="46" t="s">
        <v>5</v>
      </c>
      <c r="C94" s="46">
        <f t="shared" si="6"/>
        <v>0</v>
      </c>
      <c r="D94" s="48" t="s">
        <v>6</v>
      </c>
    </row>
    <row r="95" spans="1:23" x14ac:dyDescent="0.45">
      <c r="A95" s="48" t="str">
        <f>'Population Definitions'!$B$11</f>
        <v>PLHIV Health Care Workers</v>
      </c>
      <c r="B95" s="46" t="s">
        <v>5</v>
      </c>
      <c r="C95" s="46">
        <f t="shared" si="6"/>
        <v>0</v>
      </c>
      <c r="D95" s="48" t="s">
        <v>6</v>
      </c>
    </row>
    <row r="96" spans="1:23" x14ac:dyDescent="0.45">
      <c r="A96" s="48" t="str">
        <f>'Population Definitions'!$B$12</f>
        <v>Miners</v>
      </c>
      <c r="B96" s="46" t="s">
        <v>5</v>
      </c>
      <c r="C96" s="46">
        <f t="shared" si="6"/>
        <v>0</v>
      </c>
      <c r="D96" s="48" t="s">
        <v>6</v>
      </c>
    </row>
    <row r="97" spans="1:23" x14ac:dyDescent="0.45">
      <c r="A97" s="48" t="str">
        <f>'Population Definitions'!$B$13</f>
        <v>PLHIV Miners</v>
      </c>
      <c r="B97" s="46" t="s">
        <v>5</v>
      </c>
      <c r="C97" s="46">
        <f t="shared" si="6"/>
        <v>0</v>
      </c>
      <c r="D97" s="48" t="s">
        <v>6</v>
      </c>
    </row>
    <row r="99" spans="1:23" x14ac:dyDescent="0.45">
      <c r="A99" s="1" t="s">
        <v>30</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48" t="str">
        <f>'Population Definitions'!$B$2</f>
        <v>Gen 0-4</v>
      </c>
      <c r="B100" s="46" t="s">
        <v>5</v>
      </c>
      <c r="C100" s="46" t="str">
        <f t="shared" ref="C100:C111" si="7">IF(SUMPRODUCT(--(E100:W100&lt;&gt;""))=0,0,"N.A.")</f>
        <v>N.A.</v>
      </c>
      <c r="D100" s="48" t="s">
        <v>6</v>
      </c>
      <c r="E100" s="50">
        <v>107902.54954441913</v>
      </c>
    </row>
    <row r="101" spans="1:23" x14ac:dyDescent="0.45">
      <c r="A101" s="48" t="str">
        <f>'Population Definitions'!$B$3</f>
        <v>Gen 5-14</v>
      </c>
      <c r="B101" s="46" t="s">
        <v>5</v>
      </c>
      <c r="C101" s="46" t="str">
        <f t="shared" si="7"/>
        <v>N.A.</v>
      </c>
      <c r="D101" s="48" t="s">
        <v>6</v>
      </c>
      <c r="E101" s="50">
        <v>8465.1778587699173</v>
      </c>
    </row>
    <row r="102" spans="1:23" x14ac:dyDescent="0.45">
      <c r="A102" s="48" t="str">
        <f>'Population Definitions'!$B$4</f>
        <v>Gen 15-64</v>
      </c>
      <c r="B102" s="46" t="s">
        <v>5</v>
      </c>
      <c r="C102" s="46">
        <f t="shared" si="7"/>
        <v>0</v>
      </c>
      <c r="D102" s="48" t="s">
        <v>6</v>
      </c>
    </row>
    <row r="103" spans="1:23" x14ac:dyDescent="0.45">
      <c r="A103" s="48" t="str">
        <f>'Population Definitions'!$B$5</f>
        <v>Gen 65+</v>
      </c>
      <c r="B103" s="46" t="s">
        <v>5</v>
      </c>
      <c r="C103" s="46">
        <f t="shared" si="7"/>
        <v>0</v>
      </c>
      <c r="D103" s="48" t="s">
        <v>6</v>
      </c>
    </row>
    <row r="104" spans="1:23" x14ac:dyDescent="0.45">
      <c r="A104" s="48" t="str">
        <f>'Population Definitions'!$B$6</f>
        <v>PLHIV 15-64</v>
      </c>
      <c r="B104" s="46" t="s">
        <v>5</v>
      </c>
      <c r="C104" s="46">
        <f t="shared" si="7"/>
        <v>0</v>
      </c>
      <c r="D104" s="48" t="s">
        <v>6</v>
      </c>
    </row>
    <row r="105" spans="1:23" x14ac:dyDescent="0.45">
      <c r="A105" s="48" t="str">
        <f>'Population Definitions'!$B$7</f>
        <v>PLHIV 65+</v>
      </c>
      <c r="B105" s="46" t="s">
        <v>5</v>
      </c>
      <c r="C105" s="46">
        <f t="shared" si="7"/>
        <v>0</v>
      </c>
      <c r="D105" s="48" t="s">
        <v>6</v>
      </c>
    </row>
    <row r="106" spans="1:23" x14ac:dyDescent="0.45">
      <c r="A106" s="48" t="str">
        <f>'Population Definitions'!$B$8</f>
        <v>Prisoners</v>
      </c>
      <c r="B106" s="46" t="s">
        <v>5</v>
      </c>
      <c r="C106" s="46">
        <f t="shared" si="7"/>
        <v>0</v>
      </c>
      <c r="D106" s="48" t="s">
        <v>6</v>
      </c>
    </row>
    <row r="107" spans="1:23" x14ac:dyDescent="0.45">
      <c r="A107" s="48" t="str">
        <f>'Population Definitions'!$B$9</f>
        <v>PLHIV Prisoners</v>
      </c>
      <c r="B107" s="46" t="s">
        <v>5</v>
      </c>
      <c r="C107" s="46">
        <f t="shared" si="7"/>
        <v>0</v>
      </c>
      <c r="D107" s="48" t="s">
        <v>6</v>
      </c>
    </row>
    <row r="108" spans="1:23" x14ac:dyDescent="0.45">
      <c r="A108" s="48" t="str">
        <f>'Population Definitions'!$B$10</f>
        <v>Health Care Workers</v>
      </c>
      <c r="B108" s="46" t="s">
        <v>5</v>
      </c>
      <c r="C108" s="46">
        <f t="shared" si="7"/>
        <v>0</v>
      </c>
      <c r="D108" s="48" t="s">
        <v>6</v>
      </c>
    </row>
    <row r="109" spans="1:23" x14ac:dyDescent="0.45">
      <c r="A109" s="48" t="str">
        <f>'Population Definitions'!$B$11</f>
        <v>PLHIV Health Care Workers</v>
      </c>
      <c r="B109" s="46" t="s">
        <v>5</v>
      </c>
      <c r="C109" s="46">
        <f t="shared" si="7"/>
        <v>0</v>
      </c>
      <c r="D109" s="48" t="s">
        <v>6</v>
      </c>
    </row>
    <row r="110" spans="1:23" x14ac:dyDescent="0.45">
      <c r="A110" s="48" t="str">
        <f>'Population Definitions'!$B$12</f>
        <v>Miners</v>
      </c>
      <c r="B110" s="46" t="s">
        <v>5</v>
      </c>
      <c r="C110" s="46">
        <f t="shared" si="7"/>
        <v>0</v>
      </c>
      <c r="D110" s="48" t="s">
        <v>6</v>
      </c>
    </row>
    <row r="111" spans="1:23" x14ac:dyDescent="0.45">
      <c r="A111" s="48" t="str">
        <f>'Population Definitions'!$B$13</f>
        <v>PLHIV Miners</v>
      </c>
      <c r="B111" s="46" t="s">
        <v>5</v>
      </c>
      <c r="C111" s="46">
        <f t="shared" si="7"/>
        <v>0</v>
      </c>
      <c r="D111" s="48" t="s">
        <v>6</v>
      </c>
    </row>
  </sheetData>
  <dataValidations count="1">
    <dataValidation type="list" allowBlank="1" showInputMessage="1" showErrorMessage="1" sqref="B100:B111 B86:B97 B72:B83 B58:B69 B44:B55 B30:B41 B16:B27 B2:B13" xr:uid="{3D92AF76-AB63-4C0F-BEBE-C40894B8A67D}">
      <formula1>"Number"</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11"/>
  <sheetViews>
    <sheetView topLeftCell="A88" workbookViewId="0">
      <selection activeCell="L100" sqref="L100:T111"/>
    </sheetView>
  </sheetViews>
  <sheetFormatPr defaultRowHeight="14.25" x14ac:dyDescent="0.45"/>
  <cols>
    <col min="1" max="1" width="50.73046875" customWidth="1"/>
    <col min="2" max="2" width="15.73046875" customWidth="1"/>
    <col min="3" max="3" width="10.73046875" customWidth="1"/>
  </cols>
  <sheetData>
    <row r="1" spans="1:23" x14ac:dyDescent="0.45">
      <c r="A1" s="1" t="s">
        <v>31</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32</v>
      </c>
      <c r="C2" t="str">
        <f t="shared" ref="C2:C13" si="0">IF(SUMPRODUCT(--(E2:W2&lt;&gt;""))=0,1,"N.A.")</f>
        <v>N.A.</v>
      </c>
      <c r="D2" s="2" t="s">
        <v>6</v>
      </c>
      <c r="G2" s="54">
        <v>0.91</v>
      </c>
      <c r="H2" s="54">
        <v>0.90243902439024393</v>
      </c>
      <c r="I2" s="54">
        <v>0.87368421052631573</v>
      </c>
      <c r="J2" s="54">
        <v>0.80722891566265054</v>
      </c>
      <c r="K2" s="54">
        <v>0.80620155038759689</v>
      </c>
      <c r="L2" s="54">
        <v>0.53736773137848137</v>
      </c>
      <c r="M2" s="54">
        <v>0.419409108534404</v>
      </c>
      <c r="N2" s="54">
        <v>0.31026494474770339</v>
      </c>
      <c r="O2" s="54">
        <v>0.26806051809682574</v>
      </c>
      <c r="P2" s="54">
        <v>0.29803540723363647</v>
      </c>
      <c r="Q2" s="54">
        <v>0.27237474342228024</v>
      </c>
      <c r="R2" s="54">
        <v>0.19340207531162304</v>
      </c>
      <c r="S2" s="54">
        <v>0.2706381910417785</v>
      </c>
      <c r="T2" s="54">
        <v>0.32278066528066529</v>
      </c>
    </row>
    <row r="3" spans="1:23" x14ac:dyDescent="0.45">
      <c r="A3" s="2" t="str">
        <f>'Population Definitions'!B3</f>
        <v>Gen 5-14</v>
      </c>
      <c r="B3" t="s">
        <v>32</v>
      </c>
      <c r="C3" t="str">
        <f t="shared" si="0"/>
        <v>N.A.</v>
      </c>
      <c r="D3" s="2" t="s">
        <v>6</v>
      </c>
      <c r="G3" s="54">
        <v>0.88659793814432986</v>
      </c>
      <c r="H3" s="54">
        <v>0.9107142857142857</v>
      </c>
      <c r="I3" s="54">
        <v>0.87111111111111106</v>
      </c>
      <c r="J3" s="54">
        <v>0.82608695652173914</v>
      </c>
      <c r="K3" s="54">
        <v>0.76162790697674421</v>
      </c>
      <c r="L3" s="54">
        <v>0.73665955631399316</v>
      </c>
      <c r="M3" s="54">
        <v>0.60530990224667447</v>
      </c>
      <c r="N3" s="54">
        <v>0.5377649026439314</v>
      </c>
      <c r="O3" s="54">
        <v>0.41717614443091328</v>
      </c>
      <c r="P3" s="54">
        <v>0.41550914683503321</v>
      </c>
      <c r="Q3" s="54">
        <v>0.3889203371610373</v>
      </c>
      <c r="R3" s="54">
        <v>0.34892616326950793</v>
      </c>
      <c r="S3" s="54">
        <v>0.30410146456822551</v>
      </c>
      <c r="T3" s="54">
        <v>0.27144744518033015</v>
      </c>
    </row>
    <row r="4" spans="1:23" x14ac:dyDescent="0.45">
      <c r="A4" s="2" t="str">
        <f>'Population Definitions'!B4</f>
        <v>Gen 15-64</v>
      </c>
      <c r="B4" t="s">
        <v>32</v>
      </c>
      <c r="C4" t="str">
        <f t="shared" si="0"/>
        <v>N.A.</v>
      </c>
      <c r="D4" s="2" t="s">
        <v>6</v>
      </c>
      <c r="G4" s="54">
        <v>0.9338980315406038</v>
      </c>
      <c r="H4" s="54">
        <v>0.92677272480372763</v>
      </c>
      <c r="I4" s="54">
        <v>0.91702288391986764</v>
      </c>
      <c r="J4" s="54">
        <v>0.90555909099908916</v>
      </c>
      <c r="K4" s="54">
        <v>0.94527317561454582</v>
      </c>
      <c r="L4" s="54">
        <v>0.88347534658555682</v>
      </c>
      <c r="M4" s="54"/>
      <c r="N4" s="54">
        <v>0.7651540353396169</v>
      </c>
      <c r="O4" s="54">
        <v>0.72749887742824693</v>
      </c>
      <c r="P4" s="54">
        <v>0.70516130541107092</v>
      </c>
      <c r="Q4" s="54">
        <v>0.69559801698863599</v>
      </c>
      <c r="R4" s="54">
        <v>0.62707415727369598</v>
      </c>
      <c r="S4" s="54">
        <v>0.53773733004249391</v>
      </c>
      <c r="T4" s="54">
        <v>0.515607238645027</v>
      </c>
    </row>
    <row r="5" spans="1:23" x14ac:dyDescent="0.45">
      <c r="A5" s="2" t="str">
        <f>'Population Definitions'!B5</f>
        <v>Gen 65+</v>
      </c>
      <c r="B5" t="s">
        <v>32</v>
      </c>
      <c r="C5" t="str">
        <f t="shared" si="0"/>
        <v>N.A.</v>
      </c>
      <c r="D5" s="2" t="s">
        <v>6</v>
      </c>
      <c r="G5" s="54">
        <v>0.88926672540425789</v>
      </c>
      <c r="H5" s="54">
        <v>0.87738544779796024</v>
      </c>
      <c r="I5" s="54">
        <v>0.80006032349129241</v>
      </c>
      <c r="J5" s="54">
        <v>0.80409398672108912</v>
      </c>
      <c r="K5" s="54">
        <v>0.79756867313971369</v>
      </c>
      <c r="L5" s="54">
        <v>0.745839559877707</v>
      </c>
      <c r="M5" s="54">
        <v>0.71849135883722659</v>
      </c>
      <c r="N5" s="54">
        <v>0.61470860838264163</v>
      </c>
      <c r="O5" s="54">
        <v>0.62808190930071339</v>
      </c>
      <c r="P5" s="54">
        <v>0.55299765956135027</v>
      </c>
      <c r="Q5" s="54">
        <v>0.55200818796382456</v>
      </c>
      <c r="R5" s="54">
        <v>0.47946384179243512</v>
      </c>
      <c r="S5" s="54">
        <v>0.36849975127496815</v>
      </c>
      <c r="T5" s="54">
        <v>0.41951307660078296</v>
      </c>
    </row>
    <row r="6" spans="1:23" x14ac:dyDescent="0.45">
      <c r="A6" s="2" t="str">
        <f>'Population Definitions'!B6</f>
        <v>PLHIV 15-64</v>
      </c>
      <c r="B6" t="s">
        <v>32</v>
      </c>
      <c r="C6" t="str">
        <f t="shared" si="0"/>
        <v>N.A.</v>
      </c>
      <c r="D6" s="2" t="s">
        <v>6</v>
      </c>
      <c r="G6" s="54">
        <v>0.91313696691011537</v>
      </c>
      <c r="H6" s="54">
        <v>0.90393751599377492</v>
      </c>
      <c r="I6" s="54">
        <v>0.89149895963290227</v>
      </c>
      <c r="J6" s="54">
        <v>0.87698576382075777</v>
      </c>
      <c r="K6" s="54">
        <v>0.80760981785943775</v>
      </c>
      <c r="L6" s="54">
        <v>0.81728487080211432</v>
      </c>
      <c r="M6" s="54">
        <v>0.73981498418123381</v>
      </c>
      <c r="N6" s="54">
        <v>0.69357199206504849</v>
      </c>
      <c r="O6" s="54">
        <v>0.60410340398619511</v>
      </c>
      <c r="P6" s="54">
        <v>0.58511584644587455</v>
      </c>
      <c r="Q6" s="54">
        <v>0.56712900479374162</v>
      </c>
      <c r="R6" s="54">
        <v>0.50208692561872825</v>
      </c>
      <c r="S6" s="54">
        <v>0.42973141831156103</v>
      </c>
      <c r="T6" s="54">
        <v>0.38286884875531318</v>
      </c>
    </row>
    <row r="7" spans="1:23" x14ac:dyDescent="0.45">
      <c r="A7" s="2" t="str">
        <f>'Population Definitions'!B7</f>
        <v>PLHIV 65+</v>
      </c>
      <c r="B7" t="s">
        <v>32</v>
      </c>
      <c r="C7" t="str">
        <f t="shared" si="0"/>
        <v>N.A.</v>
      </c>
      <c r="D7" s="2" t="s">
        <v>6</v>
      </c>
      <c r="G7" s="54">
        <v>0.9076570808934048</v>
      </c>
      <c r="H7" s="54">
        <v>0.89752162948319569</v>
      </c>
      <c r="I7" s="54">
        <v>0.83044103693658822</v>
      </c>
      <c r="J7" s="54">
        <v>0.83398896571663372</v>
      </c>
      <c r="K7" s="54">
        <v>0.82824671421747276</v>
      </c>
      <c r="L7" s="54">
        <v>0.66526133477150717</v>
      </c>
      <c r="M7" s="54">
        <v>0.66809994127318151</v>
      </c>
      <c r="N7" s="54">
        <v>0.49943734882386709</v>
      </c>
      <c r="O7" s="54">
        <v>0.5778728703640984</v>
      </c>
      <c r="P7" s="54">
        <v>0.46713013364610889</v>
      </c>
      <c r="Q7" s="54">
        <v>0.41905980386279468</v>
      </c>
      <c r="R7" s="54">
        <v>0.4101196827429221</v>
      </c>
      <c r="S7" s="54">
        <v>0.29179084019020718</v>
      </c>
      <c r="T7" s="54">
        <v>0.28759482953767479</v>
      </c>
    </row>
    <row r="8" spans="1:23" x14ac:dyDescent="0.45">
      <c r="A8" s="2" t="str">
        <f>'Population Definitions'!B8</f>
        <v>Prisoners</v>
      </c>
      <c r="B8" t="s">
        <v>32</v>
      </c>
      <c r="C8" t="str">
        <f t="shared" si="0"/>
        <v>N.A.</v>
      </c>
      <c r="D8" s="2" t="s">
        <v>6</v>
      </c>
      <c r="G8" s="54">
        <v>0.59337663303425792</v>
      </c>
      <c r="H8" s="54">
        <v>0.51478370567663445</v>
      </c>
      <c r="I8" s="54">
        <v>0.74110420651523445</v>
      </c>
      <c r="J8" s="54">
        <v>0.82130079468603034</v>
      </c>
      <c r="K8" s="54">
        <v>0.87550619872199453</v>
      </c>
      <c r="L8" s="54">
        <v>0</v>
      </c>
      <c r="M8" s="54">
        <v>0.86002028939221931</v>
      </c>
      <c r="N8" s="54">
        <v>0.88996834032153471</v>
      </c>
      <c r="O8" s="54">
        <v>0.82625958679364375</v>
      </c>
      <c r="P8" s="54">
        <v>0.75956555328570086</v>
      </c>
      <c r="Q8" s="54">
        <v>0.75224089437737085</v>
      </c>
      <c r="R8" s="54">
        <v>0.57444257892750406</v>
      </c>
      <c r="S8" s="54">
        <v>0.43848797623752511</v>
      </c>
      <c r="T8" s="54">
        <v>0.2383102173711531</v>
      </c>
    </row>
    <row r="9" spans="1:23" x14ac:dyDescent="0.45">
      <c r="A9" s="2" t="str">
        <f>'Population Definitions'!B9</f>
        <v>PLHIV Prisoners</v>
      </c>
      <c r="B9" t="s">
        <v>32</v>
      </c>
      <c r="C9" t="str">
        <f t="shared" si="0"/>
        <v>N.A.</v>
      </c>
      <c r="D9" s="2" t="s">
        <v>6</v>
      </c>
      <c r="G9" s="54">
        <v>0.79895282750674146</v>
      </c>
      <c r="H9" s="54">
        <v>0.74287633580985168</v>
      </c>
      <c r="I9" s="54">
        <v>0.88630442260145192</v>
      </c>
      <c r="J9" s="54">
        <v>0.92601347593701955</v>
      </c>
      <c r="K9" s="54">
        <v>0.95037522526736207</v>
      </c>
      <c r="L9" s="54">
        <v>0.97494696826591876</v>
      </c>
      <c r="M9" s="54">
        <v>0.79513782731318117</v>
      </c>
      <c r="N9" s="54">
        <v>0.71498679700530177</v>
      </c>
      <c r="O9" s="54">
        <v>0.65026818816751875</v>
      </c>
      <c r="P9" s="54">
        <v>0.62708930619907</v>
      </c>
      <c r="Q9" s="54">
        <v>0.65802614346670252</v>
      </c>
      <c r="R9" s="54">
        <v>0.56461563806280446</v>
      </c>
      <c r="S9" s="54">
        <v>0.45006377885641197</v>
      </c>
      <c r="T9" s="54">
        <v>0.31158451947012883</v>
      </c>
    </row>
    <row r="10" spans="1:23" x14ac:dyDescent="0.45">
      <c r="A10" s="2" t="str">
        <f>'Population Definitions'!B10</f>
        <v>Health Care Workers</v>
      </c>
      <c r="B10" t="s">
        <v>32</v>
      </c>
      <c r="C10" t="str">
        <f t="shared" si="0"/>
        <v>N.A.</v>
      </c>
      <c r="D10" s="2" t="s">
        <v>6</v>
      </c>
      <c r="G10" s="54"/>
      <c r="H10" s="55"/>
      <c r="I10" s="55"/>
      <c r="J10" s="55"/>
      <c r="K10" s="55">
        <v>1</v>
      </c>
      <c r="L10" s="55">
        <v>0.83136094674556216</v>
      </c>
      <c r="M10" s="55">
        <v>0.83807746150256646</v>
      </c>
      <c r="N10" s="55">
        <v>0.79525032092426184</v>
      </c>
      <c r="O10" s="55">
        <v>0.7731414868105515</v>
      </c>
      <c r="P10" s="55">
        <v>0.75533165407220826</v>
      </c>
      <c r="Q10" s="55">
        <v>0.73450494272713007</v>
      </c>
      <c r="R10" s="55">
        <v>0.66998754669987548</v>
      </c>
      <c r="S10" s="55">
        <v>0.58444318503825443</v>
      </c>
      <c r="T10" s="55">
        <v>0.56289402581807269</v>
      </c>
    </row>
    <row r="11" spans="1:23" x14ac:dyDescent="0.45">
      <c r="A11" s="2" t="str">
        <f>'Population Definitions'!B11</f>
        <v>PLHIV Health Care Workers</v>
      </c>
      <c r="B11" t="s">
        <v>32</v>
      </c>
      <c r="C11" t="str">
        <f t="shared" si="0"/>
        <v>N.A.</v>
      </c>
      <c r="D11" s="2" t="s">
        <v>6</v>
      </c>
      <c r="G11" s="54"/>
      <c r="H11" s="55">
        <v>1</v>
      </c>
      <c r="I11" s="55"/>
      <c r="J11" s="55">
        <v>1</v>
      </c>
      <c r="K11" s="55">
        <v>0.66666666666666663</v>
      </c>
      <c r="L11" s="55">
        <v>0.74448160535117058</v>
      </c>
      <c r="M11" s="55">
        <v>0.6643248392474399</v>
      </c>
      <c r="N11" s="55">
        <v>0.65026153114598195</v>
      </c>
      <c r="O11" s="55">
        <v>0.5986425085544399</v>
      </c>
      <c r="P11" s="55">
        <v>0.58567198479692406</v>
      </c>
      <c r="Q11" s="55">
        <v>0.55454943132108492</v>
      </c>
      <c r="R11" s="55">
        <v>0.49485246805772587</v>
      </c>
      <c r="S11" s="55">
        <v>0.42765349833412658</v>
      </c>
      <c r="T11" s="55">
        <v>0.38211011497746039</v>
      </c>
    </row>
    <row r="12" spans="1:23" x14ac:dyDescent="0.45">
      <c r="A12" s="2" t="str">
        <f>'Population Definitions'!B12</f>
        <v>Miners</v>
      </c>
      <c r="B12" t="s">
        <v>32</v>
      </c>
      <c r="C12" t="str">
        <f t="shared" si="0"/>
        <v>N.A.</v>
      </c>
      <c r="D12" s="2" t="s">
        <v>6</v>
      </c>
      <c r="G12" s="54"/>
      <c r="H12" s="54"/>
      <c r="I12" s="54"/>
      <c r="J12" s="54"/>
      <c r="K12" s="54"/>
      <c r="L12" s="54"/>
      <c r="M12" s="54"/>
      <c r="N12" s="54"/>
      <c r="O12" s="54"/>
      <c r="P12" s="54"/>
      <c r="Q12" s="54"/>
      <c r="R12" s="54"/>
      <c r="S12" s="54"/>
      <c r="T12" s="54">
        <v>0.515607238645027</v>
      </c>
    </row>
    <row r="13" spans="1:23" x14ac:dyDescent="0.45">
      <c r="A13" s="2" t="str">
        <f>'Population Definitions'!B13</f>
        <v>PLHIV Miners</v>
      </c>
      <c r="B13" t="s">
        <v>32</v>
      </c>
      <c r="C13" t="str">
        <f t="shared" si="0"/>
        <v>N.A.</v>
      </c>
      <c r="D13" s="2" t="s">
        <v>6</v>
      </c>
      <c r="G13" s="54"/>
      <c r="H13" s="54"/>
      <c r="I13" s="54"/>
      <c r="J13" s="54"/>
      <c r="K13" s="54"/>
      <c r="L13" s="54"/>
      <c r="M13" s="54"/>
      <c r="N13" s="54"/>
      <c r="O13" s="54"/>
      <c r="P13" s="54"/>
      <c r="Q13" s="54"/>
      <c r="R13" s="54"/>
      <c r="S13" s="54"/>
      <c r="T13" s="54">
        <v>0.38286884875531318</v>
      </c>
    </row>
    <row r="15" spans="1:23" x14ac:dyDescent="0.45">
      <c r="A15" s="1" t="s">
        <v>33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32</v>
      </c>
      <c r="C16" t="str">
        <f t="shared" ref="C16:C27" si="1">IF(SUMPRODUCT(--(E16:W16&lt;&gt;""))=0,1,"N.A.")</f>
        <v>N.A.</v>
      </c>
      <c r="D16" s="2" t="s">
        <v>6</v>
      </c>
      <c r="G16" s="56">
        <v>8.9999999999999969E-2</v>
      </c>
      <c r="H16" s="56">
        <v>9.7560975609756073E-2</v>
      </c>
      <c r="I16" s="56">
        <v>0.12631578947368427</v>
      </c>
      <c r="J16" s="56">
        <v>0.19277108433734946</v>
      </c>
      <c r="K16" s="56">
        <v>0.19379844961240311</v>
      </c>
      <c r="L16" s="56">
        <v>0.46263226862151863</v>
      </c>
      <c r="M16" s="56">
        <v>0.58059089146559595</v>
      </c>
      <c r="N16" s="56">
        <v>0.68973505525229661</v>
      </c>
      <c r="O16" s="56">
        <v>0.73193948190317426</v>
      </c>
      <c r="P16" s="56">
        <v>0.70196459276636358</v>
      </c>
      <c r="Q16" s="56">
        <v>0.7276252565777197</v>
      </c>
      <c r="R16" s="56">
        <v>0.80659792468837699</v>
      </c>
      <c r="S16" s="56">
        <v>0.72936180895822145</v>
      </c>
      <c r="T16" s="56">
        <v>0.67721933471933471</v>
      </c>
    </row>
    <row r="17" spans="1:23" x14ac:dyDescent="0.45">
      <c r="A17" s="2" t="str">
        <f>'Population Definitions'!B3</f>
        <v>Gen 5-14</v>
      </c>
      <c r="B17" t="s">
        <v>32</v>
      </c>
      <c r="C17" t="str">
        <f t="shared" si="1"/>
        <v>N.A.</v>
      </c>
      <c r="D17" s="2" t="s">
        <v>6</v>
      </c>
      <c r="G17" s="56">
        <v>0.11340206185567014</v>
      </c>
      <c r="H17" s="56">
        <v>8.9285714285714302E-2</v>
      </c>
      <c r="I17" s="56">
        <v>0.12888888888888894</v>
      </c>
      <c r="J17" s="56">
        <v>0.17391304347826086</v>
      </c>
      <c r="K17" s="56">
        <v>0.23837209302325579</v>
      </c>
      <c r="L17" s="56">
        <v>0.26334044368600684</v>
      </c>
      <c r="M17" s="56">
        <v>0.39469009775332553</v>
      </c>
      <c r="N17" s="56">
        <v>0.4622350973560686</v>
      </c>
      <c r="O17" s="56">
        <v>0.58282385556908678</v>
      </c>
      <c r="P17" s="56">
        <v>0.58449085316496685</v>
      </c>
      <c r="Q17" s="56">
        <v>0.61107966283896276</v>
      </c>
      <c r="R17" s="56">
        <v>0.65107383673049202</v>
      </c>
      <c r="S17" s="56">
        <v>0.69589853543177449</v>
      </c>
      <c r="T17" s="56">
        <v>0.72855255481966985</v>
      </c>
    </row>
    <row r="18" spans="1:23" x14ac:dyDescent="0.45">
      <c r="A18" s="2" t="str">
        <f>'Population Definitions'!B4</f>
        <v>Gen 15-64</v>
      </c>
      <c r="B18" t="s">
        <v>32</v>
      </c>
      <c r="C18" t="str">
        <f t="shared" si="1"/>
        <v>N.A.</v>
      </c>
      <c r="D18" s="2" t="s">
        <v>6</v>
      </c>
      <c r="G18" s="56">
        <v>6.6101968459396199E-2</v>
      </c>
      <c r="H18" s="56">
        <v>7.3227275196272368E-2</v>
      </c>
      <c r="I18" s="56">
        <v>8.2977116080132363E-2</v>
      </c>
      <c r="J18" s="56">
        <v>9.4440909000910844E-2</v>
      </c>
      <c r="K18" s="56">
        <v>5.4726824385454176E-2</v>
      </c>
      <c r="L18" s="56">
        <v>0.11652465341444318</v>
      </c>
      <c r="M18" s="56"/>
      <c r="N18" s="56">
        <v>0.2348459646603831</v>
      </c>
      <c r="O18" s="56">
        <v>0.27250112257175307</v>
      </c>
      <c r="P18" s="56">
        <v>0.29483869458892908</v>
      </c>
      <c r="Q18" s="56">
        <v>0.30440198301136401</v>
      </c>
      <c r="R18" s="56">
        <v>0.37292584272630402</v>
      </c>
      <c r="S18" s="56">
        <v>0.46226266995750609</v>
      </c>
      <c r="T18" s="56">
        <v>0.484392761354973</v>
      </c>
    </row>
    <row r="19" spans="1:23" x14ac:dyDescent="0.45">
      <c r="A19" s="2" t="str">
        <f>'Population Definitions'!B5</f>
        <v>Gen 65+</v>
      </c>
      <c r="B19" t="s">
        <v>32</v>
      </c>
      <c r="C19" t="str">
        <f t="shared" si="1"/>
        <v>N.A.</v>
      </c>
      <c r="D19" s="2" t="s">
        <v>6</v>
      </c>
      <c r="G19" s="56">
        <v>0.11073327459574211</v>
      </c>
      <c r="H19" s="56">
        <v>0.12261455220203976</v>
      </c>
      <c r="I19" s="56">
        <v>0.19993967650870759</v>
      </c>
      <c r="J19" s="56">
        <v>0.19590601327891088</v>
      </c>
      <c r="K19" s="56">
        <v>0.20243132686028631</v>
      </c>
      <c r="L19" s="56">
        <v>0.254160440122293</v>
      </c>
      <c r="M19" s="56">
        <v>0.28150864116277341</v>
      </c>
      <c r="N19" s="56">
        <v>0.38529139161735837</v>
      </c>
      <c r="O19" s="56">
        <v>0.37191809069928661</v>
      </c>
      <c r="P19" s="56">
        <v>0.44700234043864973</v>
      </c>
      <c r="Q19" s="56">
        <v>0.44799181203617544</v>
      </c>
      <c r="R19" s="56">
        <v>0.52053615820756494</v>
      </c>
      <c r="S19" s="56">
        <v>0.63150024872503185</v>
      </c>
      <c r="T19" s="56">
        <v>0.58048692339921704</v>
      </c>
    </row>
    <row r="20" spans="1:23" x14ac:dyDescent="0.45">
      <c r="A20" s="2" t="str">
        <f>'Population Definitions'!B6</f>
        <v>PLHIV 15-64</v>
      </c>
      <c r="B20" t="s">
        <v>32</v>
      </c>
      <c r="C20" t="str">
        <f t="shared" si="1"/>
        <v>N.A.</v>
      </c>
      <c r="D20" s="2" t="s">
        <v>6</v>
      </c>
      <c r="G20" s="56">
        <v>8.6863033089884634E-2</v>
      </c>
      <c r="H20" s="56">
        <v>9.606248400622508E-2</v>
      </c>
      <c r="I20" s="56">
        <v>0.10850104036709773</v>
      </c>
      <c r="J20" s="56">
        <v>0.12301423617924223</v>
      </c>
      <c r="K20" s="56">
        <v>0.19239018214056225</v>
      </c>
      <c r="L20" s="56">
        <v>0.18271512919788568</v>
      </c>
      <c r="M20" s="56">
        <v>0.26018501581876619</v>
      </c>
      <c r="N20" s="56">
        <v>0.30642800793495151</v>
      </c>
      <c r="O20" s="56">
        <v>0.39589659601380489</v>
      </c>
      <c r="P20" s="56">
        <v>0.41488415355412545</v>
      </c>
      <c r="Q20" s="56">
        <v>0.43287099520625838</v>
      </c>
      <c r="R20" s="56">
        <v>0.49791307438127175</v>
      </c>
      <c r="S20" s="56">
        <v>0.57026858168843897</v>
      </c>
      <c r="T20" s="56">
        <v>0.61713115124468687</v>
      </c>
    </row>
    <row r="21" spans="1:23" x14ac:dyDescent="0.45">
      <c r="A21" s="2" t="str">
        <f>'Population Definitions'!B7</f>
        <v>PLHIV 65+</v>
      </c>
      <c r="B21" t="s">
        <v>32</v>
      </c>
      <c r="C21" t="str">
        <f t="shared" si="1"/>
        <v>N.A.</v>
      </c>
      <c r="D21" s="2" t="s">
        <v>6</v>
      </c>
      <c r="G21" s="56">
        <v>9.23429191065952E-2</v>
      </c>
      <c r="H21" s="56">
        <v>0.10247837051680431</v>
      </c>
      <c r="I21" s="56">
        <v>0.16955896306341178</v>
      </c>
      <c r="J21" s="56">
        <v>0.16601103428336628</v>
      </c>
      <c r="K21" s="56">
        <v>0.17175328578252724</v>
      </c>
      <c r="L21" s="56">
        <v>0.33473866522849283</v>
      </c>
      <c r="M21" s="56">
        <v>0.33190005872681849</v>
      </c>
      <c r="N21" s="56">
        <v>0.50056265117613297</v>
      </c>
      <c r="O21" s="56">
        <v>0.4221271296359016</v>
      </c>
      <c r="P21" s="56">
        <v>0.53286986635389111</v>
      </c>
      <c r="Q21" s="56">
        <v>0.58094019613720538</v>
      </c>
      <c r="R21" s="56">
        <v>0.5898803172570779</v>
      </c>
      <c r="S21" s="56">
        <v>0.70820915980979282</v>
      </c>
      <c r="T21" s="56">
        <v>0.71240517046232521</v>
      </c>
    </row>
    <row r="22" spans="1:23" x14ac:dyDescent="0.45">
      <c r="A22" s="2" t="str">
        <f>'Population Definitions'!B8</f>
        <v>Prisoners</v>
      </c>
      <c r="B22" t="s">
        <v>32</v>
      </c>
      <c r="C22" t="str">
        <f t="shared" si="1"/>
        <v>N.A.</v>
      </c>
      <c r="D22" s="2" t="s">
        <v>6</v>
      </c>
      <c r="G22" s="56">
        <v>0.40662336696574208</v>
      </c>
      <c r="H22" s="56">
        <v>0.48521629432336555</v>
      </c>
      <c r="I22" s="56">
        <v>0.25889579348476555</v>
      </c>
      <c r="J22" s="56">
        <v>0.17869920531396966</v>
      </c>
      <c r="K22" s="56">
        <v>0.12449380127800547</v>
      </c>
      <c r="L22" s="56">
        <v>1</v>
      </c>
      <c r="M22" s="56">
        <v>0.13997971060778069</v>
      </c>
      <c r="N22" s="56">
        <v>0.11003165967846529</v>
      </c>
      <c r="O22" s="56">
        <v>0.17374041320635625</v>
      </c>
      <c r="P22" s="56">
        <v>0.24043444671429914</v>
      </c>
      <c r="Q22" s="56">
        <v>0.24775910562262915</v>
      </c>
      <c r="R22" s="56">
        <v>0.42555742107249594</v>
      </c>
      <c r="S22" s="56">
        <v>0.56151202376247489</v>
      </c>
      <c r="T22" s="56">
        <v>0.7616897826288469</v>
      </c>
    </row>
    <row r="23" spans="1:23" x14ac:dyDescent="0.45">
      <c r="A23" s="2" t="str">
        <f>'Population Definitions'!B9</f>
        <v>PLHIV Prisoners</v>
      </c>
      <c r="B23" t="s">
        <v>32</v>
      </c>
      <c r="C23" t="str">
        <f t="shared" si="1"/>
        <v>N.A.</v>
      </c>
      <c r="D23" s="2" t="s">
        <v>6</v>
      </c>
      <c r="G23" s="56">
        <v>0.20104717249325854</v>
      </c>
      <c r="H23" s="56">
        <v>0.25712366419014832</v>
      </c>
      <c r="I23" s="56">
        <v>0.11369557739854808</v>
      </c>
      <c r="J23" s="56">
        <v>7.3986524062980452E-2</v>
      </c>
      <c r="K23" s="56">
        <v>4.9624774732637933E-2</v>
      </c>
      <c r="L23" s="56">
        <v>2.5053031734081244E-2</v>
      </c>
      <c r="M23" s="56">
        <v>0.20486217268681883</v>
      </c>
      <c r="N23" s="56">
        <v>0.28501320299469823</v>
      </c>
      <c r="O23" s="56">
        <v>0.34973181183248125</v>
      </c>
      <c r="P23" s="56">
        <v>0.37291069380093</v>
      </c>
      <c r="Q23" s="56">
        <v>0.34197385653329748</v>
      </c>
      <c r="R23" s="56">
        <v>0.43538436193719554</v>
      </c>
      <c r="S23" s="56">
        <v>0.54993622114358809</v>
      </c>
      <c r="T23" s="56">
        <v>0.68841548052987123</v>
      </c>
    </row>
    <row r="24" spans="1:23" x14ac:dyDescent="0.45">
      <c r="A24" s="2" t="str">
        <f>'Population Definitions'!B10</f>
        <v>Health Care Workers</v>
      </c>
      <c r="B24" t="s">
        <v>32</v>
      </c>
      <c r="C24" t="str">
        <f t="shared" si="1"/>
        <v>N.A.</v>
      </c>
      <c r="D24" s="2" t="s">
        <v>6</v>
      </c>
      <c r="G24" s="56"/>
      <c r="H24" s="58"/>
      <c r="I24" s="58"/>
      <c r="J24" s="58"/>
      <c r="K24" s="58">
        <v>0</v>
      </c>
      <c r="L24" s="58">
        <v>0.16863905325443784</v>
      </c>
      <c r="M24" s="58">
        <v>0.16192253849743354</v>
      </c>
      <c r="N24" s="58">
        <v>0.20474967907573816</v>
      </c>
      <c r="O24" s="58">
        <v>0.2268585131894485</v>
      </c>
      <c r="P24" s="58">
        <v>0.24466834592779174</v>
      </c>
      <c r="Q24" s="58">
        <v>0.26549505727286993</v>
      </c>
      <c r="R24" s="58">
        <v>0.33001245330012452</v>
      </c>
      <c r="S24" s="58">
        <v>0.41555681496174557</v>
      </c>
      <c r="T24" s="58">
        <v>0.43710597418192731</v>
      </c>
    </row>
    <row r="25" spans="1:23" x14ac:dyDescent="0.45">
      <c r="A25" s="2" t="str">
        <f>'Population Definitions'!B11</f>
        <v>PLHIV Health Care Workers</v>
      </c>
      <c r="B25" t="s">
        <v>32</v>
      </c>
      <c r="C25" t="str">
        <f t="shared" si="1"/>
        <v>N.A.</v>
      </c>
      <c r="D25" s="2" t="s">
        <v>6</v>
      </c>
      <c r="G25" s="56"/>
      <c r="H25" s="58">
        <v>0</v>
      </c>
      <c r="I25" s="58"/>
      <c r="J25" s="58">
        <v>0</v>
      </c>
      <c r="K25" s="58">
        <v>0.33333333333333337</v>
      </c>
      <c r="L25" s="58">
        <v>0.25551839464882942</v>
      </c>
      <c r="M25" s="58">
        <v>0.3356751607525601</v>
      </c>
      <c r="N25" s="58">
        <v>0.34973846885401805</v>
      </c>
      <c r="O25" s="58">
        <v>0.4013574914455601</v>
      </c>
      <c r="P25" s="58">
        <v>0.41432801520307594</v>
      </c>
      <c r="Q25" s="58">
        <v>0.44545056867891508</v>
      </c>
      <c r="R25" s="58">
        <v>0.50514753194227413</v>
      </c>
      <c r="S25" s="58">
        <v>0.57234650166587342</v>
      </c>
      <c r="T25" s="58">
        <v>0.61788988502253961</v>
      </c>
    </row>
    <row r="26" spans="1:23" x14ac:dyDescent="0.45">
      <c r="A26" s="2" t="str">
        <f>'Population Definitions'!B12</f>
        <v>Miners</v>
      </c>
      <c r="B26" t="s">
        <v>32</v>
      </c>
      <c r="C26" t="str">
        <f t="shared" si="1"/>
        <v>N.A.</v>
      </c>
      <c r="D26" s="2" t="s">
        <v>6</v>
      </c>
      <c r="G26" s="56"/>
      <c r="H26" s="56"/>
      <c r="I26" s="56"/>
      <c r="J26" s="56"/>
      <c r="K26" s="56"/>
      <c r="L26" s="56"/>
      <c r="M26" s="56"/>
      <c r="N26" s="56"/>
      <c r="O26" s="56"/>
      <c r="P26" s="56"/>
      <c r="Q26" s="56"/>
      <c r="R26" s="56"/>
      <c r="S26" s="56"/>
      <c r="T26" s="57">
        <v>0.48399999999999999</v>
      </c>
    </row>
    <row r="27" spans="1:23" x14ac:dyDescent="0.45">
      <c r="A27" s="2" t="str">
        <f>'Population Definitions'!B13</f>
        <v>PLHIV Miners</v>
      </c>
      <c r="B27" t="s">
        <v>32</v>
      </c>
      <c r="C27" t="str">
        <f t="shared" si="1"/>
        <v>N.A.</v>
      </c>
      <c r="D27" s="2" t="s">
        <v>6</v>
      </c>
      <c r="G27" s="56"/>
      <c r="H27" s="56"/>
      <c r="I27" s="56"/>
      <c r="J27" s="56"/>
      <c r="K27" s="56"/>
      <c r="L27" s="56"/>
      <c r="M27" s="56"/>
      <c r="N27" s="56"/>
      <c r="O27" s="56"/>
      <c r="P27" s="56"/>
      <c r="Q27" s="56"/>
      <c r="R27" s="56"/>
      <c r="S27" s="56"/>
      <c r="T27" s="57">
        <v>0.61699999999999999</v>
      </c>
    </row>
    <row r="29" spans="1:23" x14ac:dyDescent="0.45">
      <c r="A29" s="1" t="s">
        <v>34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32</v>
      </c>
      <c r="C30" t="str">
        <f t="shared" ref="C30:C41" si="2">IF(SUMPRODUCT(--(E30:W30&lt;&gt;""))=0,1,"N.A.")</f>
        <v>N.A.</v>
      </c>
      <c r="D30" s="2" t="s">
        <v>6</v>
      </c>
      <c r="E30" s="59"/>
      <c r="F30" s="59"/>
      <c r="G30" s="60"/>
      <c r="H30" s="60"/>
      <c r="I30" s="60"/>
      <c r="J30" s="60"/>
      <c r="K30" s="60"/>
      <c r="L30" s="60">
        <v>0.99947077238734572</v>
      </c>
      <c r="M30" s="60">
        <v>0.9987921444654867</v>
      </c>
      <c r="N30" s="60"/>
      <c r="O30" s="60">
        <v>0.99658105085574678</v>
      </c>
      <c r="P30" s="60">
        <v>0.9975878461299742</v>
      </c>
      <c r="Q30" s="60">
        <v>0.99606071635016802</v>
      </c>
      <c r="R30" s="60">
        <v>0.99648353209664964</v>
      </c>
      <c r="S30" s="60">
        <v>0.99704118352658933</v>
      </c>
      <c r="T30" s="60">
        <v>0.99686005506980335</v>
      </c>
    </row>
    <row r="31" spans="1:23" x14ac:dyDescent="0.45">
      <c r="A31" s="2" t="str">
        <f>'Population Definitions'!B3</f>
        <v>Gen 5-14</v>
      </c>
      <c r="B31" t="s">
        <v>32</v>
      </c>
      <c r="C31" t="str">
        <f t="shared" si="2"/>
        <v>N.A.</v>
      </c>
      <c r="D31" s="2" t="s">
        <v>6</v>
      </c>
      <c r="E31" s="59"/>
      <c r="F31" s="59"/>
      <c r="G31" s="60"/>
      <c r="H31" s="60"/>
      <c r="I31" s="60"/>
      <c r="J31" s="60"/>
      <c r="K31" s="60"/>
      <c r="L31" s="60">
        <v>0.99754899595059898</v>
      </c>
      <c r="M31" s="60">
        <v>0.99071409832180968</v>
      </c>
      <c r="N31" s="60">
        <v>0.99098868773517101</v>
      </c>
      <c r="O31" s="60">
        <v>0.99347558793696744</v>
      </c>
      <c r="P31" s="60">
        <v>0.99742850463648403</v>
      </c>
      <c r="Q31" s="60">
        <v>0.985547980960365</v>
      </c>
      <c r="R31" s="60">
        <v>0.9846583627596508</v>
      </c>
      <c r="S31" s="60">
        <v>0.97651159900528983</v>
      </c>
      <c r="T31" s="60">
        <v>0.96401820422869067</v>
      </c>
    </row>
    <row r="32" spans="1:23" x14ac:dyDescent="0.45">
      <c r="A32" s="2" t="str">
        <f>'Population Definitions'!B4</f>
        <v>Gen 15-64</v>
      </c>
      <c r="B32" t="s">
        <v>32</v>
      </c>
      <c r="C32" t="str">
        <f t="shared" si="2"/>
        <v>N.A.</v>
      </c>
      <c r="D32" s="2" t="s">
        <v>6</v>
      </c>
      <c r="E32" s="59"/>
      <c r="F32" s="59"/>
      <c r="G32" s="60"/>
      <c r="H32" s="60"/>
      <c r="I32" s="60"/>
      <c r="J32" s="60"/>
      <c r="K32" s="60"/>
      <c r="L32" s="60">
        <v>0.96126863564171106</v>
      </c>
      <c r="M32" s="60">
        <v>0.91082079156184814</v>
      </c>
      <c r="N32" s="60">
        <v>0.98930470707586993</v>
      </c>
      <c r="O32" s="60">
        <v>0.9983427166321126</v>
      </c>
      <c r="P32" s="60">
        <v>0.98758165742721316</v>
      </c>
      <c r="Q32" s="60">
        <v>0.98820914253509295</v>
      </c>
      <c r="R32" s="60">
        <v>0.98013842106523685</v>
      </c>
      <c r="S32" s="60">
        <v>0.9757197944225614</v>
      </c>
      <c r="T32" s="60">
        <v>0.9636867943047438</v>
      </c>
    </row>
    <row r="33" spans="1:23" x14ac:dyDescent="0.45">
      <c r="A33" s="2" t="str">
        <f>'Population Definitions'!B5</f>
        <v>Gen 65+</v>
      </c>
      <c r="B33" t="s">
        <v>32</v>
      </c>
      <c r="C33" t="str">
        <f t="shared" si="2"/>
        <v>N.A.</v>
      </c>
      <c r="D33" s="2" t="s">
        <v>6</v>
      </c>
      <c r="E33" s="59"/>
      <c r="F33" s="59"/>
      <c r="G33" s="60"/>
      <c r="H33" s="60"/>
      <c r="I33" s="60"/>
      <c r="J33" s="60"/>
      <c r="K33" s="60"/>
      <c r="L33" s="60"/>
      <c r="M33" s="60">
        <v>0.99569093532598985</v>
      </c>
      <c r="N33" s="60">
        <v>0.99074409354779513</v>
      </c>
      <c r="O33" s="60">
        <v>0.79848786913190151</v>
      </c>
      <c r="P33" s="60">
        <v>0.99793445178297191</v>
      </c>
      <c r="Q33" s="60">
        <v>0.99893015653424944</v>
      </c>
      <c r="R33" s="60">
        <v>0.97557054416748479</v>
      </c>
      <c r="S33" s="60">
        <v>0.97584326420986922</v>
      </c>
      <c r="T33" s="60">
        <v>0.9718425055041956</v>
      </c>
    </row>
    <row r="34" spans="1:23" x14ac:dyDescent="0.45">
      <c r="A34" s="2" t="str">
        <f>'Population Definitions'!B6</f>
        <v>PLHIV 15-64</v>
      </c>
      <c r="B34" t="s">
        <v>32</v>
      </c>
      <c r="C34" t="str">
        <f t="shared" si="2"/>
        <v>N.A.</v>
      </c>
      <c r="D34" s="2" t="s">
        <v>6</v>
      </c>
      <c r="E34" s="59"/>
      <c r="F34" s="59"/>
      <c r="G34" s="60"/>
      <c r="H34" s="60"/>
      <c r="I34" s="60"/>
      <c r="J34" s="60"/>
      <c r="K34" s="60"/>
      <c r="L34" s="60"/>
      <c r="M34" s="60">
        <v>0.99782406347036379</v>
      </c>
      <c r="N34" s="60">
        <v>0.98969401272113711</v>
      </c>
      <c r="O34" s="60">
        <v>0.9990427178938891</v>
      </c>
      <c r="P34" s="60">
        <v>0.98898954595292399</v>
      </c>
      <c r="Q34" s="60">
        <v>0.98663371350033047</v>
      </c>
      <c r="R34" s="60">
        <v>0.97031526908539956</v>
      </c>
      <c r="S34" s="60">
        <v>0.95442974168903294</v>
      </c>
      <c r="T34" s="60">
        <v>0.93306289353512106</v>
      </c>
    </row>
    <row r="35" spans="1:23" x14ac:dyDescent="0.45">
      <c r="A35" s="2" t="str">
        <f>'Population Definitions'!B7</f>
        <v>PLHIV 65+</v>
      </c>
      <c r="B35" t="s">
        <v>32</v>
      </c>
      <c r="C35" t="str">
        <f t="shared" si="2"/>
        <v>N.A.</v>
      </c>
      <c r="D35" s="2" t="s">
        <v>6</v>
      </c>
      <c r="E35" s="59"/>
      <c r="F35" s="59"/>
      <c r="G35" s="60"/>
      <c r="H35" s="60"/>
      <c r="I35" s="60"/>
      <c r="J35" s="60"/>
      <c r="K35" s="60"/>
      <c r="L35" s="60"/>
      <c r="M35" s="60">
        <v>0.99664293962509776</v>
      </c>
      <c r="N35" s="60"/>
      <c r="O35" s="60"/>
      <c r="P35" s="60">
        <v>0.9916557476018264</v>
      </c>
      <c r="Q35" s="60">
        <v>0.9917907624737109</v>
      </c>
      <c r="R35" s="60">
        <v>0.97875278869648363</v>
      </c>
      <c r="S35" s="60"/>
      <c r="T35" s="60">
        <v>0.97036668283150596</v>
      </c>
    </row>
    <row r="36" spans="1:23" x14ac:dyDescent="0.45">
      <c r="A36" s="2" t="str">
        <f>'Population Definitions'!B8</f>
        <v>Prisoners</v>
      </c>
      <c r="B36" t="s">
        <v>32</v>
      </c>
      <c r="C36" t="str">
        <f t="shared" si="2"/>
        <v>N.A.</v>
      </c>
      <c r="D36" s="2" t="s">
        <v>6</v>
      </c>
      <c r="E36" s="59"/>
      <c r="F36" s="59"/>
      <c r="G36" s="60"/>
      <c r="H36" s="60"/>
      <c r="I36" s="60"/>
      <c r="J36" s="60"/>
      <c r="K36" s="60"/>
      <c r="L36" s="60">
        <v>1</v>
      </c>
      <c r="M36" s="60">
        <v>1</v>
      </c>
      <c r="N36" s="60">
        <v>1</v>
      </c>
      <c r="O36" s="60">
        <v>1</v>
      </c>
      <c r="P36" s="60">
        <v>1</v>
      </c>
      <c r="Q36" s="60">
        <v>1</v>
      </c>
      <c r="R36" s="60">
        <v>1</v>
      </c>
      <c r="S36" s="60">
        <v>1</v>
      </c>
      <c r="T36" s="60">
        <v>1</v>
      </c>
    </row>
    <row r="37" spans="1:23" x14ac:dyDescent="0.45">
      <c r="A37" s="2" t="str">
        <f>'Population Definitions'!B9</f>
        <v>PLHIV Prisoners</v>
      </c>
      <c r="B37" t="s">
        <v>32</v>
      </c>
      <c r="C37" t="str">
        <f t="shared" si="2"/>
        <v>N.A.</v>
      </c>
      <c r="D37" s="2" t="s">
        <v>6</v>
      </c>
      <c r="E37" s="59"/>
      <c r="F37" s="59"/>
      <c r="G37" s="60"/>
      <c r="H37" s="60"/>
      <c r="I37" s="60"/>
      <c r="J37" s="60"/>
      <c r="K37" s="60"/>
      <c r="L37" s="60">
        <v>1</v>
      </c>
      <c r="M37" s="60">
        <v>1</v>
      </c>
      <c r="N37" s="60">
        <v>1</v>
      </c>
      <c r="O37" s="60">
        <v>1</v>
      </c>
      <c r="P37" s="60">
        <v>1</v>
      </c>
      <c r="Q37" s="60">
        <v>1</v>
      </c>
      <c r="R37" s="60">
        <v>1</v>
      </c>
      <c r="S37" s="60">
        <v>1</v>
      </c>
      <c r="T37" s="60">
        <v>1</v>
      </c>
    </row>
    <row r="38" spans="1:23" x14ac:dyDescent="0.45">
      <c r="A38" s="2" t="str">
        <f>'Population Definitions'!B10</f>
        <v>Health Care Workers</v>
      </c>
      <c r="B38" t="s">
        <v>32</v>
      </c>
      <c r="C38" t="str">
        <f t="shared" si="2"/>
        <v>N.A.</v>
      </c>
      <c r="D38" s="2" t="s">
        <v>6</v>
      </c>
      <c r="E38" s="59">
        <v>1</v>
      </c>
      <c r="F38" s="59"/>
      <c r="G38" s="60"/>
      <c r="H38" s="60"/>
      <c r="I38" s="60"/>
      <c r="J38" s="60"/>
      <c r="K38" s="60"/>
      <c r="L38" s="60"/>
      <c r="M38" s="60"/>
      <c r="N38" s="60"/>
      <c r="O38" s="60"/>
      <c r="P38" s="60"/>
      <c r="Q38" s="60"/>
      <c r="R38" s="60"/>
      <c r="S38" s="60"/>
      <c r="T38" s="60"/>
    </row>
    <row r="39" spans="1:23" x14ac:dyDescent="0.45">
      <c r="A39" s="2" t="str">
        <f>'Population Definitions'!B11</f>
        <v>PLHIV Health Care Workers</v>
      </c>
      <c r="B39" t="s">
        <v>32</v>
      </c>
      <c r="C39" t="str">
        <f t="shared" si="2"/>
        <v>N.A.</v>
      </c>
      <c r="D39" s="2" t="s">
        <v>6</v>
      </c>
      <c r="E39" s="59">
        <v>1</v>
      </c>
      <c r="F39" s="59"/>
      <c r="G39" s="60"/>
      <c r="H39" s="60"/>
      <c r="I39" s="60"/>
      <c r="J39" s="60"/>
      <c r="K39" s="60"/>
      <c r="L39" s="60"/>
      <c r="M39" s="60"/>
      <c r="N39" s="60"/>
      <c r="O39" s="60"/>
      <c r="P39" s="60"/>
      <c r="Q39" s="60"/>
      <c r="R39" s="60"/>
      <c r="S39" s="60"/>
      <c r="T39" s="60"/>
    </row>
    <row r="40" spans="1:23" x14ac:dyDescent="0.45">
      <c r="A40" s="2" t="str">
        <f>'Population Definitions'!B12</f>
        <v>Miners</v>
      </c>
      <c r="B40" t="s">
        <v>32</v>
      </c>
      <c r="C40" t="str">
        <f t="shared" si="2"/>
        <v>N.A.</v>
      </c>
      <c r="D40" s="2" t="s">
        <v>6</v>
      </c>
      <c r="E40" s="59"/>
      <c r="F40" s="59"/>
      <c r="G40" s="60"/>
      <c r="H40" s="60"/>
      <c r="I40" s="60"/>
      <c r="J40" s="60"/>
      <c r="K40" s="60"/>
      <c r="L40" s="60"/>
      <c r="M40" s="60"/>
      <c r="N40" s="60"/>
      <c r="O40" s="60"/>
      <c r="P40" s="60"/>
      <c r="Q40" s="60"/>
      <c r="R40" s="60"/>
      <c r="S40" s="60"/>
      <c r="T40" s="60">
        <v>0.96883310662908184</v>
      </c>
    </row>
    <row r="41" spans="1:23" x14ac:dyDescent="0.45">
      <c r="A41" s="2" t="str">
        <f>'Population Definitions'!B13</f>
        <v>PLHIV Miners</v>
      </c>
      <c r="B41" t="s">
        <v>32</v>
      </c>
      <c r="C41" t="str">
        <f t="shared" si="2"/>
        <v>N.A.</v>
      </c>
      <c r="D41" s="2" t="s">
        <v>6</v>
      </c>
      <c r="E41" s="59"/>
      <c r="F41" s="59"/>
      <c r="G41" s="60"/>
      <c r="H41" s="60"/>
      <c r="I41" s="60"/>
      <c r="J41" s="60"/>
      <c r="K41" s="60"/>
      <c r="L41" s="60"/>
      <c r="M41" s="60"/>
      <c r="N41" s="60"/>
      <c r="O41" s="60"/>
      <c r="P41" s="60"/>
      <c r="Q41" s="60"/>
      <c r="R41" s="60"/>
      <c r="S41" s="60"/>
      <c r="T41" s="60">
        <v>0.97666954459615196</v>
      </c>
    </row>
    <row r="43" spans="1:23" x14ac:dyDescent="0.45">
      <c r="A43" s="1" t="s">
        <v>35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32</v>
      </c>
      <c r="C44" t="str">
        <f t="shared" ref="C44:C55" si="3">IF(SUMPRODUCT(--(E44:W44&lt;&gt;""))=0,1,"N.A.")</f>
        <v>N.A.</v>
      </c>
      <c r="D44" s="2" t="s">
        <v>6</v>
      </c>
      <c r="L44" s="61">
        <v>5.2922761265423936E-4</v>
      </c>
      <c r="M44" s="61">
        <v>6.0392776725667679E-4</v>
      </c>
      <c r="N44" s="61"/>
      <c r="O44" s="61">
        <v>3.4189491442531811E-3</v>
      </c>
      <c r="P44" s="61">
        <v>2.4121538700258142E-3</v>
      </c>
      <c r="Q44" s="61">
        <v>3.9392836498319383E-3</v>
      </c>
      <c r="R44" s="61">
        <v>3.5164679033504124E-3</v>
      </c>
      <c r="S44" s="61">
        <v>2.9588164734106353E-3</v>
      </c>
      <c r="T44" s="61">
        <v>3.1399449301966085E-3</v>
      </c>
    </row>
    <row r="45" spans="1:23" x14ac:dyDescent="0.45">
      <c r="A45" s="2" t="str">
        <f>'Population Definitions'!B3</f>
        <v>Gen 5-14</v>
      </c>
      <c r="B45" t="s">
        <v>32</v>
      </c>
      <c r="C45" t="str">
        <f t="shared" si="3"/>
        <v>N.A.</v>
      </c>
      <c r="D45" s="2" t="s">
        <v>6</v>
      </c>
      <c r="L45" s="61">
        <v>2.4510040494010194E-3</v>
      </c>
      <c r="M45" s="61">
        <v>9.2859016781902965E-3</v>
      </c>
      <c r="N45" s="61">
        <v>9.011312264829114E-3</v>
      </c>
      <c r="O45" s="61">
        <v>6.5244120630325465E-3</v>
      </c>
      <c r="P45" s="61">
        <v>2.5714953635159353E-3</v>
      </c>
      <c r="Q45" s="61">
        <v>1.445201903963505E-2</v>
      </c>
      <c r="R45" s="61">
        <v>1.5341637240349242E-2</v>
      </c>
      <c r="S45" s="61">
        <v>2.3488400994710223E-2</v>
      </c>
      <c r="T45" s="61">
        <v>3.5981795771309374E-2</v>
      </c>
    </row>
    <row r="46" spans="1:23" x14ac:dyDescent="0.45">
      <c r="A46" s="2" t="str">
        <f>'Population Definitions'!B4</f>
        <v>Gen 15-64</v>
      </c>
      <c r="B46" t="s">
        <v>32</v>
      </c>
      <c r="C46" t="str">
        <f t="shared" si="3"/>
        <v>N.A.</v>
      </c>
      <c r="D46" s="2" t="s">
        <v>6</v>
      </c>
      <c r="L46" s="61">
        <v>3.8233030129930339E-2</v>
      </c>
      <c r="M46" s="61">
        <v>8.6671758993048936E-2</v>
      </c>
      <c r="N46" s="61">
        <v>1.0695292924130136E-2</v>
      </c>
      <c r="O46" s="61"/>
      <c r="P46" s="61">
        <v>1.1798776496836952E-2</v>
      </c>
      <c r="Q46" s="61">
        <v>1.1304565492728184E-2</v>
      </c>
      <c r="R46" s="61">
        <v>1.8324743703583245E-2</v>
      </c>
      <c r="S46" s="61">
        <v>2.3668413192626601E-2</v>
      </c>
      <c r="T46" s="61">
        <v>3.5383741281257208E-2</v>
      </c>
    </row>
    <row r="47" spans="1:23" x14ac:dyDescent="0.45">
      <c r="A47" s="2" t="str">
        <f>'Population Definitions'!B5</f>
        <v>Gen 65+</v>
      </c>
      <c r="B47" t="s">
        <v>32</v>
      </c>
      <c r="C47" t="str">
        <f t="shared" si="3"/>
        <v>N.A.</v>
      </c>
      <c r="D47" s="2" t="s">
        <v>6</v>
      </c>
      <c r="L47" s="62"/>
      <c r="M47" s="61">
        <v>4.3090646740101147E-3</v>
      </c>
      <c r="N47" s="61">
        <v>9.2559064522048651E-3</v>
      </c>
      <c r="O47" s="61">
        <v>0.20151213086809847</v>
      </c>
      <c r="P47" s="61">
        <v>2.0655482170280595E-3</v>
      </c>
      <c r="Q47" s="61">
        <v>1.0698434657505419E-3</v>
      </c>
      <c r="R47" s="61">
        <v>2.4429455832515139E-2</v>
      </c>
      <c r="S47" s="61">
        <v>2.4156735790130814E-2</v>
      </c>
      <c r="T47" s="61">
        <v>2.8157494495804423E-2</v>
      </c>
    </row>
    <row r="48" spans="1:23" x14ac:dyDescent="0.45">
      <c r="A48" s="2" t="str">
        <f>'Population Definitions'!B6</f>
        <v>PLHIV 15-64</v>
      </c>
      <c r="B48" t="s">
        <v>32</v>
      </c>
      <c r="C48" t="str">
        <f t="shared" si="3"/>
        <v>N.A.</v>
      </c>
      <c r="D48" s="2" t="s">
        <v>6</v>
      </c>
      <c r="L48" s="62">
        <v>5.7339932213939805E-5</v>
      </c>
      <c r="M48" s="61">
        <v>1.7056033512808076E-3</v>
      </c>
      <c r="N48" s="61">
        <v>9.3721080583095782E-3</v>
      </c>
      <c r="O48" s="61">
        <v>2.0618383823927083E-4</v>
      </c>
      <c r="P48" s="61">
        <v>1.0294816974218177E-2</v>
      </c>
      <c r="Q48" s="61">
        <v>1.271141527938744E-2</v>
      </c>
      <c r="R48" s="61">
        <v>2.936073962412112E-2</v>
      </c>
      <c r="S48" s="61">
        <v>4.4676274627293462E-2</v>
      </c>
      <c r="T48" s="61">
        <v>6.4016430652093032E-2</v>
      </c>
    </row>
    <row r="49" spans="1:23" x14ac:dyDescent="0.45">
      <c r="A49" s="2" t="str">
        <f>'Population Definitions'!B7</f>
        <v>PLHIV 65+</v>
      </c>
      <c r="B49" t="s">
        <v>32</v>
      </c>
      <c r="C49" t="str">
        <f t="shared" si="3"/>
        <v>N.A.</v>
      </c>
      <c r="D49" s="2" t="s">
        <v>6</v>
      </c>
      <c r="L49" s="61"/>
      <c r="M49" s="61">
        <v>3.3570603749021781E-3</v>
      </c>
      <c r="N49" s="61"/>
      <c r="O49" s="61">
        <v>0.57722328932167566</v>
      </c>
      <c r="P49" s="61">
        <v>8.3442523981736173E-3</v>
      </c>
      <c r="Q49" s="61">
        <v>8.2092375262891055E-3</v>
      </c>
      <c r="R49" s="61">
        <v>2.1247211303516415E-2</v>
      </c>
      <c r="S49" s="61"/>
      <c r="T49" s="61">
        <v>2.9633317168494083E-2</v>
      </c>
    </row>
    <row r="50" spans="1:23" x14ac:dyDescent="0.45">
      <c r="A50" s="2" t="str">
        <f>'Population Definitions'!B8</f>
        <v>Prisoners</v>
      </c>
      <c r="B50" t="s">
        <v>32</v>
      </c>
      <c r="C50">
        <f t="shared" si="3"/>
        <v>1</v>
      </c>
      <c r="D50" s="2" t="s">
        <v>6</v>
      </c>
      <c r="L50" s="61"/>
      <c r="M50" s="61"/>
      <c r="N50" s="61"/>
      <c r="O50" s="61"/>
      <c r="P50" s="61"/>
      <c r="Q50" s="61"/>
      <c r="R50" s="61"/>
      <c r="S50" s="61"/>
      <c r="T50" s="61"/>
    </row>
    <row r="51" spans="1:23" x14ac:dyDescent="0.45">
      <c r="A51" s="2" t="str">
        <f>'Population Definitions'!B9</f>
        <v>PLHIV Prisoners</v>
      </c>
      <c r="B51" t="s">
        <v>32</v>
      </c>
      <c r="C51">
        <f t="shared" si="3"/>
        <v>1</v>
      </c>
      <c r="D51" s="2" t="s">
        <v>6</v>
      </c>
      <c r="L51" s="61"/>
      <c r="M51" s="61"/>
      <c r="N51" s="61"/>
      <c r="O51" s="61"/>
      <c r="P51" s="61"/>
      <c r="Q51" s="61"/>
      <c r="R51" s="61"/>
      <c r="S51" s="61"/>
      <c r="T51" s="61"/>
    </row>
    <row r="52" spans="1:23" x14ac:dyDescent="0.45">
      <c r="A52" s="2" t="str">
        <f>'Population Definitions'!B10</f>
        <v>Health Care Workers</v>
      </c>
      <c r="B52" t="s">
        <v>32</v>
      </c>
      <c r="C52">
        <f t="shared" si="3"/>
        <v>1</v>
      </c>
      <c r="D52" s="2" t="s">
        <v>6</v>
      </c>
      <c r="L52" s="61"/>
      <c r="M52" s="61"/>
      <c r="N52" s="61"/>
      <c r="O52" s="61"/>
      <c r="P52" s="61"/>
      <c r="Q52" s="61"/>
      <c r="R52" s="61"/>
      <c r="S52" s="61"/>
      <c r="T52" s="61"/>
    </row>
    <row r="53" spans="1:23" x14ac:dyDescent="0.45">
      <c r="A53" s="2" t="str">
        <f>'Population Definitions'!B11</f>
        <v>PLHIV Health Care Workers</v>
      </c>
      <c r="B53" t="s">
        <v>32</v>
      </c>
      <c r="C53">
        <f t="shared" si="3"/>
        <v>1</v>
      </c>
      <c r="D53" s="2" t="s">
        <v>6</v>
      </c>
      <c r="L53" s="61"/>
      <c r="M53" s="61"/>
      <c r="N53" s="61"/>
      <c r="O53" s="61"/>
      <c r="P53" s="61"/>
      <c r="Q53" s="61"/>
      <c r="R53" s="61"/>
      <c r="S53" s="61"/>
      <c r="T53" s="61"/>
    </row>
    <row r="54" spans="1:23" x14ac:dyDescent="0.45">
      <c r="A54" s="2" t="str">
        <f>'Population Definitions'!B12</f>
        <v>Miners</v>
      </c>
      <c r="B54" t="s">
        <v>32</v>
      </c>
      <c r="C54" t="str">
        <f t="shared" si="3"/>
        <v>N.A.</v>
      </c>
      <c r="D54" s="2" t="s">
        <v>6</v>
      </c>
      <c r="L54" s="61"/>
      <c r="M54" s="61"/>
      <c r="N54" s="61"/>
      <c r="O54" s="61"/>
      <c r="P54" s="61"/>
      <c r="Q54" s="61"/>
      <c r="R54" s="61"/>
      <c r="S54" s="61"/>
      <c r="T54" s="61">
        <v>2.8622657177373792E-2</v>
      </c>
    </row>
    <row r="55" spans="1:23" x14ac:dyDescent="0.45">
      <c r="A55" s="2" t="str">
        <f>'Population Definitions'!B13</f>
        <v>PLHIV Miners</v>
      </c>
      <c r="B55" t="s">
        <v>32</v>
      </c>
      <c r="C55" t="str">
        <f t="shared" si="3"/>
        <v>N.A.</v>
      </c>
      <c r="D55" s="2" t="s">
        <v>6</v>
      </c>
      <c r="L55" s="61"/>
      <c r="M55" s="61"/>
      <c r="N55" s="61"/>
      <c r="O55" s="61"/>
      <c r="P55" s="61"/>
      <c r="Q55" s="61"/>
      <c r="R55" s="61"/>
      <c r="S55" s="61"/>
      <c r="T55" s="61">
        <v>2.1425928432105449E-2</v>
      </c>
    </row>
    <row r="57" spans="1:23" x14ac:dyDescent="0.45">
      <c r="A57" s="1" t="s">
        <v>36</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32</v>
      </c>
      <c r="C58" t="str">
        <f t="shared" ref="C58:C69" si="4">IF(SUMPRODUCT(--(E58:W58&lt;&gt;""))=0,1,"N.A.")</f>
        <v>N.A.</v>
      </c>
      <c r="D58" s="2" t="s">
        <v>6</v>
      </c>
      <c r="L58" s="63"/>
      <c r="M58" s="63">
        <v>6.0392776725667679E-4</v>
      </c>
      <c r="N58" s="63"/>
      <c r="O58" s="63"/>
      <c r="P58" s="63"/>
      <c r="Q58" s="63"/>
      <c r="R58" s="63"/>
      <c r="S58" s="63"/>
      <c r="T58" s="63"/>
    </row>
    <row r="59" spans="1:23" x14ac:dyDescent="0.45">
      <c r="A59" s="2" t="str">
        <f>'Population Definitions'!B3</f>
        <v>Gen 5-14</v>
      </c>
      <c r="B59" t="s">
        <v>32</v>
      </c>
      <c r="C59">
        <f t="shared" si="4"/>
        <v>1</v>
      </c>
      <c r="D59" s="2" t="s">
        <v>6</v>
      </c>
      <c r="L59" s="63"/>
      <c r="M59" s="63"/>
      <c r="N59" s="63"/>
      <c r="O59" s="63"/>
      <c r="P59" s="63"/>
      <c r="Q59" s="63"/>
      <c r="R59" s="63"/>
      <c r="S59" s="63"/>
      <c r="T59" s="63"/>
    </row>
    <row r="60" spans="1:23" x14ac:dyDescent="0.45">
      <c r="A60" s="2" t="str">
        <f>'Population Definitions'!B4</f>
        <v>Gen 15-64</v>
      </c>
      <c r="B60" t="s">
        <v>32</v>
      </c>
      <c r="C60" t="str">
        <f t="shared" si="4"/>
        <v>N.A.</v>
      </c>
      <c r="D60" s="2" t="s">
        <v>6</v>
      </c>
      <c r="L60" s="64">
        <v>4.9833422835870078E-4</v>
      </c>
      <c r="M60" s="63">
        <v>2.507449445102769E-3</v>
      </c>
      <c r="N60" s="63">
        <v>0</v>
      </c>
      <c r="O60" s="63">
        <v>1.6572833678873467E-3</v>
      </c>
      <c r="P60" s="63">
        <v>6.1956607594982672E-4</v>
      </c>
      <c r="Q60" s="63">
        <v>4.8629197217890896E-4</v>
      </c>
      <c r="R60" s="63">
        <v>1.5368352311799637E-3</v>
      </c>
      <c r="S60" s="63">
        <v>6.1179238481197113E-4</v>
      </c>
      <c r="T60" s="63">
        <v>9.2946441399893633E-4</v>
      </c>
    </row>
    <row r="61" spans="1:23" x14ac:dyDescent="0.45">
      <c r="A61" s="2" t="str">
        <f>'Population Definitions'!B5</f>
        <v>Gen 65+</v>
      </c>
      <c r="B61" t="s">
        <v>32</v>
      </c>
      <c r="C61">
        <f t="shared" si="4"/>
        <v>1</v>
      </c>
      <c r="D61" s="2" t="s">
        <v>6</v>
      </c>
      <c r="L61" s="63"/>
      <c r="M61" s="63"/>
      <c r="N61" s="63"/>
      <c r="O61" s="63"/>
      <c r="P61" s="63"/>
      <c r="Q61" s="63"/>
      <c r="R61" s="63"/>
      <c r="S61" s="63"/>
      <c r="T61" s="63"/>
    </row>
    <row r="62" spans="1:23" x14ac:dyDescent="0.45">
      <c r="A62" s="2" t="str">
        <f>'Population Definitions'!B6</f>
        <v>PLHIV 15-64</v>
      </c>
      <c r="B62" t="s">
        <v>32</v>
      </c>
      <c r="C62" t="str">
        <f t="shared" si="4"/>
        <v>N.A.</v>
      </c>
      <c r="D62" s="2" t="s">
        <v>6</v>
      </c>
      <c r="L62" s="64">
        <v>3.4673320173710174E-4</v>
      </c>
      <c r="M62" s="63">
        <v>4.7033317835537916E-4</v>
      </c>
      <c r="N62" s="63">
        <v>9.3387922055332645E-4</v>
      </c>
      <c r="O62" s="63">
        <v>7.5109826787162957E-4</v>
      </c>
      <c r="P62" s="63">
        <v>7.1563707285781004E-4</v>
      </c>
      <c r="Q62" s="63">
        <v>6.5487122028202386E-4</v>
      </c>
      <c r="R62" s="63">
        <v>3.239912904793915E-4</v>
      </c>
      <c r="S62" s="63">
        <v>8.939836836736098E-4</v>
      </c>
      <c r="T62" s="63">
        <v>2.9206758127859811E-3</v>
      </c>
    </row>
    <row r="63" spans="1:23" x14ac:dyDescent="0.45">
      <c r="A63" s="2" t="str">
        <f>'Population Definitions'!B7</f>
        <v>PLHIV 65+</v>
      </c>
      <c r="B63" t="s">
        <v>32</v>
      </c>
      <c r="C63">
        <f t="shared" si="4"/>
        <v>1</v>
      </c>
      <c r="D63" s="2" t="s">
        <v>6</v>
      </c>
      <c r="L63" s="63"/>
      <c r="M63" s="63"/>
      <c r="N63" s="63"/>
      <c r="O63" s="63"/>
      <c r="P63" s="63"/>
      <c r="Q63" s="63"/>
      <c r="R63" s="63"/>
      <c r="S63" s="63"/>
      <c r="T63" s="63"/>
    </row>
    <row r="64" spans="1:23" x14ac:dyDescent="0.45">
      <c r="A64" s="2" t="str">
        <f>'Population Definitions'!B8</f>
        <v>Prisoners</v>
      </c>
      <c r="B64" t="s">
        <v>32</v>
      </c>
      <c r="C64">
        <f t="shared" si="4"/>
        <v>1</v>
      </c>
      <c r="D64" s="2" t="s">
        <v>6</v>
      </c>
      <c r="L64" s="63"/>
      <c r="M64" s="63"/>
      <c r="N64" s="63"/>
      <c r="O64" s="63"/>
      <c r="P64" s="63"/>
      <c r="Q64" s="63"/>
      <c r="R64" s="63"/>
      <c r="S64" s="63"/>
      <c r="T64" s="63"/>
    </row>
    <row r="65" spans="1:23" x14ac:dyDescent="0.45">
      <c r="A65" s="2" t="str">
        <f>'Population Definitions'!B9</f>
        <v>PLHIV Prisoners</v>
      </c>
      <c r="B65" t="s">
        <v>32</v>
      </c>
      <c r="C65">
        <f t="shared" si="4"/>
        <v>1</v>
      </c>
      <c r="D65" s="2" t="s">
        <v>6</v>
      </c>
      <c r="L65" s="63"/>
      <c r="M65" s="63"/>
      <c r="N65" s="63"/>
      <c r="O65" s="63"/>
      <c r="P65" s="63"/>
      <c r="Q65" s="63"/>
      <c r="R65" s="63"/>
      <c r="S65" s="63"/>
      <c r="T65" s="63"/>
    </row>
    <row r="66" spans="1:23" x14ac:dyDescent="0.45">
      <c r="A66" s="2" t="str">
        <f>'Population Definitions'!B10</f>
        <v>Health Care Workers</v>
      </c>
      <c r="B66" t="s">
        <v>32</v>
      </c>
      <c r="C66">
        <f t="shared" si="4"/>
        <v>1</v>
      </c>
      <c r="D66" s="2" t="s">
        <v>6</v>
      </c>
      <c r="L66" s="63"/>
      <c r="M66" s="63"/>
      <c r="N66" s="63"/>
      <c r="O66" s="63"/>
      <c r="P66" s="63"/>
      <c r="Q66" s="63"/>
      <c r="R66" s="63"/>
      <c r="S66" s="63"/>
      <c r="T66" s="63"/>
    </row>
    <row r="67" spans="1:23" x14ac:dyDescent="0.45">
      <c r="A67" s="2" t="str">
        <f>'Population Definitions'!B11</f>
        <v>PLHIV Health Care Workers</v>
      </c>
      <c r="B67" t="s">
        <v>32</v>
      </c>
      <c r="C67">
        <f t="shared" si="4"/>
        <v>1</v>
      </c>
      <c r="D67" s="2" t="s">
        <v>6</v>
      </c>
      <c r="L67" s="63"/>
      <c r="M67" s="63"/>
      <c r="N67" s="63"/>
      <c r="O67" s="63"/>
      <c r="P67" s="63"/>
      <c r="Q67" s="63"/>
      <c r="R67" s="63"/>
      <c r="S67" s="63"/>
      <c r="T67" s="63"/>
    </row>
    <row r="68" spans="1:23" x14ac:dyDescent="0.45">
      <c r="A68" s="2" t="str">
        <f>'Population Definitions'!B12</f>
        <v>Miners</v>
      </c>
      <c r="B68" t="s">
        <v>32</v>
      </c>
      <c r="C68" t="str">
        <f t="shared" si="4"/>
        <v>N.A.</v>
      </c>
      <c r="D68" s="2" t="s">
        <v>6</v>
      </c>
      <c r="L68" s="63"/>
      <c r="M68" s="63"/>
      <c r="N68" s="63"/>
      <c r="O68" s="63"/>
      <c r="P68" s="63"/>
      <c r="Q68" s="63"/>
      <c r="R68" s="63"/>
      <c r="S68" s="63"/>
      <c r="T68" s="63">
        <v>2.5442361935443373E-3</v>
      </c>
    </row>
    <row r="69" spans="1:23" x14ac:dyDescent="0.45">
      <c r="A69" s="2" t="str">
        <f>'Population Definitions'!B13</f>
        <v>PLHIV Miners</v>
      </c>
      <c r="B69" t="s">
        <v>32</v>
      </c>
      <c r="C69" t="str">
        <f t="shared" si="4"/>
        <v>N.A.</v>
      </c>
      <c r="D69" s="2" t="s">
        <v>6</v>
      </c>
      <c r="L69" s="63"/>
      <c r="M69" s="63"/>
      <c r="N69" s="63"/>
      <c r="O69" s="63"/>
      <c r="P69" s="63"/>
      <c r="Q69" s="63"/>
      <c r="R69" s="63"/>
      <c r="S69" s="63"/>
      <c r="T69" s="63">
        <v>1.9045269717427066E-3</v>
      </c>
    </row>
    <row r="71" spans="1:23" x14ac:dyDescent="0.45">
      <c r="A71" s="1" t="s">
        <v>37</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t="s">
        <v>32</v>
      </c>
      <c r="C72" t="str">
        <f t="shared" ref="C72:C83" si="5">IF(SUMPRODUCT(--(E72:W72&lt;&gt;""))=0,1,"N.A.")</f>
        <v>N.A.</v>
      </c>
      <c r="D72" s="2" t="s">
        <v>6</v>
      </c>
      <c r="E72" s="65"/>
      <c r="F72" s="65"/>
      <c r="G72" s="67"/>
      <c r="H72" s="67"/>
      <c r="I72" s="67"/>
      <c r="J72" s="67"/>
      <c r="K72" s="67"/>
      <c r="L72" s="66">
        <v>0.99508223077577806</v>
      </c>
      <c r="M72" s="66">
        <v>0.99738239634612691</v>
      </c>
      <c r="N72" s="66"/>
      <c r="O72" s="66">
        <v>0.99833048988044359</v>
      </c>
      <c r="P72" s="66">
        <v>0.99658621309217221</v>
      </c>
      <c r="Q72" s="66">
        <v>0.99926269644731891</v>
      </c>
      <c r="R72" s="66">
        <v>0.99789209663991685</v>
      </c>
      <c r="S72" s="66">
        <v>0.9989020966985751</v>
      </c>
      <c r="T72" s="66">
        <v>0.99551025733516507</v>
      </c>
    </row>
    <row r="73" spans="1:23" x14ac:dyDescent="0.45">
      <c r="A73" s="2" t="str">
        <f>'Population Definitions'!B3</f>
        <v>Gen 5-14</v>
      </c>
      <c r="B73" t="s">
        <v>32</v>
      </c>
      <c r="C73" t="str">
        <f t="shared" si="5"/>
        <v>N.A.</v>
      </c>
      <c r="D73" s="2" t="s">
        <v>6</v>
      </c>
      <c r="E73" s="65"/>
      <c r="F73" s="65"/>
      <c r="G73" s="67"/>
      <c r="H73" s="67"/>
      <c r="I73" s="67"/>
      <c r="J73" s="67"/>
      <c r="K73" s="67"/>
      <c r="L73" s="66">
        <v>0.97732128746109659</v>
      </c>
      <c r="M73" s="66">
        <v>0.99611604492019556</v>
      </c>
      <c r="N73" s="66">
        <v>0.99251159128685162</v>
      </c>
      <c r="O73" s="66">
        <v>0.99626394281136377</v>
      </c>
      <c r="P73" s="66">
        <v>0.99268779082650127</v>
      </c>
      <c r="Q73" s="66">
        <v>0.99724061306928136</v>
      </c>
      <c r="R73" s="66">
        <v>0.99588902339600271</v>
      </c>
      <c r="S73" s="66">
        <v>0.98744119874621927</v>
      </c>
      <c r="T73" s="66">
        <v>0.98957290722183622</v>
      </c>
    </row>
    <row r="74" spans="1:23" x14ac:dyDescent="0.45">
      <c r="A74" s="2" t="str">
        <f>'Population Definitions'!B4</f>
        <v>Gen 15-64</v>
      </c>
      <c r="B74" t="s">
        <v>32</v>
      </c>
      <c r="C74" t="str">
        <f t="shared" si="5"/>
        <v>N.A.</v>
      </c>
      <c r="D74" s="2" t="s">
        <v>6</v>
      </c>
      <c r="E74" s="65"/>
      <c r="F74" s="65"/>
      <c r="G74" s="67"/>
      <c r="H74" s="67"/>
      <c r="I74" s="67"/>
      <c r="J74" s="67"/>
      <c r="K74" s="67"/>
      <c r="L74" s="66">
        <v>0.94210030442039283</v>
      </c>
      <c r="M74" s="66">
        <v>0.99247192227860381</v>
      </c>
      <c r="N74" s="66">
        <v>0.91657817931275676</v>
      </c>
      <c r="O74" s="66">
        <v>0.9952667488994843</v>
      </c>
      <c r="P74" s="66">
        <v>0.98677653353977746</v>
      </c>
      <c r="Q74" s="66">
        <v>0.98692880324734911</v>
      </c>
      <c r="R74" s="66">
        <v>0.9864616846168196</v>
      </c>
      <c r="S74" s="66">
        <v>0.98189222587549796</v>
      </c>
      <c r="T74" s="66">
        <v>0.974909342873439</v>
      </c>
    </row>
    <row r="75" spans="1:23" x14ac:dyDescent="0.45">
      <c r="A75" s="2" t="str">
        <f>'Population Definitions'!B5</f>
        <v>Gen 65+</v>
      </c>
      <c r="B75" t="s">
        <v>32</v>
      </c>
      <c r="C75" t="str">
        <f t="shared" si="5"/>
        <v>N.A.</v>
      </c>
      <c r="D75" s="2" t="s">
        <v>6</v>
      </c>
      <c r="E75" s="65"/>
      <c r="F75" s="65"/>
      <c r="G75" s="67"/>
      <c r="H75" s="67"/>
      <c r="I75" s="67"/>
      <c r="J75" s="67"/>
      <c r="K75" s="67"/>
      <c r="L75" s="66"/>
      <c r="M75" s="66">
        <v>0.97429754403504387</v>
      </c>
      <c r="N75" s="66">
        <v>0.99586090387304627</v>
      </c>
      <c r="O75" s="66">
        <v>0.88329026359380713</v>
      </c>
      <c r="P75" s="66">
        <v>0.99313708463942052</v>
      </c>
      <c r="Q75" s="66">
        <v>0.99813084858298307</v>
      </c>
      <c r="R75" s="66">
        <v>0.9820903425813684</v>
      </c>
      <c r="S75" s="66">
        <v>0.99194503099269171</v>
      </c>
      <c r="T75" s="66">
        <v>0.98616255261742924</v>
      </c>
    </row>
    <row r="76" spans="1:23" x14ac:dyDescent="0.45">
      <c r="A76" s="2" t="str">
        <f>'Population Definitions'!B6</f>
        <v>PLHIV 15-64</v>
      </c>
      <c r="B76" t="s">
        <v>32</v>
      </c>
      <c r="C76" t="str">
        <f t="shared" si="5"/>
        <v>N.A.</v>
      </c>
      <c r="D76" s="2" t="s">
        <v>6</v>
      </c>
      <c r="E76" s="65"/>
      <c r="F76" s="65"/>
      <c r="G76" s="67"/>
      <c r="H76" s="67"/>
      <c r="I76" s="67"/>
      <c r="J76" s="67"/>
      <c r="K76" s="67"/>
      <c r="L76" s="66">
        <v>0.98140785759070248</v>
      </c>
      <c r="M76" s="66">
        <v>0.98827793532284569</v>
      </c>
      <c r="N76" s="66">
        <v>0.99938998402686385</v>
      </c>
      <c r="O76" s="66">
        <v>0.99896979260715302</v>
      </c>
      <c r="P76" s="66">
        <v>0.98747996683261841</v>
      </c>
      <c r="Q76" s="66">
        <v>0.99160877098659128</v>
      </c>
      <c r="R76" s="66">
        <v>0.98135258084056876</v>
      </c>
      <c r="S76" s="66">
        <v>0.97689352112854067</v>
      </c>
      <c r="T76" s="66">
        <v>0.96806809001841299</v>
      </c>
    </row>
    <row r="77" spans="1:23" x14ac:dyDescent="0.45">
      <c r="A77" s="2" t="str">
        <f>'Population Definitions'!B7</f>
        <v>PLHIV 65+</v>
      </c>
      <c r="B77" t="s">
        <v>32</v>
      </c>
      <c r="C77" t="str">
        <f t="shared" si="5"/>
        <v>N.A.</v>
      </c>
      <c r="D77" s="2" t="s">
        <v>6</v>
      </c>
      <c r="E77" s="65"/>
      <c r="F77" s="65"/>
      <c r="G77" s="67"/>
      <c r="H77" s="67"/>
      <c r="I77" s="67"/>
      <c r="J77" s="67"/>
      <c r="K77" s="67"/>
      <c r="L77" s="66"/>
      <c r="M77" s="66"/>
      <c r="N77" s="66">
        <v>0.98836672599015929</v>
      </c>
      <c r="O77" s="66">
        <v>0.51710816825631123</v>
      </c>
      <c r="P77" s="66"/>
      <c r="Q77" s="66">
        <v>0.99407828638730089</v>
      </c>
      <c r="R77" s="66"/>
      <c r="S77" s="66">
        <v>0.98411853893829937</v>
      </c>
      <c r="T77" s="66">
        <v>0.98684087641644147</v>
      </c>
    </row>
    <row r="78" spans="1:23" x14ac:dyDescent="0.45">
      <c r="A78" s="2" t="str">
        <f>'Population Definitions'!B8</f>
        <v>Prisoners</v>
      </c>
      <c r="B78" t="s">
        <v>32</v>
      </c>
      <c r="C78" t="str">
        <f t="shared" si="5"/>
        <v>N.A.</v>
      </c>
      <c r="D78" s="2" t="s">
        <v>6</v>
      </c>
      <c r="E78" s="65"/>
      <c r="F78" s="65"/>
      <c r="G78" s="67"/>
      <c r="H78" s="67"/>
      <c r="I78" s="67"/>
      <c r="J78" s="67"/>
      <c r="K78" s="67"/>
      <c r="L78" s="66">
        <v>1</v>
      </c>
      <c r="M78" s="66">
        <v>1</v>
      </c>
      <c r="N78" s="66">
        <v>1</v>
      </c>
      <c r="O78" s="66">
        <v>1</v>
      </c>
      <c r="P78" s="66">
        <v>1</v>
      </c>
      <c r="Q78" s="66">
        <v>1</v>
      </c>
      <c r="R78" s="66">
        <v>1</v>
      </c>
      <c r="S78" s="66">
        <v>1</v>
      </c>
      <c r="T78" s="66">
        <v>1</v>
      </c>
    </row>
    <row r="79" spans="1:23" x14ac:dyDescent="0.45">
      <c r="A79" s="2" t="str">
        <f>'Population Definitions'!B9</f>
        <v>PLHIV Prisoners</v>
      </c>
      <c r="B79" t="s">
        <v>32</v>
      </c>
      <c r="C79" t="str">
        <f t="shared" si="5"/>
        <v>N.A.</v>
      </c>
      <c r="D79" s="2" t="s">
        <v>6</v>
      </c>
      <c r="E79" s="65"/>
      <c r="F79" s="65"/>
      <c r="G79" s="67"/>
      <c r="H79" s="67"/>
      <c r="I79" s="67"/>
      <c r="J79" s="67"/>
      <c r="K79" s="67"/>
      <c r="L79" s="66">
        <v>1</v>
      </c>
      <c r="M79" s="66">
        <v>1</v>
      </c>
      <c r="N79" s="66">
        <v>1</v>
      </c>
      <c r="O79" s="66">
        <v>1</v>
      </c>
      <c r="P79" s="66">
        <v>1</v>
      </c>
      <c r="Q79" s="66">
        <v>1</v>
      </c>
      <c r="R79" s="66">
        <v>1</v>
      </c>
      <c r="S79" s="66">
        <v>1</v>
      </c>
      <c r="T79" s="66">
        <v>1</v>
      </c>
    </row>
    <row r="80" spans="1:23" x14ac:dyDescent="0.45">
      <c r="A80" s="2" t="str">
        <f>'Population Definitions'!B10</f>
        <v>Health Care Workers</v>
      </c>
      <c r="B80" t="s">
        <v>32</v>
      </c>
      <c r="C80" t="str">
        <f t="shared" si="5"/>
        <v>N.A.</v>
      </c>
      <c r="D80" s="2" t="s">
        <v>6</v>
      </c>
      <c r="E80" s="65">
        <v>1</v>
      </c>
      <c r="F80" s="65"/>
      <c r="G80" s="66"/>
      <c r="H80" s="66"/>
      <c r="I80" s="66"/>
      <c r="J80" s="66"/>
      <c r="K80" s="66"/>
      <c r="L80" s="66"/>
      <c r="M80" s="66"/>
      <c r="N80" s="66"/>
      <c r="O80" s="66"/>
      <c r="P80" s="66"/>
      <c r="Q80" s="66"/>
      <c r="R80" s="66"/>
      <c r="S80" s="66"/>
      <c r="T80" s="66"/>
    </row>
    <row r="81" spans="1:23" x14ac:dyDescent="0.45">
      <c r="A81" s="2" t="str">
        <f>'Population Definitions'!B11</f>
        <v>PLHIV Health Care Workers</v>
      </c>
      <c r="B81" t="s">
        <v>32</v>
      </c>
      <c r="C81" t="str">
        <f t="shared" si="5"/>
        <v>N.A.</v>
      </c>
      <c r="D81" s="2" t="s">
        <v>6</v>
      </c>
      <c r="E81" s="65">
        <v>1</v>
      </c>
      <c r="F81" s="65"/>
      <c r="G81" s="66"/>
      <c r="H81" s="66"/>
      <c r="I81" s="66"/>
      <c r="J81" s="66"/>
      <c r="K81" s="66"/>
      <c r="L81" s="66"/>
      <c r="M81" s="66"/>
      <c r="N81" s="66"/>
      <c r="O81" s="66"/>
      <c r="P81" s="66"/>
      <c r="Q81" s="66"/>
      <c r="R81" s="66"/>
      <c r="S81" s="66"/>
      <c r="T81" s="66"/>
    </row>
    <row r="82" spans="1:23" x14ac:dyDescent="0.45">
      <c r="A82" s="2" t="str">
        <f>'Population Definitions'!B12</f>
        <v>Miners</v>
      </c>
      <c r="B82" t="s">
        <v>32</v>
      </c>
      <c r="C82" t="str">
        <f t="shared" si="5"/>
        <v>N.A.</v>
      </c>
      <c r="D82" s="2" t="s">
        <v>6</v>
      </c>
      <c r="E82" s="65"/>
      <c r="F82" s="65"/>
      <c r="G82" s="66"/>
      <c r="H82" s="66"/>
      <c r="I82" s="66"/>
      <c r="J82" s="66"/>
      <c r="K82" s="66"/>
      <c r="L82" s="66"/>
      <c r="M82" s="66"/>
      <c r="N82" s="66"/>
      <c r="O82" s="66"/>
      <c r="P82" s="66"/>
      <c r="Q82" s="66"/>
      <c r="R82" s="66"/>
      <c r="S82" s="66"/>
      <c r="T82" s="66">
        <v>0.96883310662908195</v>
      </c>
    </row>
    <row r="83" spans="1:23" x14ac:dyDescent="0.45">
      <c r="A83" s="2" t="str">
        <f>'Population Definitions'!B13</f>
        <v>PLHIV Miners</v>
      </c>
      <c r="B83" t="s">
        <v>32</v>
      </c>
      <c r="C83" t="str">
        <f t="shared" si="5"/>
        <v>N.A.</v>
      </c>
      <c r="D83" s="2" t="s">
        <v>6</v>
      </c>
      <c r="E83" s="65"/>
      <c r="F83" s="65"/>
      <c r="G83" s="66"/>
      <c r="H83" s="66"/>
      <c r="I83" s="66"/>
      <c r="J83" s="66"/>
      <c r="K83" s="66"/>
      <c r="L83" s="66"/>
      <c r="M83" s="66"/>
      <c r="N83" s="66"/>
      <c r="O83" s="66"/>
      <c r="P83" s="66"/>
      <c r="Q83" s="66"/>
      <c r="R83" s="66"/>
      <c r="S83" s="66"/>
      <c r="T83" s="66">
        <v>0.97666954459615196</v>
      </c>
    </row>
    <row r="85" spans="1:23" x14ac:dyDescent="0.45">
      <c r="A85" s="1" t="s">
        <v>38</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t="s">
        <v>32</v>
      </c>
      <c r="C86" t="str">
        <f t="shared" ref="C86:C97" si="6">IF(SUMPRODUCT(--(E86:W86&lt;&gt;""))=0,1,"N.A.")</f>
        <v>N.A.</v>
      </c>
      <c r="D86" s="2" t="s">
        <v>6</v>
      </c>
      <c r="L86" s="68">
        <v>4.9177692242219047E-3</v>
      </c>
      <c r="M86" s="68">
        <v>2.6176036538730842E-3</v>
      </c>
      <c r="N86" s="68">
        <v>3.7318714691991919E-4</v>
      </c>
      <c r="O86" s="68">
        <v>1.6695101195564786E-3</v>
      </c>
      <c r="P86" s="68">
        <v>3.4137869078277538E-3</v>
      </c>
      <c r="Q86" s="68">
        <v>3.6865177634057012E-4</v>
      </c>
      <c r="R86" s="68">
        <v>2.1079033600831239E-3</v>
      </c>
      <c r="S86" s="68">
        <v>1.0979033014249006E-3</v>
      </c>
      <c r="T86" s="68">
        <v>4.4897426648349533E-3</v>
      </c>
    </row>
    <row r="87" spans="1:23" x14ac:dyDescent="0.45">
      <c r="A87" s="2" t="str">
        <f>'Population Definitions'!B3</f>
        <v>Gen 5-14</v>
      </c>
      <c r="B87" t="s">
        <v>32</v>
      </c>
      <c r="C87" t="str">
        <f t="shared" si="6"/>
        <v>N.A.</v>
      </c>
      <c r="D87" s="2" t="s">
        <v>6</v>
      </c>
      <c r="L87" s="68">
        <v>2.0569064860865859E-2</v>
      </c>
      <c r="M87" s="68">
        <v>3.8839550798044071E-3</v>
      </c>
      <c r="N87" s="68">
        <v>7.4884087131484572E-3</v>
      </c>
      <c r="O87" s="68">
        <v>3.7360571886362231E-3</v>
      </c>
      <c r="P87" s="68">
        <v>7.3122091734987814E-3</v>
      </c>
      <c r="Q87" s="68">
        <v>2.7593869307186263E-3</v>
      </c>
      <c r="R87" s="68">
        <v>4.110976603997331E-3</v>
      </c>
      <c r="S87" s="68">
        <v>1.2558801253780803E-2</v>
      </c>
      <c r="T87" s="68">
        <v>1.0427092778163748E-2</v>
      </c>
    </row>
    <row r="88" spans="1:23" x14ac:dyDescent="0.45">
      <c r="A88" s="2" t="str">
        <f>'Population Definitions'!B4</f>
        <v>Gen 15-64</v>
      </c>
      <c r="B88" t="s">
        <v>32</v>
      </c>
      <c r="C88" t="str">
        <f t="shared" si="6"/>
        <v>N.A.</v>
      </c>
      <c r="D88" s="2" t="s">
        <v>6</v>
      </c>
      <c r="L88" s="68">
        <v>5.2950333335216197E-2</v>
      </c>
      <c r="M88" s="68">
        <v>6.7325801125529055E-3</v>
      </c>
      <c r="N88" s="68">
        <v>8.1448713956253166E-2</v>
      </c>
      <c r="O88" s="68"/>
      <c r="P88" s="68">
        <v>1.197720051920058E-2</v>
      </c>
      <c r="Q88" s="68">
        <v>1.1645978576902994E-2</v>
      </c>
      <c r="R88" s="68">
        <v>1.2781278109280859E-2</v>
      </c>
      <c r="S88" s="68">
        <v>1.7478650241238399E-2</v>
      </c>
      <c r="T88" s="68">
        <v>2.4538291749103221E-2</v>
      </c>
    </row>
    <row r="89" spans="1:23" x14ac:dyDescent="0.45">
      <c r="A89" s="2" t="str">
        <f>'Population Definitions'!B5</f>
        <v>Gen 65+</v>
      </c>
      <c r="B89" t="s">
        <v>32</v>
      </c>
      <c r="C89" t="str">
        <f t="shared" si="6"/>
        <v>N.A.</v>
      </c>
      <c r="D89" s="2" t="s">
        <v>6</v>
      </c>
      <c r="L89" s="68"/>
      <c r="M89" s="68">
        <v>2.5702455964956128E-2</v>
      </c>
      <c r="N89" s="68">
        <v>4.1390961269537375E-3</v>
      </c>
      <c r="O89" s="68">
        <v>0.11332816318290066</v>
      </c>
      <c r="P89" s="68">
        <v>3.4314576802897171E-3</v>
      </c>
      <c r="Q89" s="68">
        <v>1.8691514170169371E-3</v>
      </c>
      <c r="R89" s="68">
        <v>1.7909657418631576E-2</v>
      </c>
      <c r="S89" s="68">
        <v>8.0549690073083019E-3</v>
      </c>
      <c r="T89" s="68">
        <v>1.3837447382570809E-2</v>
      </c>
    </row>
    <row r="90" spans="1:23" x14ac:dyDescent="0.45">
      <c r="A90" s="2" t="str">
        <f>'Population Definitions'!B6</f>
        <v>PLHIV 15-64</v>
      </c>
      <c r="B90" t="s">
        <v>32</v>
      </c>
      <c r="C90" t="str">
        <f t="shared" si="6"/>
        <v>N.A.</v>
      </c>
      <c r="D90" s="2" t="s">
        <v>6</v>
      </c>
      <c r="L90" s="68">
        <v>1.7023791067824229E-2</v>
      </c>
      <c r="M90" s="68">
        <v>1.1340661450063842E-2</v>
      </c>
      <c r="N90" s="68"/>
      <c r="O90" s="69">
        <v>2.5217315492708685E-4</v>
      </c>
      <c r="P90" s="68">
        <v>1.1862264358152672E-2</v>
      </c>
      <c r="Q90" s="68">
        <v>7.9225285695808424E-3</v>
      </c>
      <c r="R90" s="68">
        <v>1.8280955614933883E-2</v>
      </c>
      <c r="S90" s="68">
        <v>2.2990114770393436E-2</v>
      </c>
      <c r="T90" s="68">
        <v>3.1123971516729347E-2</v>
      </c>
    </row>
    <row r="91" spans="1:23" x14ac:dyDescent="0.45">
      <c r="A91" s="2" t="str">
        <f>'Population Definitions'!B7</f>
        <v>PLHIV 65+</v>
      </c>
      <c r="B91" t="s">
        <v>32</v>
      </c>
      <c r="C91" t="str">
        <f t="shared" si="6"/>
        <v>N.A.</v>
      </c>
      <c r="D91" s="2" t="s">
        <v>6</v>
      </c>
      <c r="L91" s="68"/>
      <c r="M91" s="68"/>
      <c r="N91" s="68">
        <v>1.1633274009840783E-2</v>
      </c>
      <c r="O91" s="68"/>
      <c r="P91" s="68"/>
      <c r="Q91" s="68">
        <v>5.9217136126991539E-3</v>
      </c>
      <c r="R91" s="68"/>
      <c r="S91" s="68">
        <v>1.5881461061700686E-2</v>
      </c>
      <c r="T91" s="68">
        <v>1.3159123583558505E-2</v>
      </c>
    </row>
    <row r="92" spans="1:23" x14ac:dyDescent="0.45">
      <c r="A92" s="2" t="str">
        <f>'Population Definitions'!B8</f>
        <v>Prisoners</v>
      </c>
      <c r="B92" t="s">
        <v>32</v>
      </c>
      <c r="C92">
        <f t="shared" si="6"/>
        <v>1</v>
      </c>
      <c r="D92" s="2" t="s">
        <v>6</v>
      </c>
      <c r="L92" s="68"/>
      <c r="M92" s="68"/>
      <c r="N92" s="68"/>
      <c r="O92" s="68"/>
      <c r="P92" s="68"/>
      <c r="Q92" s="68"/>
      <c r="R92" s="68"/>
      <c r="S92" s="68"/>
      <c r="T92" s="68"/>
    </row>
    <row r="93" spans="1:23" x14ac:dyDescent="0.45">
      <c r="A93" s="2" t="str">
        <f>'Population Definitions'!B9</f>
        <v>PLHIV Prisoners</v>
      </c>
      <c r="B93" t="s">
        <v>32</v>
      </c>
      <c r="C93">
        <f t="shared" si="6"/>
        <v>1</v>
      </c>
      <c r="D93" s="2" t="s">
        <v>6</v>
      </c>
      <c r="L93" s="68"/>
      <c r="M93" s="68"/>
      <c r="N93" s="68"/>
      <c r="O93" s="68"/>
      <c r="P93" s="68"/>
      <c r="Q93" s="68"/>
      <c r="R93" s="68"/>
      <c r="S93" s="68"/>
      <c r="T93" s="68"/>
    </row>
    <row r="94" spans="1:23" x14ac:dyDescent="0.45">
      <c r="A94" s="2" t="str">
        <f>'Population Definitions'!B10</f>
        <v>Health Care Workers</v>
      </c>
      <c r="B94" t="s">
        <v>32</v>
      </c>
      <c r="C94">
        <f t="shared" si="6"/>
        <v>1</v>
      </c>
      <c r="D94" s="2" t="s">
        <v>6</v>
      </c>
      <c r="L94" s="68"/>
      <c r="M94" s="68"/>
      <c r="N94" s="68"/>
      <c r="O94" s="68"/>
      <c r="P94" s="68"/>
      <c r="Q94" s="68"/>
      <c r="R94" s="68"/>
      <c r="S94" s="68"/>
      <c r="T94" s="68"/>
    </row>
    <row r="95" spans="1:23" x14ac:dyDescent="0.45">
      <c r="A95" s="2" t="str">
        <f>'Population Definitions'!B11</f>
        <v>PLHIV Health Care Workers</v>
      </c>
      <c r="B95" t="s">
        <v>32</v>
      </c>
      <c r="C95">
        <f t="shared" si="6"/>
        <v>1</v>
      </c>
      <c r="D95" s="2" t="s">
        <v>6</v>
      </c>
      <c r="L95" s="68"/>
      <c r="M95" s="68"/>
      <c r="N95" s="68"/>
      <c r="O95" s="68"/>
      <c r="P95" s="68"/>
      <c r="Q95" s="68"/>
      <c r="R95" s="68"/>
      <c r="S95" s="68"/>
      <c r="T95" s="68"/>
    </row>
    <row r="96" spans="1:23" x14ac:dyDescent="0.45">
      <c r="A96" s="2" t="str">
        <f>'Population Definitions'!B12</f>
        <v>Miners</v>
      </c>
      <c r="B96" t="s">
        <v>32</v>
      </c>
      <c r="C96" t="str">
        <f t="shared" si="6"/>
        <v>N.A.</v>
      </c>
      <c r="D96" s="2" t="s">
        <v>6</v>
      </c>
      <c r="L96" s="68"/>
      <c r="M96" s="68"/>
      <c r="N96" s="68"/>
      <c r="O96" s="68"/>
      <c r="P96" s="68"/>
      <c r="Q96" s="68"/>
      <c r="R96" s="68"/>
      <c r="S96" s="68"/>
      <c r="T96" s="68">
        <v>2.8622657177373789E-2</v>
      </c>
    </row>
    <row r="97" spans="1:23" x14ac:dyDescent="0.45">
      <c r="A97" s="2" t="str">
        <f>'Population Definitions'!B13</f>
        <v>PLHIV Miners</v>
      </c>
      <c r="B97" t="s">
        <v>32</v>
      </c>
      <c r="C97" t="str">
        <f t="shared" si="6"/>
        <v>N.A.</v>
      </c>
      <c r="D97" s="2" t="s">
        <v>6</v>
      </c>
      <c r="L97" s="68"/>
      <c r="M97" s="68"/>
      <c r="N97" s="68"/>
      <c r="O97" s="68"/>
      <c r="P97" s="68"/>
      <c r="Q97" s="68"/>
      <c r="R97" s="68"/>
      <c r="S97" s="68"/>
      <c r="T97" s="68">
        <v>2.1425928432105446E-2</v>
      </c>
    </row>
    <row r="99" spans="1:23" x14ac:dyDescent="0.45">
      <c r="A99" s="1" t="s">
        <v>39</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t="s">
        <v>32</v>
      </c>
      <c r="C100" t="str">
        <f t="shared" ref="C100:C111" si="7">IF(SUMPRODUCT(--(E100:W100&lt;&gt;""))=0,1,"N.A.")</f>
        <v>N.A.</v>
      </c>
      <c r="D100" s="2" t="s">
        <v>6</v>
      </c>
      <c r="L100" s="70"/>
      <c r="M100" s="70"/>
      <c r="N100" s="70"/>
      <c r="O100" s="70"/>
      <c r="P100" s="70"/>
      <c r="Q100" s="70">
        <v>3.6865177634057012E-4</v>
      </c>
      <c r="R100" s="70"/>
      <c r="S100" s="70"/>
      <c r="T100" s="70"/>
    </row>
    <row r="101" spans="1:23" x14ac:dyDescent="0.45">
      <c r="A101" s="2" t="str">
        <f>'Population Definitions'!B3</f>
        <v>Gen 5-14</v>
      </c>
      <c r="B101" t="s">
        <v>32</v>
      </c>
      <c r="C101" t="str">
        <f t="shared" si="7"/>
        <v>N.A.</v>
      </c>
      <c r="D101" s="2" t="s">
        <v>6</v>
      </c>
      <c r="L101" s="70">
        <v>2.1096476780375238E-3</v>
      </c>
      <c r="M101" s="70"/>
      <c r="N101" s="70"/>
      <c r="O101" s="70"/>
      <c r="P101" s="70"/>
      <c r="Q101" s="70"/>
      <c r="R101" s="70"/>
      <c r="S101" s="70"/>
      <c r="T101" s="70"/>
    </row>
    <row r="102" spans="1:23" x14ac:dyDescent="0.45">
      <c r="A102" s="2" t="str">
        <f>'Population Definitions'!B4</f>
        <v>Gen 15-64</v>
      </c>
      <c r="B102" t="s">
        <v>32</v>
      </c>
      <c r="C102" t="str">
        <f t="shared" si="7"/>
        <v>N.A.</v>
      </c>
      <c r="D102" s="2" t="s">
        <v>6</v>
      </c>
      <c r="L102" s="70">
        <v>4.9493622443909282E-3</v>
      </c>
      <c r="M102" s="70">
        <v>7.9549760884337995E-4</v>
      </c>
      <c r="N102" s="70">
        <v>1.9731067309900598E-3</v>
      </c>
      <c r="O102" s="70">
        <v>4.7332511005157016E-3</v>
      </c>
      <c r="P102" s="70">
        <v>1.24626594102191E-3</v>
      </c>
      <c r="Q102" s="70">
        <v>1.4252181757478341E-3</v>
      </c>
      <c r="R102" s="70">
        <v>7.5703727389945911E-4</v>
      </c>
      <c r="S102" s="70">
        <v>6.2912388326368603E-4</v>
      </c>
      <c r="T102" s="70">
        <v>5.5236537745792383E-4</v>
      </c>
    </row>
    <row r="103" spans="1:23" x14ac:dyDescent="0.45">
      <c r="A103" s="2" t="str">
        <f>'Population Definitions'!B5</f>
        <v>Gen 65+</v>
      </c>
      <c r="B103" t="s">
        <v>32</v>
      </c>
      <c r="C103" t="str">
        <f t="shared" si="7"/>
        <v>N.A.</v>
      </c>
      <c r="D103" s="2" t="s">
        <v>6</v>
      </c>
      <c r="L103" s="70"/>
      <c r="M103" s="70"/>
      <c r="N103" s="70"/>
      <c r="O103" s="70">
        <v>3.3815732232921076E-3</v>
      </c>
      <c r="P103" s="70">
        <v>3.4314576802897171E-3</v>
      </c>
      <c r="Q103" s="70"/>
      <c r="R103" s="70"/>
      <c r="S103" s="70"/>
      <c r="T103" s="70"/>
    </row>
    <row r="104" spans="1:23" x14ac:dyDescent="0.45">
      <c r="A104" s="2" t="str">
        <f>'Population Definitions'!B6</f>
        <v>PLHIV 15-64</v>
      </c>
      <c r="B104" t="s">
        <v>32</v>
      </c>
      <c r="C104" t="str">
        <f t="shared" si="7"/>
        <v>N.A.</v>
      </c>
      <c r="D104" s="2" t="s">
        <v>6</v>
      </c>
      <c r="L104" s="70">
        <v>1.5683513414732528E-3</v>
      </c>
      <c r="M104" s="70">
        <v>3.8140322709057822E-4</v>
      </c>
      <c r="N104" s="70">
        <v>6.1001597313619239E-4</v>
      </c>
      <c r="O104" s="70">
        <v>7.780342379198811E-4</v>
      </c>
      <c r="P104" s="70">
        <v>6.5776880922886012E-4</v>
      </c>
      <c r="Q104" s="70">
        <v>4.6870044382786314E-4</v>
      </c>
      <c r="R104" s="70">
        <v>3.6646354449732703E-4</v>
      </c>
      <c r="S104" s="70">
        <v>1.1636410106594085E-4</v>
      </c>
      <c r="T104" s="70">
        <v>8.0793846485765531E-4</v>
      </c>
    </row>
    <row r="105" spans="1:23" x14ac:dyDescent="0.45">
      <c r="A105" s="2" t="str">
        <f>'Population Definitions'!B7</f>
        <v>PLHIV 65+</v>
      </c>
      <c r="B105" t="s">
        <v>32</v>
      </c>
      <c r="C105">
        <f t="shared" si="7"/>
        <v>1</v>
      </c>
      <c r="D105" s="2" t="s">
        <v>6</v>
      </c>
      <c r="L105" s="70"/>
      <c r="M105" s="70"/>
      <c r="N105" s="70"/>
      <c r="O105" s="70"/>
      <c r="P105" s="70"/>
      <c r="Q105" s="70"/>
      <c r="R105" s="70"/>
      <c r="S105" s="70"/>
      <c r="T105" s="70"/>
    </row>
    <row r="106" spans="1:23" x14ac:dyDescent="0.45">
      <c r="A106" s="2" t="str">
        <f>'Population Definitions'!B8</f>
        <v>Prisoners</v>
      </c>
      <c r="B106" t="s">
        <v>32</v>
      </c>
      <c r="C106">
        <f t="shared" si="7"/>
        <v>1</v>
      </c>
      <c r="D106" s="2" t="s">
        <v>6</v>
      </c>
      <c r="L106" s="70"/>
      <c r="M106" s="70"/>
      <c r="N106" s="70"/>
      <c r="O106" s="70"/>
      <c r="P106" s="70"/>
      <c r="Q106" s="70"/>
      <c r="R106" s="70"/>
      <c r="S106" s="70"/>
      <c r="T106" s="70"/>
    </row>
    <row r="107" spans="1:23" x14ac:dyDescent="0.45">
      <c r="A107" s="2" t="str">
        <f>'Population Definitions'!B9</f>
        <v>PLHIV Prisoners</v>
      </c>
      <c r="B107" t="s">
        <v>32</v>
      </c>
      <c r="C107">
        <f t="shared" si="7"/>
        <v>1</v>
      </c>
      <c r="D107" s="2" t="s">
        <v>6</v>
      </c>
      <c r="L107" s="70"/>
      <c r="M107" s="70"/>
      <c r="N107" s="70"/>
      <c r="O107" s="70"/>
      <c r="P107" s="70"/>
      <c r="Q107" s="70"/>
      <c r="R107" s="70"/>
      <c r="S107" s="70"/>
      <c r="T107" s="70"/>
    </row>
    <row r="108" spans="1:23" x14ac:dyDescent="0.45">
      <c r="A108" s="2" t="str">
        <f>'Population Definitions'!B10</f>
        <v>Health Care Workers</v>
      </c>
      <c r="B108" t="s">
        <v>32</v>
      </c>
      <c r="C108">
        <f t="shared" si="7"/>
        <v>1</v>
      </c>
      <c r="D108" s="2" t="s">
        <v>6</v>
      </c>
      <c r="L108" s="70"/>
      <c r="M108" s="70"/>
      <c r="N108" s="70"/>
      <c r="O108" s="70"/>
      <c r="P108" s="70"/>
      <c r="Q108" s="70"/>
      <c r="R108" s="70"/>
      <c r="S108" s="70"/>
      <c r="T108" s="70"/>
    </row>
    <row r="109" spans="1:23" x14ac:dyDescent="0.45">
      <c r="A109" s="2" t="str">
        <f>'Population Definitions'!B11</f>
        <v>PLHIV Health Care Workers</v>
      </c>
      <c r="B109" t="s">
        <v>32</v>
      </c>
      <c r="C109">
        <f t="shared" si="7"/>
        <v>1</v>
      </c>
      <c r="D109" s="2" t="s">
        <v>6</v>
      </c>
      <c r="L109" s="70"/>
      <c r="M109" s="70"/>
      <c r="N109" s="70"/>
      <c r="O109" s="70"/>
      <c r="P109" s="70"/>
      <c r="Q109" s="70"/>
      <c r="R109" s="70"/>
      <c r="S109" s="70"/>
      <c r="T109" s="70"/>
    </row>
    <row r="110" spans="1:23" x14ac:dyDescent="0.45">
      <c r="A110" s="2" t="str">
        <f>'Population Definitions'!B12</f>
        <v>Miners</v>
      </c>
      <c r="B110" t="s">
        <v>32</v>
      </c>
      <c r="C110" t="str">
        <f t="shared" si="7"/>
        <v>N.A.</v>
      </c>
      <c r="D110" s="2" t="s">
        <v>6</v>
      </c>
      <c r="L110" s="70"/>
      <c r="M110" s="70"/>
      <c r="N110" s="70"/>
      <c r="O110" s="70"/>
      <c r="P110" s="70"/>
      <c r="Q110" s="70"/>
      <c r="R110" s="70"/>
      <c r="S110" s="70"/>
      <c r="T110" s="70">
        <v>2.5442361935443373E-3</v>
      </c>
    </row>
    <row r="111" spans="1:23" x14ac:dyDescent="0.45">
      <c r="A111" s="2" t="str">
        <f>'Population Definitions'!B13</f>
        <v>PLHIV Miners</v>
      </c>
      <c r="B111" t="s">
        <v>32</v>
      </c>
      <c r="C111" t="str">
        <f t="shared" si="7"/>
        <v>N.A.</v>
      </c>
      <c r="D111" s="2" t="s">
        <v>6</v>
      </c>
      <c r="L111" s="70"/>
      <c r="M111" s="70"/>
      <c r="N111" s="70"/>
      <c r="O111" s="70"/>
      <c r="P111" s="70"/>
      <c r="Q111" s="70"/>
      <c r="R111" s="70"/>
      <c r="S111" s="70"/>
      <c r="T111" s="70">
        <v>1.9045269717427064E-3</v>
      </c>
    </row>
  </sheetData>
  <dataValidations count="96">
    <dataValidation type="list" allowBlank="1" showInputMessage="1" showErrorMessage="1" sqref="B2" xr:uid="{00000000-0002-0000-0500-000000000000}">
      <formula1>"Proportion"</formula1>
    </dataValidation>
    <dataValidation type="list" allowBlank="1" showInputMessage="1" showErrorMessage="1" sqref="B3" xr:uid="{00000000-0002-0000-0500-000001000000}">
      <formula1>"Proportion"</formula1>
    </dataValidation>
    <dataValidation type="list" allowBlank="1" showInputMessage="1" showErrorMessage="1" sqref="B4" xr:uid="{00000000-0002-0000-0500-000002000000}">
      <formula1>"Proportion"</formula1>
    </dataValidation>
    <dataValidation type="list" allowBlank="1" showInputMessage="1" showErrorMessage="1" sqref="B5" xr:uid="{00000000-0002-0000-0500-000003000000}">
      <formula1>"Proportion"</formula1>
    </dataValidation>
    <dataValidation type="list" allowBlank="1" showInputMessage="1" showErrorMessage="1" sqref="B6" xr:uid="{00000000-0002-0000-0500-000004000000}">
      <formula1>"Proportion"</formula1>
    </dataValidation>
    <dataValidation type="list" allowBlank="1" showInputMessage="1" showErrorMessage="1" sqref="B7" xr:uid="{00000000-0002-0000-0500-000005000000}">
      <formula1>"Proportion"</formula1>
    </dataValidation>
    <dataValidation type="list" allowBlank="1" showInputMessage="1" showErrorMessage="1" sqref="B8" xr:uid="{00000000-0002-0000-0500-000006000000}">
      <formula1>"Proportion"</formula1>
    </dataValidation>
    <dataValidation type="list" allowBlank="1" showInputMessage="1" showErrorMessage="1" sqref="B9" xr:uid="{00000000-0002-0000-0500-000007000000}">
      <formula1>"Proportion"</formula1>
    </dataValidation>
    <dataValidation type="list" allowBlank="1" showInputMessage="1" showErrorMessage="1" sqref="B10" xr:uid="{00000000-0002-0000-0500-000008000000}">
      <formula1>"Proportion"</formula1>
    </dataValidation>
    <dataValidation type="list" allowBlank="1" showInputMessage="1" showErrorMessage="1" sqref="B11" xr:uid="{00000000-0002-0000-0500-000009000000}">
      <formula1>"Proportion"</formula1>
    </dataValidation>
    <dataValidation type="list" allowBlank="1" showInputMessage="1" showErrorMessage="1" sqref="B12" xr:uid="{00000000-0002-0000-0500-00000A000000}">
      <formula1>"Proportion"</formula1>
    </dataValidation>
    <dataValidation type="list" allowBlank="1" showInputMessage="1" showErrorMessage="1" sqref="B13" xr:uid="{00000000-0002-0000-0500-00000B000000}">
      <formula1>"Proportion"</formula1>
    </dataValidation>
    <dataValidation type="list" allowBlank="1" showInputMessage="1" showErrorMessage="1" sqref="B16" xr:uid="{00000000-0002-0000-0500-00000C000000}">
      <formula1>"Proportion"</formula1>
    </dataValidation>
    <dataValidation type="list" allowBlank="1" showInputMessage="1" showErrorMessage="1" sqref="B17" xr:uid="{00000000-0002-0000-0500-00000D000000}">
      <formula1>"Proportion"</formula1>
    </dataValidation>
    <dataValidation type="list" allowBlank="1" showInputMessage="1" showErrorMessage="1" sqref="B18" xr:uid="{00000000-0002-0000-0500-00000E000000}">
      <formula1>"Proportion"</formula1>
    </dataValidation>
    <dataValidation type="list" allowBlank="1" showInputMessage="1" showErrorMessage="1" sqref="B19" xr:uid="{00000000-0002-0000-0500-00000F000000}">
      <formula1>"Proportion"</formula1>
    </dataValidation>
    <dataValidation type="list" allowBlank="1" showInputMessage="1" showErrorMessage="1" sqref="B20" xr:uid="{00000000-0002-0000-0500-000010000000}">
      <formula1>"Proportion"</formula1>
    </dataValidation>
    <dataValidation type="list" allowBlank="1" showInputMessage="1" showErrorMessage="1" sqref="B21" xr:uid="{00000000-0002-0000-0500-000011000000}">
      <formula1>"Proportion"</formula1>
    </dataValidation>
    <dataValidation type="list" allowBlank="1" showInputMessage="1" showErrorMessage="1" sqref="B22" xr:uid="{00000000-0002-0000-0500-000012000000}">
      <formula1>"Proportion"</formula1>
    </dataValidation>
    <dataValidation type="list" allowBlank="1" showInputMessage="1" showErrorMessage="1" sqref="B23" xr:uid="{00000000-0002-0000-0500-000013000000}">
      <formula1>"Proportion"</formula1>
    </dataValidation>
    <dataValidation type="list" allowBlank="1" showInputMessage="1" showErrorMessage="1" sqref="B24" xr:uid="{00000000-0002-0000-0500-000014000000}">
      <formula1>"Proportion"</formula1>
    </dataValidation>
    <dataValidation type="list" allowBlank="1" showInputMessage="1" showErrorMessage="1" sqref="B25" xr:uid="{00000000-0002-0000-0500-000015000000}">
      <formula1>"Proportion"</formula1>
    </dataValidation>
    <dataValidation type="list" allowBlank="1" showInputMessage="1" showErrorMessage="1" sqref="B26" xr:uid="{00000000-0002-0000-0500-000016000000}">
      <formula1>"Proportion"</formula1>
    </dataValidation>
    <dataValidation type="list" allowBlank="1" showInputMessage="1" showErrorMessage="1" sqref="B27" xr:uid="{00000000-0002-0000-0500-000017000000}">
      <formula1>"Proportion"</formula1>
    </dataValidation>
    <dataValidation type="list" allowBlank="1" showInputMessage="1" showErrorMessage="1" sqref="B30" xr:uid="{00000000-0002-0000-0500-000018000000}">
      <formula1>"Proportion"</formula1>
    </dataValidation>
    <dataValidation type="list" allowBlank="1" showInputMessage="1" showErrorMessage="1" sqref="B31" xr:uid="{00000000-0002-0000-0500-000019000000}">
      <formula1>"Proportion"</formula1>
    </dataValidation>
    <dataValidation type="list" allowBlank="1" showInputMessage="1" showErrorMessage="1" sqref="B32" xr:uid="{00000000-0002-0000-0500-00001A000000}">
      <formula1>"Proportion"</formula1>
    </dataValidation>
    <dataValidation type="list" allowBlank="1" showInputMessage="1" showErrorMessage="1" sqref="B33" xr:uid="{00000000-0002-0000-0500-00001B000000}">
      <formula1>"Proportion"</formula1>
    </dataValidation>
    <dataValidation type="list" allowBlank="1" showInputMessage="1" showErrorMessage="1" sqref="B34" xr:uid="{00000000-0002-0000-0500-00001C000000}">
      <formula1>"Proportion"</formula1>
    </dataValidation>
    <dataValidation type="list" allowBlank="1" showInputMessage="1" showErrorMessage="1" sqref="B35" xr:uid="{00000000-0002-0000-0500-00001D000000}">
      <formula1>"Proportion"</formula1>
    </dataValidation>
    <dataValidation type="list" allowBlank="1" showInputMessage="1" showErrorMessage="1" sqref="B36" xr:uid="{00000000-0002-0000-0500-00001E000000}">
      <formula1>"Proportion"</formula1>
    </dataValidation>
    <dataValidation type="list" allowBlank="1" showInputMessage="1" showErrorMessage="1" sqref="B37" xr:uid="{00000000-0002-0000-0500-00001F000000}">
      <formula1>"Proportion"</formula1>
    </dataValidation>
    <dataValidation type="list" allowBlank="1" showInputMessage="1" showErrorMessage="1" sqref="B38" xr:uid="{00000000-0002-0000-0500-000020000000}">
      <formula1>"Proportion"</formula1>
    </dataValidation>
    <dataValidation type="list" allowBlank="1" showInputMessage="1" showErrorMessage="1" sqref="B39" xr:uid="{00000000-0002-0000-0500-000021000000}">
      <formula1>"Proportion"</formula1>
    </dataValidation>
    <dataValidation type="list" allowBlank="1" showInputMessage="1" showErrorMessage="1" sqref="B40" xr:uid="{00000000-0002-0000-0500-000022000000}">
      <formula1>"Proportion"</formula1>
    </dataValidation>
    <dataValidation type="list" allowBlank="1" showInputMessage="1" showErrorMessage="1" sqref="B41" xr:uid="{00000000-0002-0000-0500-000023000000}">
      <formula1>"Proportion"</formula1>
    </dataValidation>
    <dataValidation type="list" allowBlank="1" showInputMessage="1" showErrorMessage="1" sqref="B44" xr:uid="{00000000-0002-0000-0500-000024000000}">
      <formula1>"Proportion"</formula1>
    </dataValidation>
    <dataValidation type="list" allowBlank="1" showInputMessage="1" showErrorMessage="1" sqref="B45" xr:uid="{00000000-0002-0000-0500-000025000000}">
      <formula1>"Proportion"</formula1>
    </dataValidation>
    <dataValidation type="list" allowBlank="1" showInputMessage="1" showErrorMessage="1" sqref="B46" xr:uid="{00000000-0002-0000-0500-000026000000}">
      <formula1>"Proportion"</formula1>
    </dataValidation>
    <dataValidation type="list" allowBlank="1" showInputMessage="1" showErrorMessage="1" sqref="B47" xr:uid="{00000000-0002-0000-0500-000027000000}">
      <formula1>"Proportion"</formula1>
    </dataValidation>
    <dataValidation type="list" allowBlank="1" showInputMessage="1" showErrorMessage="1" sqref="B48" xr:uid="{00000000-0002-0000-0500-000028000000}">
      <formula1>"Proportion"</formula1>
    </dataValidation>
    <dataValidation type="list" allowBlank="1" showInputMessage="1" showErrorMessage="1" sqref="B49" xr:uid="{00000000-0002-0000-0500-000029000000}">
      <formula1>"Proportion"</formula1>
    </dataValidation>
    <dataValidation type="list" allowBlank="1" showInputMessage="1" showErrorMessage="1" sqref="B50" xr:uid="{00000000-0002-0000-0500-00002A000000}">
      <formula1>"Proportion"</formula1>
    </dataValidation>
    <dataValidation type="list" allowBlank="1" showInputMessage="1" showErrorMessage="1" sqref="B51" xr:uid="{00000000-0002-0000-0500-00002B000000}">
      <formula1>"Proportion"</formula1>
    </dataValidation>
    <dataValidation type="list" allowBlank="1" showInputMessage="1" showErrorMessage="1" sqref="B52" xr:uid="{00000000-0002-0000-0500-00002C000000}">
      <formula1>"Proportion"</formula1>
    </dataValidation>
    <dataValidation type="list" allowBlank="1" showInputMessage="1" showErrorMessage="1" sqref="B53" xr:uid="{00000000-0002-0000-0500-00002D000000}">
      <formula1>"Proportion"</formula1>
    </dataValidation>
    <dataValidation type="list" allowBlank="1" showInputMessage="1" showErrorMessage="1" sqref="B54" xr:uid="{00000000-0002-0000-0500-00002E000000}">
      <formula1>"Proportion"</formula1>
    </dataValidation>
    <dataValidation type="list" allowBlank="1" showInputMessage="1" showErrorMessage="1" sqref="B55" xr:uid="{00000000-0002-0000-0500-00002F000000}">
      <formula1>"Proportion"</formula1>
    </dataValidation>
    <dataValidation type="list" allowBlank="1" showInputMessage="1" showErrorMessage="1" sqref="B58" xr:uid="{00000000-0002-0000-0500-000030000000}">
      <formula1>"Proportion"</formula1>
    </dataValidation>
    <dataValidation type="list" allowBlank="1" showInputMessage="1" showErrorMessage="1" sqref="B59" xr:uid="{00000000-0002-0000-0500-000031000000}">
      <formula1>"Proportion"</formula1>
    </dataValidation>
    <dataValidation type="list" allowBlank="1" showInputMessage="1" showErrorMessage="1" sqref="B60" xr:uid="{00000000-0002-0000-0500-000032000000}">
      <formula1>"Proportion"</formula1>
    </dataValidation>
    <dataValidation type="list" allowBlank="1" showInputMessage="1" showErrorMessage="1" sqref="B61" xr:uid="{00000000-0002-0000-0500-000033000000}">
      <formula1>"Proportion"</formula1>
    </dataValidation>
    <dataValidation type="list" allowBlank="1" showInputMessage="1" showErrorMessage="1" sqref="B62" xr:uid="{00000000-0002-0000-0500-000034000000}">
      <formula1>"Proportion"</formula1>
    </dataValidation>
    <dataValidation type="list" allowBlank="1" showInputMessage="1" showErrorMessage="1" sqref="B63" xr:uid="{00000000-0002-0000-0500-000035000000}">
      <formula1>"Proportion"</formula1>
    </dataValidation>
    <dataValidation type="list" allowBlank="1" showInputMessage="1" showErrorMessage="1" sqref="B64" xr:uid="{00000000-0002-0000-0500-000036000000}">
      <formula1>"Proportion"</formula1>
    </dataValidation>
    <dataValidation type="list" allowBlank="1" showInputMessage="1" showErrorMessage="1" sqref="B65" xr:uid="{00000000-0002-0000-0500-000037000000}">
      <formula1>"Proportion"</formula1>
    </dataValidation>
    <dataValidation type="list" allowBlank="1" showInputMessage="1" showErrorMessage="1" sqref="B66" xr:uid="{00000000-0002-0000-0500-000038000000}">
      <formula1>"Proportion"</formula1>
    </dataValidation>
    <dataValidation type="list" allowBlank="1" showInputMessage="1" showErrorMessage="1" sqref="B67" xr:uid="{00000000-0002-0000-0500-000039000000}">
      <formula1>"Proportion"</formula1>
    </dataValidation>
    <dataValidation type="list" allowBlank="1" showInputMessage="1" showErrorMessage="1" sqref="B68" xr:uid="{00000000-0002-0000-0500-00003A000000}">
      <formula1>"Proportion"</formula1>
    </dataValidation>
    <dataValidation type="list" allowBlank="1" showInputMessage="1" showErrorMessage="1" sqref="B69" xr:uid="{00000000-0002-0000-0500-00003B000000}">
      <formula1>"Proportion"</formula1>
    </dataValidation>
    <dataValidation type="list" allowBlank="1" showInputMessage="1" showErrorMessage="1" sqref="B72" xr:uid="{00000000-0002-0000-0500-00003C000000}">
      <formula1>"Proportion"</formula1>
    </dataValidation>
    <dataValidation type="list" allowBlank="1" showInputMessage="1" showErrorMessage="1" sqref="B73" xr:uid="{00000000-0002-0000-0500-00003D000000}">
      <formula1>"Proportion"</formula1>
    </dataValidation>
    <dataValidation type="list" allowBlank="1" showInputMessage="1" showErrorMessage="1" sqref="B74" xr:uid="{00000000-0002-0000-0500-00003E000000}">
      <formula1>"Proportion"</formula1>
    </dataValidation>
    <dataValidation type="list" allowBlank="1" showInputMessage="1" showErrorMessage="1" sqref="B75" xr:uid="{00000000-0002-0000-0500-00003F000000}">
      <formula1>"Proportion"</formula1>
    </dataValidation>
    <dataValidation type="list" allowBlank="1" showInputMessage="1" showErrorMessage="1" sqref="B76" xr:uid="{00000000-0002-0000-0500-000040000000}">
      <formula1>"Proportion"</formula1>
    </dataValidation>
    <dataValidation type="list" allowBlank="1" showInputMessage="1" showErrorMessage="1" sqref="B77" xr:uid="{00000000-0002-0000-0500-000041000000}">
      <formula1>"Proportion"</formula1>
    </dataValidation>
    <dataValidation type="list" allowBlank="1" showInputMessage="1" showErrorMessage="1" sqref="B78" xr:uid="{00000000-0002-0000-0500-000042000000}">
      <formula1>"Proportion"</formula1>
    </dataValidation>
    <dataValidation type="list" allowBlank="1" showInputMessage="1" showErrorMessage="1" sqref="B79" xr:uid="{00000000-0002-0000-0500-000043000000}">
      <formula1>"Proportion"</formula1>
    </dataValidation>
    <dataValidation type="list" allowBlank="1" showInputMessage="1" showErrorMessage="1" sqref="B80" xr:uid="{00000000-0002-0000-0500-000044000000}">
      <formula1>"Proportion"</formula1>
    </dataValidation>
    <dataValidation type="list" allowBlank="1" showInputMessage="1" showErrorMessage="1" sqref="B81" xr:uid="{00000000-0002-0000-0500-000045000000}">
      <formula1>"Proportion"</formula1>
    </dataValidation>
    <dataValidation type="list" allowBlank="1" showInputMessage="1" showErrorMessage="1" sqref="B82" xr:uid="{00000000-0002-0000-0500-000046000000}">
      <formula1>"Proportion"</formula1>
    </dataValidation>
    <dataValidation type="list" allowBlank="1" showInputMessage="1" showErrorMessage="1" sqref="B83" xr:uid="{00000000-0002-0000-0500-000047000000}">
      <formula1>"Proportion"</formula1>
    </dataValidation>
    <dataValidation type="list" allowBlank="1" showInputMessage="1" showErrorMessage="1" sqref="B86" xr:uid="{00000000-0002-0000-0500-000048000000}">
      <formula1>"Proportion"</formula1>
    </dataValidation>
    <dataValidation type="list" allowBlank="1" showInputMessage="1" showErrorMessage="1" sqref="B87" xr:uid="{00000000-0002-0000-0500-000049000000}">
      <formula1>"Proportion"</formula1>
    </dataValidation>
    <dataValidation type="list" allowBlank="1" showInputMessage="1" showErrorMessage="1" sqref="B88" xr:uid="{00000000-0002-0000-0500-00004A000000}">
      <formula1>"Proportion"</formula1>
    </dataValidation>
    <dataValidation type="list" allowBlank="1" showInputMessage="1" showErrorMessage="1" sqref="B89" xr:uid="{00000000-0002-0000-0500-00004B000000}">
      <formula1>"Proportion"</formula1>
    </dataValidation>
    <dataValidation type="list" allowBlank="1" showInputMessage="1" showErrorMessage="1" sqref="B90" xr:uid="{00000000-0002-0000-0500-00004C000000}">
      <formula1>"Proportion"</formula1>
    </dataValidation>
    <dataValidation type="list" allowBlank="1" showInputMessage="1" showErrorMessage="1" sqref="B91" xr:uid="{00000000-0002-0000-0500-00004D000000}">
      <formula1>"Proportion"</formula1>
    </dataValidation>
    <dataValidation type="list" allowBlank="1" showInputMessage="1" showErrorMessage="1" sqref="B92" xr:uid="{00000000-0002-0000-0500-00004E000000}">
      <formula1>"Proportion"</formula1>
    </dataValidation>
    <dataValidation type="list" allowBlank="1" showInputMessage="1" showErrorMessage="1" sqref="B93" xr:uid="{00000000-0002-0000-0500-00004F000000}">
      <formula1>"Proportion"</formula1>
    </dataValidation>
    <dataValidation type="list" allowBlank="1" showInputMessage="1" showErrorMessage="1" sqref="B94" xr:uid="{00000000-0002-0000-0500-000050000000}">
      <formula1>"Proportion"</formula1>
    </dataValidation>
    <dataValidation type="list" allowBlank="1" showInputMessage="1" showErrorMessage="1" sqref="B95" xr:uid="{00000000-0002-0000-0500-000051000000}">
      <formula1>"Proportion"</formula1>
    </dataValidation>
    <dataValidation type="list" allowBlank="1" showInputMessage="1" showErrorMessage="1" sqref="B96" xr:uid="{00000000-0002-0000-0500-000052000000}">
      <formula1>"Proportion"</formula1>
    </dataValidation>
    <dataValidation type="list" allowBlank="1" showInputMessage="1" showErrorMessage="1" sqref="B97" xr:uid="{00000000-0002-0000-0500-000053000000}">
      <formula1>"Proportion"</formula1>
    </dataValidation>
    <dataValidation type="list" allowBlank="1" showInputMessage="1" showErrorMessage="1" sqref="B100" xr:uid="{00000000-0002-0000-0500-000054000000}">
      <formula1>"Proportion"</formula1>
    </dataValidation>
    <dataValidation type="list" allowBlank="1" showInputMessage="1" showErrorMessage="1" sqref="B101" xr:uid="{00000000-0002-0000-0500-000055000000}">
      <formula1>"Proportion"</formula1>
    </dataValidation>
    <dataValidation type="list" allowBlank="1" showInputMessage="1" showErrorMessage="1" sqref="B102" xr:uid="{00000000-0002-0000-0500-000056000000}">
      <formula1>"Proportion"</formula1>
    </dataValidation>
    <dataValidation type="list" allowBlank="1" showInputMessage="1" showErrorMessage="1" sqref="B103" xr:uid="{00000000-0002-0000-0500-000057000000}">
      <formula1>"Proportion"</formula1>
    </dataValidation>
    <dataValidation type="list" allowBlank="1" showInputMessage="1" showErrorMessage="1" sqref="B104" xr:uid="{00000000-0002-0000-0500-000058000000}">
      <formula1>"Proportion"</formula1>
    </dataValidation>
    <dataValidation type="list" allowBlank="1" showInputMessage="1" showErrorMessage="1" sqref="B105" xr:uid="{00000000-0002-0000-0500-000059000000}">
      <formula1>"Proportion"</formula1>
    </dataValidation>
    <dataValidation type="list" allowBlank="1" showInputMessage="1" showErrorMessage="1" sqref="B106" xr:uid="{00000000-0002-0000-0500-00005A000000}">
      <formula1>"Proportion"</formula1>
    </dataValidation>
    <dataValidation type="list" allowBlank="1" showInputMessage="1" showErrorMessage="1" sqref="B107" xr:uid="{00000000-0002-0000-0500-00005B000000}">
      <formula1>"Proportion"</formula1>
    </dataValidation>
    <dataValidation type="list" allowBlank="1" showInputMessage="1" showErrorMessage="1" sqref="B108" xr:uid="{00000000-0002-0000-0500-00005C000000}">
      <formula1>"Proportion"</formula1>
    </dataValidation>
    <dataValidation type="list" allowBlank="1" showInputMessage="1" showErrorMessage="1" sqref="B109" xr:uid="{00000000-0002-0000-0500-00005D000000}">
      <formula1>"Proportion"</formula1>
    </dataValidation>
    <dataValidation type="list" allowBlank="1" showInputMessage="1" showErrorMessage="1" sqref="B110" xr:uid="{00000000-0002-0000-0500-00005E000000}">
      <formula1>"Proportion"</formula1>
    </dataValidation>
    <dataValidation type="list" allowBlank="1" showInputMessage="1" showErrorMessage="1" sqref="B111" xr:uid="{00000000-0002-0000-0500-00005F000000}">
      <formula1>"Proportion"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97"/>
  <sheetViews>
    <sheetView topLeftCell="A19" workbookViewId="0">
      <selection activeCell="C72" sqref="C72:C83"/>
    </sheetView>
  </sheetViews>
  <sheetFormatPr defaultRowHeight="14.25" x14ac:dyDescent="0.45"/>
  <cols>
    <col min="1" max="1" width="50.73046875" customWidth="1"/>
    <col min="2" max="2" width="15.73046875" customWidth="1"/>
    <col min="3" max="3" width="10.73046875" customWidth="1"/>
  </cols>
  <sheetData>
    <row r="1" spans="1:23" x14ac:dyDescent="0.45">
      <c r="A1" s="1" t="s">
        <v>40</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41</v>
      </c>
      <c r="C2" s="71">
        <v>0.5</v>
      </c>
      <c r="D2" s="2" t="s">
        <v>6</v>
      </c>
    </row>
    <row r="3" spans="1:23" x14ac:dyDescent="0.45">
      <c r="A3" s="2" t="str">
        <f>'Population Definitions'!B3</f>
        <v>Gen 5-14</v>
      </c>
      <c r="B3" t="s">
        <v>41</v>
      </c>
      <c r="C3" s="71">
        <v>0.5</v>
      </c>
      <c r="D3" s="2" t="s">
        <v>6</v>
      </c>
    </row>
    <row r="4" spans="1:23" x14ac:dyDescent="0.45">
      <c r="A4" s="2" t="str">
        <f>'Population Definitions'!B4</f>
        <v>Gen 15-64</v>
      </c>
      <c r="B4" t="s">
        <v>41</v>
      </c>
      <c r="C4" s="71">
        <v>0.5</v>
      </c>
      <c r="D4" s="2" t="s">
        <v>6</v>
      </c>
    </row>
    <row r="5" spans="1:23" x14ac:dyDescent="0.45">
      <c r="A5" s="2" t="str">
        <f>'Population Definitions'!B5</f>
        <v>Gen 65+</v>
      </c>
      <c r="B5" t="s">
        <v>41</v>
      </c>
      <c r="C5" s="71">
        <v>0.5</v>
      </c>
      <c r="D5" s="2" t="s">
        <v>6</v>
      </c>
    </row>
    <row r="6" spans="1:23" x14ac:dyDescent="0.45">
      <c r="A6" s="2" t="str">
        <f>'Population Definitions'!B6</f>
        <v>PLHIV 15-64</v>
      </c>
      <c r="B6" t="s">
        <v>41</v>
      </c>
      <c r="C6" s="71">
        <v>0.5</v>
      </c>
      <c r="D6" s="2" t="s">
        <v>6</v>
      </c>
    </row>
    <row r="7" spans="1:23" x14ac:dyDescent="0.45">
      <c r="A7" s="2" t="str">
        <f>'Population Definitions'!B7</f>
        <v>PLHIV 65+</v>
      </c>
      <c r="B7" t="s">
        <v>41</v>
      </c>
      <c r="C7" s="71">
        <v>0.5</v>
      </c>
      <c r="D7" s="2" t="s">
        <v>6</v>
      </c>
    </row>
    <row r="8" spans="1:23" x14ac:dyDescent="0.45">
      <c r="A8" s="2" t="str">
        <f>'Population Definitions'!B8</f>
        <v>Prisoners</v>
      </c>
      <c r="B8" t="s">
        <v>41</v>
      </c>
      <c r="C8" s="71">
        <v>0.5</v>
      </c>
      <c r="D8" s="2" t="s">
        <v>6</v>
      </c>
    </row>
    <row r="9" spans="1:23" x14ac:dyDescent="0.45">
      <c r="A9" s="2" t="str">
        <f>'Population Definitions'!B9</f>
        <v>PLHIV Prisoners</v>
      </c>
      <c r="B9" t="s">
        <v>41</v>
      </c>
      <c r="C9" s="71">
        <v>0.5</v>
      </c>
      <c r="D9" s="2" t="s">
        <v>6</v>
      </c>
    </row>
    <row r="10" spans="1:23" x14ac:dyDescent="0.45">
      <c r="A10" s="2" t="str">
        <f>'Population Definitions'!B10</f>
        <v>Health Care Workers</v>
      </c>
      <c r="B10" t="s">
        <v>41</v>
      </c>
      <c r="C10" s="71">
        <v>0.5</v>
      </c>
      <c r="D10" s="2" t="s">
        <v>6</v>
      </c>
    </row>
    <row r="11" spans="1:23" x14ac:dyDescent="0.45">
      <c r="A11" s="2" t="str">
        <f>'Population Definitions'!B11</f>
        <v>PLHIV Health Care Workers</v>
      </c>
      <c r="B11" t="s">
        <v>41</v>
      </c>
      <c r="C11" s="71">
        <v>0.5</v>
      </c>
      <c r="D11" s="2" t="s">
        <v>6</v>
      </c>
    </row>
    <row r="12" spans="1:23" x14ac:dyDescent="0.45">
      <c r="A12" s="2" t="str">
        <f>'Population Definitions'!B12</f>
        <v>Miners</v>
      </c>
      <c r="B12" t="s">
        <v>41</v>
      </c>
      <c r="C12" s="71">
        <v>0.5</v>
      </c>
      <c r="D12" s="2" t="s">
        <v>6</v>
      </c>
    </row>
    <row r="13" spans="1:23" x14ac:dyDescent="0.45">
      <c r="A13" s="2" t="str">
        <f>'Population Definitions'!B13</f>
        <v>PLHIV Miners</v>
      </c>
      <c r="B13" t="s">
        <v>41</v>
      </c>
      <c r="C13" s="71">
        <v>0.5</v>
      </c>
      <c r="D13" s="2" t="s">
        <v>6</v>
      </c>
    </row>
    <row r="15" spans="1:23" x14ac:dyDescent="0.45">
      <c r="A15" s="1" t="s">
        <v>42</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41</v>
      </c>
      <c r="C16" s="73">
        <v>0.5</v>
      </c>
      <c r="D16" s="2" t="s">
        <v>6</v>
      </c>
    </row>
    <row r="17" spans="1:23" x14ac:dyDescent="0.45">
      <c r="A17" s="2" t="str">
        <f>'Population Definitions'!B3</f>
        <v>Gen 5-14</v>
      </c>
      <c r="B17" t="s">
        <v>41</v>
      </c>
      <c r="C17" s="73">
        <v>0.5</v>
      </c>
      <c r="D17" s="2" t="s">
        <v>6</v>
      </c>
    </row>
    <row r="18" spans="1:23" x14ac:dyDescent="0.45">
      <c r="A18" s="2" t="str">
        <f>'Population Definitions'!B4</f>
        <v>Gen 15-64</v>
      </c>
      <c r="B18" t="s">
        <v>41</v>
      </c>
      <c r="C18" s="73">
        <v>0.5</v>
      </c>
      <c r="D18" s="2" t="s">
        <v>6</v>
      </c>
    </row>
    <row r="19" spans="1:23" x14ac:dyDescent="0.45">
      <c r="A19" s="2" t="str">
        <f>'Population Definitions'!B5</f>
        <v>Gen 65+</v>
      </c>
      <c r="B19" t="s">
        <v>41</v>
      </c>
      <c r="C19" s="73">
        <v>0.5</v>
      </c>
      <c r="D19" s="2" t="s">
        <v>6</v>
      </c>
    </row>
    <row r="20" spans="1:23" x14ac:dyDescent="0.45">
      <c r="A20" s="2" t="str">
        <f>'Population Definitions'!B6</f>
        <v>PLHIV 15-64</v>
      </c>
      <c r="B20" t="s">
        <v>41</v>
      </c>
      <c r="C20" s="73">
        <v>0.5</v>
      </c>
      <c r="D20" s="2" t="s">
        <v>6</v>
      </c>
    </row>
    <row r="21" spans="1:23" x14ac:dyDescent="0.45">
      <c r="A21" s="2" t="str">
        <f>'Population Definitions'!B7</f>
        <v>PLHIV 65+</v>
      </c>
      <c r="B21" t="s">
        <v>41</v>
      </c>
      <c r="C21" s="73">
        <v>0.5</v>
      </c>
      <c r="D21" s="2" t="s">
        <v>6</v>
      </c>
    </row>
    <row r="22" spans="1:23" x14ac:dyDescent="0.45">
      <c r="A22" s="2" t="str">
        <f>'Population Definitions'!B8</f>
        <v>Prisoners</v>
      </c>
      <c r="B22" t="s">
        <v>41</v>
      </c>
      <c r="C22" s="73">
        <v>0.5</v>
      </c>
      <c r="D22" s="2" t="s">
        <v>6</v>
      </c>
    </row>
    <row r="23" spans="1:23" x14ac:dyDescent="0.45">
      <c r="A23" s="2" t="str">
        <f>'Population Definitions'!B9</f>
        <v>PLHIV Prisoners</v>
      </c>
      <c r="B23" t="s">
        <v>41</v>
      </c>
      <c r="C23" s="73">
        <v>0.5</v>
      </c>
      <c r="D23" s="2" t="s">
        <v>6</v>
      </c>
    </row>
    <row r="24" spans="1:23" x14ac:dyDescent="0.45">
      <c r="A24" s="2" t="str">
        <f>'Population Definitions'!B10</f>
        <v>Health Care Workers</v>
      </c>
      <c r="B24" t="s">
        <v>41</v>
      </c>
      <c r="C24" s="73">
        <v>0.5</v>
      </c>
      <c r="D24" s="2" t="s">
        <v>6</v>
      </c>
    </row>
    <row r="25" spans="1:23" x14ac:dyDescent="0.45">
      <c r="A25" s="2" t="str">
        <f>'Population Definitions'!B11</f>
        <v>PLHIV Health Care Workers</v>
      </c>
      <c r="B25" t="s">
        <v>41</v>
      </c>
      <c r="C25" s="73">
        <v>0.5</v>
      </c>
      <c r="D25" s="2" t="s">
        <v>6</v>
      </c>
    </row>
    <row r="26" spans="1:23" x14ac:dyDescent="0.45">
      <c r="A26" s="2" t="str">
        <f>'Population Definitions'!B12</f>
        <v>Miners</v>
      </c>
      <c r="B26" t="s">
        <v>41</v>
      </c>
      <c r="C26" s="73">
        <v>0.5</v>
      </c>
      <c r="D26" s="2" t="s">
        <v>6</v>
      </c>
    </row>
    <row r="27" spans="1:23" x14ac:dyDescent="0.45">
      <c r="A27" s="2" t="str">
        <f>'Population Definitions'!B13</f>
        <v>PLHIV Miners</v>
      </c>
      <c r="B27" t="s">
        <v>41</v>
      </c>
      <c r="C27" s="73">
        <v>0.5</v>
      </c>
      <c r="D27" s="2" t="s">
        <v>6</v>
      </c>
    </row>
    <row r="29" spans="1:23" x14ac:dyDescent="0.45">
      <c r="A29" s="1" t="s">
        <v>43</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41</v>
      </c>
      <c r="C30">
        <v>1</v>
      </c>
      <c r="D30" s="2" t="s">
        <v>6</v>
      </c>
    </row>
    <row r="31" spans="1:23" x14ac:dyDescent="0.45">
      <c r="A31" s="2" t="str">
        <f>'Population Definitions'!B3</f>
        <v>Gen 5-14</v>
      </c>
      <c r="B31" t="s">
        <v>41</v>
      </c>
      <c r="C31" s="72">
        <v>1</v>
      </c>
      <c r="D31" s="2" t="s">
        <v>6</v>
      </c>
    </row>
    <row r="32" spans="1:23" x14ac:dyDescent="0.45">
      <c r="A32" s="2" t="str">
        <f>'Population Definitions'!B4</f>
        <v>Gen 15-64</v>
      </c>
      <c r="B32" t="s">
        <v>41</v>
      </c>
      <c r="C32" s="72">
        <v>1</v>
      </c>
      <c r="D32" s="2" t="s">
        <v>6</v>
      </c>
    </row>
    <row r="33" spans="1:23" x14ac:dyDescent="0.45">
      <c r="A33" s="2" t="str">
        <f>'Population Definitions'!B5</f>
        <v>Gen 65+</v>
      </c>
      <c r="B33" t="s">
        <v>41</v>
      </c>
      <c r="C33" s="72">
        <v>1</v>
      </c>
      <c r="D33" s="2" t="s">
        <v>6</v>
      </c>
    </row>
    <row r="34" spans="1:23" x14ac:dyDescent="0.45">
      <c r="A34" s="2" t="str">
        <f>'Population Definitions'!B6</f>
        <v>PLHIV 15-64</v>
      </c>
      <c r="B34" t="s">
        <v>41</v>
      </c>
      <c r="C34" s="72">
        <v>1</v>
      </c>
      <c r="D34" s="2" t="s">
        <v>6</v>
      </c>
    </row>
    <row r="35" spans="1:23" x14ac:dyDescent="0.45">
      <c r="A35" s="2" t="str">
        <f>'Population Definitions'!B7</f>
        <v>PLHIV 65+</v>
      </c>
      <c r="B35" t="s">
        <v>41</v>
      </c>
      <c r="C35" s="72">
        <v>1</v>
      </c>
      <c r="D35" s="2" t="s">
        <v>6</v>
      </c>
    </row>
    <row r="36" spans="1:23" x14ac:dyDescent="0.45">
      <c r="A36" s="2" t="str">
        <f>'Population Definitions'!B8</f>
        <v>Prisoners</v>
      </c>
      <c r="B36" t="s">
        <v>41</v>
      </c>
      <c r="C36" s="72">
        <v>1</v>
      </c>
      <c r="D36" s="2" t="s">
        <v>6</v>
      </c>
    </row>
    <row r="37" spans="1:23" x14ac:dyDescent="0.45">
      <c r="A37" s="2" t="str">
        <f>'Population Definitions'!B9</f>
        <v>PLHIV Prisoners</v>
      </c>
      <c r="B37" t="s">
        <v>41</v>
      </c>
      <c r="C37" s="72">
        <v>1</v>
      </c>
      <c r="D37" s="2" t="s">
        <v>6</v>
      </c>
    </row>
    <row r="38" spans="1:23" x14ac:dyDescent="0.45">
      <c r="A38" s="2" t="str">
        <f>'Population Definitions'!B10</f>
        <v>Health Care Workers</v>
      </c>
      <c r="B38" t="s">
        <v>41</v>
      </c>
      <c r="C38" s="72">
        <v>1</v>
      </c>
      <c r="D38" s="2" t="s">
        <v>6</v>
      </c>
    </row>
    <row r="39" spans="1:23" x14ac:dyDescent="0.45">
      <c r="A39" s="2" t="str">
        <f>'Population Definitions'!B11</f>
        <v>PLHIV Health Care Workers</v>
      </c>
      <c r="B39" t="s">
        <v>41</v>
      </c>
      <c r="C39" s="72">
        <v>1</v>
      </c>
      <c r="D39" s="2" t="s">
        <v>6</v>
      </c>
    </row>
    <row r="40" spans="1:23" x14ac:dyDescent="0.45">
      <c r="A40" s="2" t="str">
        <f>'Population Definitions'!B12</f>
        <v>Miners</v>
      </c>
      <c r="B40" t="s">
        <v>41</v>
      </c>
      <c r="C40" s="72">
        <v>1</v>
      </c>
      <c r="D40" s="2" t="s">
        <v>6</v>
      </c>
    </row>
    <row r="41" spans="1:23" x14ac:dyDescent="0.45">
      <c r="A41" s="2" t="str">
        <f>'Population Definitions'!B13</f>
        <v>PLHIV Miners</v>
      </c>
      <c r="B41" t="s">
        <v>41</v>
      </c>
      <c r="C41" s="72">
        <v>1</v>
      </c>
      <c r="D41" s="2" t="s">
        <v>6</v>
      </c>
    </row>
    <row r="43" spans="1:23" x14ac:dyDescent="0.45">
      <c r="A43" s="1" t="s">
        <v>44</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41</v>
      </c>
      <c r="C44" s="74">
        <v>0.22</v>
      </c>
      <c r="D44" s="2" t="s">
        <v>6</v>
      </c>
    </row>
    <row r="45" spans="1:23" x14ac:dyDescent="0.45">
      <c r="A45" s="2" t="str">
        <f>'Population Definitions'!B3</f>
        <v>Gen 5-14</v>
      </c>
      <c r="B45" t="s">
        <v>41</v>
      </c>
      <c r="C45" s="74">
        <v>0.22</v>
      </c>
      <c r="D45" s="2" t="s">
        <v>6</v>
      </c>
    </row>
    <row r="46" spans="1:23" x14ac:dyDescent="0.45">
      <c r="A46" s="2" t="str">
        <f>'Population Definitions'!B4</f>
        <v>Gen 15-64</v>
      </c>
      <c r="B46" t="s">
        <v>41</v>
      </c>
      <c r="C46" s="74">
        <v>0.22</v>
      </c>
      <c r="D46" s="2" t="s">
        <v>6</v>
      </c>
    </row>
    <row r="47" spans="1:23" x14ac:dyDescent="0.45">
      <c r="A47" s="2" t="str">
        <f>'Population Definitions'!B5</f>
        <v>Gen 65+</v>
      </c>
      <c r="B47" t="s">
        <v>41</v>
      </c>
      <c r="C47" s="74">
        <v>0.22</v>
      </c>
      <c r="D47" s="2" t="s">
        <v>6</v>
      </c>
    </row>
    <row r="48" spans="1:23" x14ac:dyDescent="0.45">
      <c r="A48" s="2" t="str">
        <f>'Population Definitions'!B6</f>
        <v>PLHIV 15-64</v>
      </c>
      <c r="B48" t="s">
        <v>41</v>
      </c>
      <c r="C48" s="74">
        <v>0.22</v>
      </c>
      <c r="D48" s="2" t="s">
        <v>6</v>
      </c>
    </row>
    <row r="49" spans="1:23" x14ac:dyDescent="0.45">
      <c r="A49" s="2" t="str">
        <f>'Population Definitions'!B7</f>
        <v>PLHIV 65+</v>
      </c>
      <c r="B49" t="s">
        <v>41</v>
      </c>
      <c r="C49" s="74">
        <v>0.22</v>
      </c>
      <c r="D49" s="2" t="s">
        <v>6</v>
      </c>
    </row>
    <row r="50" spans="1:23" x14ac:dyDescent="0.45">
      <c r="A50" s="2" t="str">
        <f>'Population Definitions'!B8</f>
        <v>Prisoners</v>
      </c>
      <c r="B50" t="s">
        <v>41</v>
      </c>
      <c r="C50" s="74">
        <v>0.22</v>
      </c>
      <c r="D50" s="2" t="s">
        <v>6</v>
      </c>
    </row>
    <row r="51" spans="1:23" x14ac:dyDescent="0.45">
      <c r="A51" s="2" t="str">
        <f>'Population Definitions'!B9</f>
        <v>PLHIV Prisoners</v>
      </c>
      <c r="B51" t="s">
        <v>41</v>
      </c>
      <c r="C51" s="74">
        <v>0.22</v>
      </c>
      <c r="D51" s="2" t="s">
        <v>6</v>
      </c>
    </row>
    <row r="52" spans="1:23" x14ac:dyDescent="0.45">
      <c r="A52" s="2" t="str">
        <f>'Population Definitions'!B10</f>
        <v>Health Care Workers</v>
      </c>
      <c r="B52" t="s">
        <v>41</v>
      </c>
      <c r="C52" s="74">
        <v>0.22</v>
      </c>
      <c r="D52" s="2" t="s">
        <v>6</v>
      </c>
    </row>
    <row r="53" spans="1:23" x14ac:dyDescent="0.45">
      <c r="A53" s="2" t="str">
        <f>'Population Definitions'!B11</f>
        <v>PLHIV Health Care Workers</v>
      </c>
      <c r="B53" t="s">
        <v>41</v>
      </c>
      <c r="C53" s="74">
        <v>0.22</v>
      </c>
      <c r="D53" s="2" t="s">
        <v>6</v>
      </c>
    </row>
    <row r="54" spans="1:23" x14ac:dyDescent="0.45">
      <c r="A54" s="2" t="str">
        <f>'Population Definitions'!B12</f>
        <v>Miners</v>
      </c>
      <c r="B54" t="s">
        <v>41</v>
      </c>
      <c r="C54" s="74">
        <v>0.22</v>
      </c>
      <c r="D54" s="2" t="s">
        <v>6</v>
      </c>
    </row>
    <row r="55" spans="1:23" x14ac:dyDescent="0.45">
      <c r="A55" s="2" t="str">
        <f>'Population Definitions'!B13</f>
        <v>PLHIV Miners</v>
      </c>
      <c r="B55" t="s">
        <v>41</v>
      </c>
      <c r="C55" s="74">
        <v>0.22</v>
      </c>
      <c r="D55" s="2" t="s">
        <v>6</v>
      </c>
    </row>
    <row r="57" spans="1:23" x14ac:dyDescent="0.45">
      <c r="A57" s="1" t="s">
        <v>45</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41</v>
      </c>
      <c r="C58" s="76">
        <v>1</v>
      </c>
      <c r="D58" s="2" t="s">
        <v>6</v>
      </c>
    </row>
    <row r="59" spans="1:23" x14ac:dyDescent="0.45">
      <c r="A59" s="2" t="str">
        <f>'Population Definitions'!B3</f>
        <v>Gen 5-14</v>
      </c>
      <c r="B59" t="s">
        <v>41</v>
      </c>
      <c r="C59" s="76">
        <v>1</v>
      </c>
      <c r="D59" s="2" t="s">
        <v>6</v>
      </c>
    </row>
    <row r="60" spans="1:23" x14ac:dyDescent="0.45">
      <c r="A60" s="2" t="str">
        <f>'Population Definitions'!B4</f>
        <v>Gen 15-64</v>
      </c>
      <c r="B60" t="s">
        <v>41</v>
      </c>
      <c r="C60" s="76">
        <v>1</v>
      </c>
      <c r="D60" s="2" t="s">
        <v>6</v>
      </c>
    </row>
    <row r="61" spans="1:23" x14ac:dyDescent="0.45">
      <c r="A61" s="2" t="str">
        <f>'Population Definitions'!B5</f>
        <v>Gen 65+</v>
      </c>
      <c r="B61" t="s">
        <v>41</v>
      </c>
      <c r="C61" s="76">
        <v>1</v>
      </c>
      <c r="D61" s="2" t="s">
        <v>6</v>
      </c>
    </row>
    <row r="62" spans="1:23" x14ac:dyDescent="0.45">
      <c r="A62" s="2" t="str">
        <f>'Population Definitions'!B6</f>
        <v>PLHIV 15-64</v>
      </c>
      <c r="B62" t="s">
        <v>41</v>
      </c>
      <c r="C62" s="76">
        <v>1</v>
      </c>
      <c r="D62" s="2" t="s">
        <v>6</v>
      </c>
    </row>
    <row r="63" spans="1:23" x14ac:dyDescent="0.45">
      <c r="A63" s="2" t="str">
        <f>'Population Definitions'!B7</f>
        <v>PLHIV 65+</v>
      </c>
      <c r="B63" t="s">
        <v>41</v>
      </c>
      <c r="C63" s="76">
        <v>1</v>
      </c>
      <c r="D63" s="2" t="s">
        <v>6</v>
      </c>
    </row>
    <row r="64" spans="1:23" x14ac:dyDescent="0.45">
      <c r="A64" s="2" t="str">
        <f>'Population Definitions'!B8</f>
        <v>Prisoners</v>
      </c>
      <c r="B64" t="s">
        <v>41</v>
      </c>
      <c r="C64" s="76">
        <v>1</v>
      </c>
      <c r="D64" s="2" t="s">
        <v>6</v>
      </c>
    </row>
    <row r="65" spans="1:23" x14ac:dyDescent="0.45">
      <c r="A65" s="2" t="str">
        <f>'Population Definitions'!B9</f>
        <v>PLHIV Prisoners</v>
      </c>
      <c r="B65" t="s">
        <v>41</v>
      </c>
      <c r="C65" s="76">
        <v>1</v>
      </c>
      <c r="D65" s="2" t="s">
        <v>6</v>
      </c>
    </row>
    <row r="66" spans="1:23" x14ac:dyDescent="0.45">
      <c r="A66" s="2" t="str">
        <f>'Population Definitions'!B10</f>
        <v>Health Care Workers</v>
      </c>
      <c r="B66" t="s">
        <v>41</v>
      </c>
      <c r="C66" s="76">
        <v>1</v>
      </c>
      <c r="D66" s="2" t="s">
        <v>6</v>
      </c>
    </row>
    <row r="67" spans="1:23" x14ac:dyDescent="0.45">
      <c r="A67" s="2" t="str">
        <f>'Population Definitions'!B11</f>
        <v>PLHIV Health Care Workers</v>
      </c>
      <c r="B67" t="s">
        <v>41</v>
      </c>
      <c r="C67" s="76">
        <v>1</v>
      </c>
      <c r="D67" s="2" t="s">
        <v>6</v>
      </c>
    </row>
    <row r="68" spans="1:23" x14ac:dyDescent="0.45">
      <c r="A68" s="2" t="str">
        <f>'Population Definitions'!B12</f>
        <v>Miners</v>
      </c>
      <c r="B68" t="s">
        <v>41</v>
      </c>
      <c r="C68" s="76">
        <v>1</v>
      </c>
      <c r="D68" s="2" t="s">
        <v>6</v>
      </c>
    </row>
    <row r="69" spans="1:23" x14ac:dyDescent="0.45">
      <c r="A69" s="2" t="str">
        <f>'Population Definitions'!B13</f>
        <v>PLHIV Miners</v>
      </c>
      <c r="B69" t="s">
        <v>41</v>
      </c>
      <c r="C69" s="76">
        <v>1</v>
      </c>
      <c r="D69" s="2" t="s">
        <v>6</v>
      </c>
    </row>
    <row r="71" spans="1:23" x14ac:dyDescent="0.45">
      <c r="A71" s="1" t="s">
        <v>46</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t="s">
        <v>41</v>
      </c>
      <c r="C72" s="77">
        <v>1</v>
      </c>
      <c r="D72" s="2" t="s">
        <v>6</v>
      </c>
    </row>
    <row r="73" spans="1:23" x14ac:dyDescent="0.45">
      <c r="A73" s="2" t="str">
        <f>'Population Definitions'!B3</f>
        <v>Gen 5-14</v>
      </c>
      <c r="B73" t="s">
        <v>41</v>
      </c>
      <c r="C73" s="77">
        <v>1</v>
      </c>
      <c r="D73" s="2" t="s">
        <v>6</v>
      </c>
    </row>
    <row r="74" spans="1:23" x14ac:dyDescent="0.45">
      <c r="A74" s="2" t="str">
        <f>'Population Definitions'!B4</f>
        <v>Gen 15-64</v>
      </c>
      <c r="B74" t="s">
        <v>41</v>
      </c>
      <c r="C74" s="77">
        <v>1</v>
      </c>
      <c r="D74" s="2" t="s">
        <v>6</v>
      </c>
    </row>
    <row r="75" spans="1:23" x14ac:dyDescent="0.45">
      <c r="A75" s="2" t="str">
        <f>'Population Definitions'!B5</f>
        <v>Gen 65+</v>
      </c>
      <c r="B75" t="s">
        <v>41</v>
      </c>
      <c r="C75" s="77">
        <v>1</v>
      </c>
      <c r="D75" s="2" t="s">
        <v>6</v>
      </c>
    </row>
    <row r="76" spans="1:23" x14ac:dyDescent="0.45">
      <c r="A76" s="2" t="str">
        <f>'Population Definitions'!B6</f>
        <v>PLHIV 15-64</v>
      </c>
      <c r="B76" t="s">
        <v>41</v>
      </c>
      <c r="C76" s="77">
        <v>1</v>
      </c>
      <c r="D76" s="2" t="s">
        <v>6</v>
      </c>
    </row>
    <row r="77" spans="1:23" x14ac:dyDescent="0.45">
      <c r="A77" s="2" t="str">
        <f>'Population Definitions'!B7</f>
        <v>PLHIV 65+</v>
      </c>
      <c r="B77" t="s">
        <v>41</v>
      </c>
      <c r="C77" s="77">
        <v>1</v>
      </c>
      <c r="D77" s="2" t="s">
        <v>6</v>
      </c>
    </row>
    <row r="78" spans="1:23" x14ac:dyDescent="0.45">
      <c r="A78" s="2" t="str">
        <f>'Population Definitions'!B8</f>
        <v>Prisoners</v>
      </c>
      <c r="B78" t="s">
        <v>41</v>
      </c>
      <c r="C78" s="77">
        <v>1</v>
      </c>
      <c r="D78" s="2" t="s">
        <v>6</v>
      </c>
    </row>
    <row r="79" spans="1:23" x14ac:dyDescent="0.45">
      <c r="A79" s="2" t="str">
        <f>'Population Definitions'!B9</f>
        <v>PLHIV Prisoners</v>
      </c>
      <c r="B79" t="s">
        <v>41</v>
      </c>
      <c r="C79" s="77">
        <v>1</v>
      </c>
      <c r="D79" s="2" t="s">
        <v>6</v>
      </c>
    </row>
    <row r="80" spans="1:23" x14ac:dyDescent="0.45">
      <c r="A80" s="2" t="str">
        <f>'Population Definitions'!B10</f>
        <v>Health Care Workers</v>
      </c>
      <c r="B80" t="s">
        <v>41</v>
      </c>
      <c r="C80" s="77">
        <v>1</v>
      </c>
      <c r="D80" s="2" t="s">
        <v>6</v>
      </c>
    </row>
    <row r="81" spans="1:23" x14ac:dyDescent="0.45">
      <c r="A81" s="2" t="str">
        <f>'Population Definitions'!B11</f>
        <v>PLHIV Health Care Workers</v>
      </c>
      <c r="B81" t="s">
        <v>41</v>
      </c>
      <c r="C81" s="77">
        <v>1</v>
      </c>
      <c r="D81" s="2" t="s">
        <v>6</v>
      </c>
    </row>
    <row r="82" spans="1:23" x14ac:dyDescent="0.45">
      <c r="A82" s="2" t="str">
        <f>'Population Definitions'!B12</f>
        <v>Miners</v>
      </c>
      <c r="B82" t="s">
        <v>41</v>
      </c>
      <c r="C82" s="77">
        <v>1</v>
      </c>
      <c r="D82" s="2" t="s">
        <v>6</v>
      </c>
    </row>
    <row r="83" spans="1:23" x14ac:dyDescent="0.45">
      <c r="A83" s="2" t="str">
        <f>'Population Definitions'!B13</f>
        <v>PLHIV Miners</v>
      </c>
      <c r="B83" t="s">
        <v>41</v>
      </c>
      <c r="C83" s="77">
        <v>1</v>
      </c>
      <c r="D83" s="2" t="s">
        <v>6</v>
      </c>
    </row>
    <row r="85" spans="1:23" x14ac:dyDescent="0.45">
      <c r="A85" s="1" t="s">
        <v>47</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t="s">
        <v>48</v>
      </c>
      <c r="C86" s="75">
        <v>0.02</v>
      </c>
      <c r="D86" s="2" t="s">
        <v>6</v>
      </c>
    </row>
    <row r="87" spans="1:23" x14ac:dyDescent="0.45">
      <c r="A87" s="2" t="str">
        <f>'Population Definitions'!B3</f>
        <v>Gen 5-14</v>
      </c>
      <c r="B87" t="s">
        <v>48</v>
      </c>
      <c r="C87" s="75">
        <v>0.02</v>
      </c>
      <c r="D87" s="2" t="s">
        <v>6</v>
      </c>
    </row>
    <row r="88" spans="1:23" x14ac:dyDescent="0.45">
      <c r="A88" s="2" t="str">
        <f>'Population Definitions'!B4</f>
        <v>Gen 15-64</v>
      </c>
      <c r="B88" t="s">
        <v>48</v>
      </c>
      <c r="C88" s="75">
        <v>0.02</v>
      </c>
      <c r="D88" s="2" t="s">
        <v>6</v>
      </c>
    </row>
    <row r="89" spans="1:23" x14ac:dyDescent="0.45">
      <c r="A89" s="2" t="str">
        <f>'Population Definitions'!B5</f>
        <v>Gen 65+</v>
      </c>
      <c r="B89" t="s">
        <v>48</v>
      </c>
      <c r="C89" s="75">
        <v>0.02</v>
      </c>
      <c r="D89" s="2" t="s">
        <v>6</v>
      </c>
    </row>
    <row r="90" spans="1:23" x14ac:dyDescent="0.45">
      <c r="A90" s="2" t="str">
        <f>'Population Definitions'!B6</f>
        <v>PLHIV 15-64</v>
      </c>
      <c r="B90" t="s">
        <v>48</v>
      </c>
      <c r="C90" s="75">
        <v>0.02</v>
      </c>
      <c r="D90" s="2" t="s">
        <v>6</v>
      </c>
    </row>
    <row r="91" spans="1:23" x14ac:dyDescent="0.45">
      <c r="A91" s="2" t="str">
        <f>'Population Definitions'!B7</f>
        <v>PLHIV 65+</v>
      </c>
      <c r="B91" t="s">
        <v>48</v>
      </c>
      <c r="C91" s="75">
        <v>0.02</v>
      </c>
      <c r="D91" s="2" t="s">
        <v>6</v>
      </c>
    </row>
    <row r="92" spans="1:23" x14ac:dyDescent="0.45">
      <c r="A92" s="2" t="str">
        <f>'Population Definitions'!B8</f>
        <v>Prisoners</v>
      </c>
      <c r="B92" t="s">
        <v>48</v>
      </c>
      <c r="C92" s="75">
        <v>0.02</v>
      </c>
      <c r="D92" s="2" t="s">
        <v>6</v>
      </c>
    </row>
    <row r="93" spans="1:23" x14ac:dyDescent="0.45">
      <c r="A93" s="2" t="str">
        <f>'Population Definitions'!B9</f>
        <v>PLHIV Prisoners</v>
      </c>
      <c r="B93" t="s">
        <v>48</v>
      </c>
      <c r="C93" s="75">
        <v>0.02</v>
      </c>
      <c r="D93" s="2" t="s">
        <v>6</v>
      </c>
    </row>
    <row r="94" spans="1:23" x14ac:dyDescent="0.45">
      <c r="A94" s="2" t="str">
        <f>'Population Definitions'!B10</f>
        <v>Health Care Workers</v>
      </c>
      <c r="B94" t="s">
        <v>48</v>
      </c>
      <c r="C94" s="75">
        <v>0.02</v>
      </c>
      <c r="D94" s="2" t="s">
        <v>6</v>
      </c>
    </row>
    <row r="95" spans="1:23" x14ac:dyDescent="0.45">
      <c r="A95" s="2" t="str">
        <f>'Population Definitions'!B11</f>
        <v>PLHIV Health Care Workers</v>
      </c>
      <c r="B95" t="s">
        <v>48</v>
      </c>
      <c r="C95" s="75">
        <v>0.02</v>
      </c>
      <c r="D95" s="2" t="s">
        <v>6</v>
      </c>
    </row>
    <row r="96" spans="1:23" x14ac:dyDescent="0.45">
      <c r="A96" s="2" t="str">
        <f>'Population Definitions'!B12</f>
        <v>Miners</v>
      </c>
      <c r="B96" t="s">
        <v>48</v>
      </c>
      <c r="C96" s="75">
        <v>0.02</v>
      </c>
      <c r="D96" s="2" t="s">
        <v>6</v>
      </c>
    </row>
    <row r="97" spans="1:4" x14ac:dyDescent="0.45">
      <c r="A97" s="2" t="str">
        <f>'Population Definitions'!B13</f>
        <v>PLHIV Miners</v>
      </c>
      <c r="B97" t="s">
        <v>48</v>
      </c>
      <c r="C97" s="75">
        <v>0.02</v>
      </c>
      <c r="D97" s="2" t="s">
        <v>6</v>
      </c>
    </row>
  </sheetData>
  <dataValidations count="84">
    <dataValidation type="list" allowBlank="1" showInputMessage="1" showErrorMessage="1" sqref="B2" xr:uid="{00000000-0002-0000-0600-000000000000}">
      <formula1>"N.A."</formula1>
    </dataValidation>
    <dataValidation type="list" allowBlank="1" showInputMessage="1" showErrorMessage="1" sqref="B3" xr:uid="{00000000-0002-0000-0600-000001000000}">
      <formula1>"N.A."</formula1>
    </dataValidation>
    <dataValidation type="list" allowBlank="1" showInputMessage="1" showErrorMessage="1" sqref="B4" xr:uid="{00000000-0002-0000-0600-000002000000}">
      <formula1>"N.A."</formula1>
    </dataValidation>
    <dataValidation type="list" allowBlank="1" showInputMessage="1" showErrorMessage="1" sqref="B5" xr:uid="{00000000-0002-0000-0600-000003000000}">
      <formula1>"N.A."</formula1>
    </dataValidation>
    <dataValidation type="list" allowBlank="1" showInputMessage="1" showErrorMessage="1" sqref="B6" xr:uid="{00000000-0002-0000-0600-000004000000}">
      <formula1>"N.A."</formula1>
    </dataValidation>
    <dataValidation type="list" allowBlank="1" showInputMessage="1" showErrorMessage="1" sqref="B7" xr:uid="{00000000-0002-0000-0600-000005000000}">
      <formula1>"N.A."</formula1>
    </dataValidation>
    <dataValidation type="list" allowBlank="1" showInputMessage="1" showErrorMessage="1" sqref="B8" xr:uid="{00000000-0002-0000-0600-000006000000}">
      <formula1>"N.A."</formula1>
    </dataValidation>
    <dataValidation type="list" allowBlank="1" showInputMessage="1" showErrorMessage="1" sqref="B9" xr:uid="{00000000-0002-0000-0600-000007000000}">
      <formula1>"N.A."</formula1>
    </dataValidation>
    <dataValidation type="list" allowBlank="1" showInputMessage="1" showErrorMessage="1" sqref="B10" xr:uid="{00000000-0002-0000-0600-000008000000}">
      <formula1>"N.A."</formula1>
    </dataValidation>
    <dataValidation type="list" allowBlank="1" showInputMessage="1" showErrorMessage="1" sqref="B11" xr:uid="{00000000-0002-0000-0600-000009000000}">
      <formula1>"N.A."</formula1>
    </dataValidation>
    <dataValidation type="list" allowBlank="1" showInputMessage="1" showErrorMessage="1" sqref="B12" xr:uid="{00000000-0002-0000-0600-00000A000000}">
      <formula1>"N.A."</formula1>
    </dataValidation>
    <dataValidation type="list" allowBlank="1" showInputMessage="1" showErrorMessage="1" sqref="B13" xr:uid="{00000000-0002-0000-0600-00000B000000}">
      <formula1>"N.A."</formula1>
    </dataValidation>
    <dataValidation type="list" allowBlank="1" showInputMessage="1" showErrorMessage="1" sqref="B16" xr:uid="{00000000-0002-0000-0600-00000C000000}">
      <formula1>"N.A."</formula1>
    </dataValidation>
    <dataValidation type="list" allowBlank="1" showInputMessage="1" showErrorMessage="1" sqref="B17" xr:uid="{00000000-0002-0000-0600-00000D000000}">
      <formula1>"N.A."</formula1>
    </dataValidation>
    <dataValidation type="list" allowBlank="1" showInputMessage="1" showErrorMessage="1" sqref="B18" xr:uid="{00000000-0002-0000-0600-00000E000000}">
      <formula1>"N.A."</formula1>
    </dataValidation>
    <dataValidation type="list" allowBlank="1" showInputMessage="1" showErrorMessage="1" sqref="B19" xr:uid="{00000000-0002-0000-0600-00000F000000}">
      <formula1>"N.A."</formula1>
    </dataValidation>
    <dataValidation type="list" allowBlank="1" showInputMessage="1" showErrorMessage="1" sqref="B20" xr:uid="{00000000-0002-0000-0600-000010000000}">
      <formula1>"N.A."</formula1>
    </dataValidation>
    <dataValidation type="list" allowBlank="1" showInputMessage="1" showErrorMessage="1" sqref="B21" xr:uid="{00000000-0002-0000-0600-000011000000}">
      <formula1>"N.A."</formula1>
    </dataValidation>
    <dataValidation type="list" allowBlank="1" showInputMessage="1" showErrorMessage="1" sqref="B22" xr:uid="{00000000-0002-0000-0600-000012000000}">
      <formula1>"N.A."</formula1>
    </dataValidation>
    <dataValidation type="list" allowBlank="1" showInputMessage="1" showErrorMessage="1" sqref="B23" xr:uid="{00000000-0002-0000-0600-000013000000}">
      <formula1>"N.A."</formula1>
    </dataValidation>
    <dataValidation type="list" allowBlank="1" showInputMessage="1" showErrorMessage="1" sqref="B24" xr:uid="{00000000-0002-0000-0600-000014000000}">
      <formula1>"N.A."</formula1>
    </dataValidation>
    <dataValidation type="list" allowBlank="1" showInputMessage="1" showErrorMessage="1" sqref="B25" xr:uid="{00000000-0002-0000-0600-000015000000}">
      <formula1>"N.A."</formula1>
    </dataValidation>
    <dataValidation type="list" allowBlank="1" showInputMessage="1" showErrorMessage="1" sqref="B26" xr:uid="{00000000-0002-0000-0600-000016000000}">
      <formula1>"N.A."</formula1>
    </dataValidation>
    <dataValidation type="list" allowBlank="1" showInputMessage="1" showErrorMessage="1" sqref="B27" xr:uid="{00000000-0002-0000-0600-000017000000}">
      <formula1>"N.A."</formula1>
    </dataValidation>
    <dataValidation type="list" allowBlank="1" showInputMessage="1" showErrorMessage="1" sqref="B30" xr:uid="{00000000-0002-0000-0600-000018000000}">
      <formula1>"N.A."</formula1>
    </dataValidation>
    <dataValidation type="list" allowBlank="1" showInputMessage="1" showErrorMessage="1" sqref="B31" xr:uid="{00000000-0002-0000-0600-000019000000}">
      <formula1>"N.A."</formula1>
    </dataValidation>
    <dataValidation type="list" allowBlank="1" showInputMessage="1" showErrorMessage="1" sqref="B32" xr:uid="{00000000-0002-0000-0600-00001A000000}">
      <formula1>"N.A."</formula1>
    </dataValidation>
    <dataValidation type="list" allowBlank="1" showInputMessage="1" showErrorMessage="1" sqref="B33" xr:uid="{00000000-0002-0000-0600-00001B000000}">
      <formula1>"N.A."</formula1>
    </dataValidation>
    <dataValidation type="list" allowBlank="1" showInputMessage="1" showErrorMessage="1" sqref="B34" xr:uid="{00000000-0002-0000-0600-00001C000000}">
      <formula1>"N.A."</formula1>
    </dataValidation>
    <dataValidation type="list" allowBlank="1" showInputMessage="1" showErrorMessage="1" sqref="B35" xr:uid="{00000000-0002-0000-0600-00001D000000}">
      <formula1>"N.A."</formula1>
    </dataValidation>
    <dataValidation type="list" allowBlank="1" showInputMessage="1" showErrorMessage="1" sqref="B36" xr:uid="{00000000-0002-0000-0600-00001E000000}">
      <formula1>"N.A."</formula1>
    </dataValidation>
    <dataValidation type="list" allowBlank="1" showInputMessage="1" showErrorMessage="1" sqref="B37" xr:uid="{00000000-0002-0000-0600-00001F000000}">
      <formula1>"N.A."</formula1>
    </dataValidation>
    <dataValidation type="list" allowBlank="1" showInputMessage="1" showErrorMessage="1" sqref="B38" xr:uid="{00000000-0002-0000-0600-000020000000}">
      <formula1>"N.A."</formula1>
    </dataValidation>
    <dataValidation type="list" allowBlank="1" showInputMessage="1" showErrorMessage="1" sqref="B39" xr:uid="{00000000-0002-0000-0600-000021000000}">
      <formula1>"N.A."</formula1>
    </dataValidation>
    <dataValidation type="list" allowBlank="1" showInputMessage="1" showErrorMessage="1" sqref="B40" xr:uid="{00000000-0002-0000-0600-000022000000}">
      <formula1>"N.A."</formula1>
    </dataValidation>
    <dataValidation type="list" allowBlank="1" showInputMessage="1" showErrorMessage="1" sqref="B41" xr:uid="{00000000-0002-0000-0600-000023000000}">
      <formula1>"N.A."</formula1>
    </dataValidation>
    <dataValidation type="list" allowBlank="1" showInputMessage="1" showErrorMessage="1" sqref="B44" xr:uid="{00000000-0002-0000-0600-000024000000}">
      <formula1>"N.A."</formula1>
    </dataValidation>
    <dataValidation type="list" allowBlank="1" showInputMessage="1" showErrorMessage="1" sqref="B45" xr:uid="{00000000-0002-0000-0600-000025000000}">
      <formula1>"N.A."</formula1>
    </dataValidation>
    <dataValidation type="list" allowBlank="1" showInputMessage="1" showErrorMessage="1" sqref="B46" xr:uid="{00000000-0002-0000-0600-000026000000}">
      <formula1>"N.A."</formula1>
    </dataValidation>
    <dataValidation type="list" allowBlank="1" showInputMessage="1" showErrorMessage="1" sqref="B47" xr:uid="{00000000-0002-0000-0600-000027000000}">
      <formula1>"N.A."</formula1>
    </dataValidation>
    <dataValidation type="list" allowBlank="1" showInputMessage="1" showErrorMessage="1" sqref="B48" xr:uid="{00000000-0002-0000-0600-000028000000}">
      <formula1>"N.A."</formula1>
    </dataValidation>
    <dataValidation type="list" allowBlank="1" showInputMessage="1" showErrorMessage="1" sqref="B49" xr:uid="{00000000-0002-0000-0600-000029000000}">
      <formula1>"N.A."</formula1>
    </dataValidation>
    <dataValidation type="list" allowBlank="1" showInputMessage="1" showErrorMessage="1" sqref="B50" xr:uid="{00000000-0002-0000-0600-00002A000000}">
      <formula1>"N.A."</formula1>
    </dataValidation>
    <dataValidation type="list" allowBlank="1" showInputMessage="1" showErrorMessage="1" sqref="B51" xr:uid="{00000000-0002-0000-0600-00002B000000}">
      <formula1>"N.A."</formula1>
    </dataValidation>
    <dataValidation type="list" allowBlank="1" showInputMessage="1" showErrorMessage="1" sqref="B52" xr:uid="{00000000-0002-0000-0600-00002C000000}">
      <formula1>"N.A."</formula1>
    </dataValidation>
    <dataValidation type="list" allowBlank="1" showInputMessage="1" showErrorMessage="1" sqref="B53" xr:uid="{00000000-0002-0000-0600-00002D000000}">
      <formula1>"N.A."</formula1>
    </dataValidation>
    <dataValidation type="list" allowBlank="1" showInputMessage="1" showErrorMessage="1" sqref="B54" xr:uid="{00000000-0002-0000-0600-00002E000000}">
      <formula1>"N.A."</formula1>
    </dataValidation>
    <dataValidation type="list" allowBlank="1" showInputMessage="1" showErrorMessage="1" sqref="B55" xr:uid="{00000000-0002-0000-0600-00002F000000}">
      <formula1>"N.A."</formula1>
    </dataValidation>
    <dataValidation type="list" allowBlank="1" showInputMessage="1" showErrorMessage="1" sqref="B58" xr:uid="{00000000-0002-0000-0600-000030000000}">
      <formula1>"N.A."</formula1>
    </dataValidation>
    <dataValidation type="list" allowBlank="1" showInputMessage="1" showErrorMessage="1" sqref="B59" xr:uid="{00000000-0002-0000-0600-000031000000}">
      <formula1>"N.A."</formula1>
    </dataValidation>
    <dataValidation type="list" allowBlank="1" showInputMessage="1" showErrorMessage="1" sqref="B60" xr:uid="{00000000-0002-0000-0600-000032000000}">
      <formula1>"N.A."</formula1>
    </dataValidation>
    <dataValidation type="list" allowBlank="1" showInputMessage="1" showErrorMessage="1" sqref="B61" xr:uid="{00000000-0002-0000-0600-000033000000}">
      <formula1>"N.A."</formula1>
    </dataValidation>
    <dataValidation type="list" allowBlank="1" showInputMessage="1" showErrorMessage="1" sqref="B62" xr:uid="{00000000-0002-0000-0600-000034000000}">
      <formula1>"N.A."</formula1>
    </dataValidation>
    <dataValidation type="list" allowBlank="1" showInputMessage="1" showErrorMessage="1" sqref="B63" xr:uid="{00000000-0002-0000-0600-000035000000}">
      <formula1>"N.A."</formula1>
    </dataValidation>
    <dataValidation type="list" allowBlank="1" showInputMessage="1" showErrorMessage="1" sqref="B64" xr:uid="{00000000-0002-0000-0600-000036000000}">
      <formula1>"N.A."</formula1>
    </dataValidation>
    <dataValidation type="list" allowBlank="1" showInputMessage="1" showErrorMessage="1" sqref="B65" xr:uid="{00000000-0002-0000-0600-000037000000}">
      <formula1>"N.A."</formula1>
    </dataValidation>
    <dataValidation type="list" allowBlank="1" showInputMessage="1" showErrorMessage="1" sqref="B66" xr:uid="{00000000-0002-0000-0600-000038000000}">
      <formula1>"N.A."</formula1>
    </dataValidation>
    <dataValidation type="list" allowBlank="1" showInputMessage="1" showErrorMessage="1" sqref="B67" xr:uid="{00000000-0002-0000-0600-000039000000}">
      <formula1>"N.A."</formula1>
    </dataValidation>
    <dataValidation type="list" allowBlank="1" showInputMessage="1" showErrorMessage="1" sqref="B68" xr:uid="{00000000-0002-0000-0600-00003A000000}">
      <formula1>"N.A."</formula1>
    </dataValidation>
    <dataValidation type="list" allowBlank="1" showInputMessage="1" showErrorMessage="1" sqref="B69" xr:uid="{00000000-0002-0000-0600-00003B000000}">
      <formula1>"N.A."</formula1>
    </dataValidation>
    <dataValidation type="list" allowBlank="1" showInputMessage="1" showErrorMessage="1" sqref="B72" xr:uid="{00000000-0002-0000-0600-00003C000000}">
      <formula1>"N.A."</formula1>
    </dataValidation>
    <dataValidation type="list" allowBlank="1" showInputMessage="1" showErrorMessage="1" sqref="B73" xr:uid="{00000000-0002-0000-0600-00003D000000}">
      <formula1>"N.A."</formula1>
    </dataValidation>
    <dataValidation type="list" allowBlank="1" showInputMessage="1" showErrorMessage="1" sqref="B74" xr:uid="{00000000-0002-0000-0600-00003E000000}">
      <formula1>"N.A."</formula1>
    </dataValidation>
    <dataValidation type="list" allowBlank="1" showInputMessage="1" showErrorMessage="1" sqref="B75" xr:uid="{00000000-0002-0000-0600-00003F000000}">
      <formula1>"N.A."</formula1>
    </dataValidation>
    <dataValidation type="list" allowBlank="1" showInputMessage="1" showErrorMessage="1" sqref="B76" xr:uid="{00000000-0002-0000-0600-000040000000}">
      <formula1>"N.A."</formula1>
    </dataValidation>
    <dataValidation type="list" allowBlank="1" showInputMessage="1" showErrorMessage="1" sqref="B77" xr:uid="{00000000-0002-0000-0600-000041000000}">
      <formula1>"N.A."</formula1>
    </dataValidation>
    <dataValidation type="list" allowBlank="1" showInputMessage="1" showErrorMessage="1" sqref="B78" xr:uid="{00000000-0002-0000-0600-000042000000}">
      <formula1>"N.A."</formula1>
    </dataValidation>
    <dataValidation type="list" allowBlank="1" showInputMessage="1" showErrorMessage="1" sqref="B79" xr:uid="{00000000-0002-0000-0600-000043000000}">
      <formula1>"N.A."</formula1>
    </dataValidation>
    <dataValidation type="list" allowBlank="1" showInputMessage="1" showErrorMessage="1" sqref="B80" xr:uid="{00000000-0002-0000-0600-000044000000}">
      <formula1>"N.A."</formula1>
    </dataValidation>
    <dataValidation type="list" allowBlank="1" showInputMessage="1" showErrorMessage="1" sqref="B81" xr:uid="{00000000-0002-0000-0600-000045000000}">
      <formula1>"N.A."</formula1>
    </dataValidation>
    <dataValidation type="list" allowBlank="1" showInputMessage="1" showErrorMessage="1" sqref="B82" xr:uid="{00000000-0002-0000-0600-000046000000}">
      <formula1>"N.A."</formula1>
    </dataValidation>
    <dataValidation type="list" allowBlank="1" showInputMessage="1" showErrorMessage="1" sqref="B83" xr:uid="{00000000-0002-0000-0600-000047000000}">
      <formula1>"N.A."</formula1>
    </dataValidation>
    <dataValidation type="list" allowBlank="1" showInputMessage="1" showErrorMessage="1" sqref="B86" xr:uid="{00000000-0002-0000-0600-000048000000}">
      <formula1>"Probability"</formula1>
    </dataValidation>
    <dataValidation type="list" allowBlank="1" showInputMessage="1" showErrorMessage="1" sqref="B87" xr:uid="{00000000-0002-0000-0600-000049000000}">
      <formula1>"Probability"</formula1>
    </dataValidation>
    <dataValidation type="list" allowBlank="1" showInputMessage="1" showErrorMessage="1" sqref="B88" xr:uid="{00000000-0002-0000-0600-00004A000000}">
      <formula1>"Probability"</formula1>
    </dataValidation>
    <dataValidation type="list" allowBlank="1" showInputMessage="1" showErrorMessage="1" sqref="B89" xr:uid="{00000000-0002-0000-0600-00004B000000}">
      <formula1>"Probability"</formula1>
    </dataValidation>
    <dataValidation type="list" allowBlank="1" showInputMessage="1" showErrorMessage="1" sqref="B90" xr:uid="{00000000-0002-0000-0600-00004C000000}">
      <formula1>"Probability"</formula1>
    </dataValidation>
    <dataValidation type="list" allowBlank="1" showInputMessage="1" showErrorMessage="1" sqref="B91" xr:uid="{00000000-0002-0000-0600-00004D000000}">
      <formula1>"Probability"</formula1>
    </dataValidation>
    <dataValidation type="list" allowBlank="1" showInputMessage="1" showErrorMessage="1" sqref="B92" xr:uid="{00000000-0002-0000-0600-00004E000000}">
      <formula1>"Probability"</formula1>
    </dataValidation>
    <dataValidation type="list" allowBlank="1" showInputMessage="1" showErrorMessage="1" sqref="B93" xr:uid="{00000000-0002-0000-0600-00004F000000}">
      <formula1>"Probability"</formula1>
    </dataValidation>
    <dataValidation type="list" allowBlank="1" showInputMessage="1" showErrorMessage="1" sqref="B94" xr:uid="{00000000-0002-0000-0600-000050000000}">
      <formula1>"Probability"</formula1>
    </dataValidation>
    <dataValidation type="list" allowBlank="1" showInputMessage="1" showErrorMessage="1" sqref="B95" xr:uid="{00000000-0002-0000-0600-000051000000}">
      <formula1>"Probability"</formula1>
    </dataValidation>
    <dataValidation type="list" allowBlank="1" showInputMessage="1" showErrorMessage="1" sqref="B96" xr:uid="{00000000-0002-0000-0600-000052000000}">
      <formula1>"Probability"</formula1>
    </dataValidation>
    <dataValidation type="list" allowBlank="1" showInputMessage="1" showErrorMessage="1" sqref="B97" xr:uid="{00000000-0002-0000-0600-000053000000}">
      <formula1>"Probability"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Population Definitions</vt:lpstr>
      <vt:lpstr>Transfer Definitions</vt:lpstr>
      <vt:lpstr>Transfer Details</vt:lpstr>
      <vt:lpstr>Population Interactions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2018-05-02T06:14:23Z</dcterms:created>
  <dcterms:modified xsi:type="dcterms:W3CDTF">2018-06-21T08:03:42Z</dcterms:modified>
</cp:coreProperties>
</file>