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esh.abeysuriya/projects/atomica/atomica/library/"/>
    </mc:Choice>
  </mc:AlternateContent>
  <xr:revisionPtr revIDLastSave="0" documentId="13_ncr:1_{8EE4AF52-BA3D-C542-B0ED-EC602C957DEA}" xr6:coauthVersionLast="47" xr6:coauthVersionMax="47" xr10:uidLastSave="{00000000-0000-0000-0000-000000000000}"/>
  <bookViews>
    <workbookView xWindow="240" yWindow="760" windowWidth="21880" windowHeight="1510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3" l="1"/>
  <c r="A22" i="3"/>
  <c r="A19" i="3"/>
  <c r="A18" i="3"/>
  <c r="A15" i="3"/>
  <c r="A14" i="3"/>
  <c r="E11" i="3"/>
  <c r="A11" i="3"/>
  <c r="E10" i="3"/>
  <c r="A10" i="3"/>
  <c r="A7" i="3"/>
  <c r="A6" i="3"/>
  <c r="E3" i="3"/>
  <c r="A3" i="3"/>
  <c r="E2" i="3"/>
  <c r="A2" i="3"/>
  <c r="E23" i="2"/>
  <c r="A23" i="2"/>
  <c r="E22" i="2"/>
  <c r="A22" i="2"/>
  <c r="E19" i="2"/>
  <c r="A19" i="2"/>
  <c r="E18" i="2"/>
  <c r="A18" i="2"/>
  <c r="E15" i="2"/>
  <c r="A15" i="2"/>
  <c r="E14" i="2"/>
  <c r="A14" i="2"/>
  <c r="A11" i="2"/>
  <c r="A10" i="2"/>
  <c r="E7" i="2"/>
  <c r="A7" i="2"/>
  <c r="E6" i="2"/>
  <c r="A6" i="2"/>
  <c r="A3" i="2"/>
  <c r="A2" i="2"/>
  <c r="E10" i="2" l="1"/>
  <c r="E11" i="2"/>
</calcChain>
</file>

<file path=xl/sharedStrings.xml><?xml version="1.0" encoding="utf-8"?>
<sst xmlns="http://schemas.openxmlformats.org/spreadsheetml/2006/main" count="90" uniqueCount="24">
  <si>
    <t>Abbreviation</t>
  </si>
  <si>
    <t>Full Name</t>
  </si>
  <si>
    <t>females</t>
  </si>
  <si>
    <t>Females</t>
  </si>
  <si>
    <t>males</t>
  </si>
  <si>
    <t>Males</t>
  </si>
  <si>
    <t>All PLHIV</t>
  </si>
  <si>
    <t>Units</t>
  </si>
  <si>
    <t>Constant</t>
  </si>
  <si>
    <t>Number</t>
  </si>
  <si>
    <t>OR</t>
  </si>
  <si>
    <t>Aware of their status</t>
  </si>
  <si>
    <t>Ever in care</t>
  </si>
  <si>
    <t>Currently in care</t>
  </si>
  <si>
    <t>Currently treated</t>
  </si>
  <si>
    <t>Virally suppressed</t>
  </si>
  <si>
    <t>Annual number of new diagnoses</t>
  </si>
  <si>
    <t>Average time taken to be linked to care (years)</t>
  </si>
  <si>
    <t>Duration</t>
  </si>
  <si>
    <t>Annual number newly initiated onto treatment</t>
  </si>
  <si>
    <t>Loss-to-follow-up rate</t>
  </si>
  <si>
    <t>Treatment failure rate</t>
  </si>
  <si>
    <t>Time after initiating ART to achieve viral suppression (years)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</si>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</sst>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k_r_._-;\-* #,##0\ _k_r_._-;_-* &quot;-&quot;??\ _k_r_._-;_-@_-"/>
    <numFmt numFmtId="165" formatCode="_-* #,##0.00\ _k_r_._-;\-* #,##0.0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165" fontId="2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11" fontId="0" fillId="2" borderId="1" xfId="0" applyNumberFormat="1" applyFill="1" applyBorder="1" applyProtection="1">
      <protection locked="0"/>
    </xf>
    <xf numFmtId="2" fontId="0" fillId="0" borderId="0" xfId="0" applyNumberFormat="1"/>
    <xf numFmtId="164" fontId="0" fillId="2" borderId="1" xfId="1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24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3"/>
  <sheetViews>
    <sheetView workbookViewId="0">
      <selection activeCell="A2" sqref="A2: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23"/>
  <sheetViews>
    <sheetView topLeftCell="A17" workbookViewId="0">
      <selection activeCell="E2" sqref="E2:E23"/>
    </sheetView>
  </sheetViews>
  <sheetFormatPr baseColWidth="10" defaultColWidth="8.83203125" defaultRowHeight="15" x14ac:dyDescent="0.2"/>
  <cols>
    <col min="1" max="1" width="53.5" customWidth="1"/>
    <col min="2" max="2" width="13.83203125" customWidth="1"/>
    <col min="3" max="3" width="10.5" customWidth="1"/>
    <col min="4" max="4" width="3.83203125" customWidth="1"/>
    <col min="5" max="5" width="15" bestFit="1" customWidth="1"/>
  </cols>
  <sheetData>
    <row r="1" spans="1:7" x14ac:dyDescent="0.2">
      <c r="A1" s="1" t="s">
        <v>6</v>
      </c>
      <c r="B1" s="1" t="s">
        <v>7</v>
      </c>
      <c r="C1" s="1" t="s">
        <v>8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females</v>
      </c>
      <c r="B2" t="s">
        <v>9</v>
      </c>
      <c r="C2" s="2"/>
      <c r="D2" s="3" t="s">
        <v>10</v>
      </c>
      <c r="E2" s="7">
        <v>3390000</v>
      </c>
      <c r="F2" s="2"/>
      <c r="G2" s="2"/>
    </row>
    <row r="3" spans="1:7" x14ac:dyDescent="0.2">
      <c r="A3" s="1" t="str">
        <f>'Population Definitions'!$A$3</f>
        <v>males</v>
      </c>
      <c r="B3" t="s">
        <v>9</v>
      </c>
      <c r="C3" s="2"/>
      <c r="D3" s="3" t="s">
        <v>10</v>
      </c>
      <c r="E3" s="7">
        <v>2540000</v>
      </c>
      <c r="F3" s="2"/>
      <c r="G3" s="2"/>
    </row>
    <row r="5" spans="1:7" x14ac:dyDescent="0.2">
      <c r="A5" s="1" t="s">
        <v>11</v>
      </c>
      <c r="B5" s="1" t="s">
        <v>7</v>
      </c>
      <c r="C5" s="1" t="s">
        <v>8</v>
      </c>
      <c r="D5" s="1"/>
      <c r="E5" s="1">
        <v>2016</v>
      </c>
      <c r="F5" s="1">
        <v>2017</v>
      </c>
      <c r="G5" s="1">
        <v>2018</v>
      </c>
    </row>
    <row r="6" spans="1:7" x14ac:dyDescent="0.2">
      <c r="A6" s="1" t="str">
        <f>'Population Definitions'!$A$2</f>
        <v>females</v>
      </c>
      <c r="B6" t="s">
        <v>9</v>
      </c>
      <c r="C6" s="2"/>
      <c r="D6" s="3" t="s">
        <v>10</v>
      </c>
      <c r="E6" s="5">
        <f>72%*E2</f>
        <v>2440800</v>
      </c>
      <c r="F6" s="2"/>
      <c r="G6" s="2"/>
    </row>
    <row r="7" spans="1:7" x14ac:dyDescent="0.2">
      <c r="A7" s="1" t="str">
        <f>'Population Definitions'!$A$3</f>
        <v>males</v>
      </c>
      <c r="B7" t="s">
        <v>9</v>
      </c>
      <c r="C7" s="2"/>
      <c r="D7" s="3" t="s">
        <v>10</v>
      </c>
      <c r="E7" s="5">
        <f>66%*E3</f>
        <v>1676400</v>
      </c>
      <c r="F7" s="2"/>
      <c r="G7" s="2"/>
    </row>
    <row r="9" spans="1:7" x14ac:dyDescent="0.2">
      <c r="A9" s="1" t="s">
        <v>12</v>
      </c>
      <c r="B9" s="1" t="s">
        <v>7</v>
      </c>
      <c r="C9" s="1" t="s">
        <v>8</v>
      </c>
      <c r="D9" s="1"/>
      <c r="E9" s="1">
        <v>2016</v>
      </c>
      <c r="F9" s="1">
        <v>2017</v>
      </c>
      <c r="G9" s="1">
        <v>2018</v>
      </c>
    </row>
    <row r="10" spans="1:7" x14ac:dyDescent="0.2">
      <c r="A10" s="1" t="str">
        <f>'Population Definitions'!$A$2</f>
        <v>females</v>
      </c>
      <c r="B10" t="s">
        <v>9</v>
      </c>
      <c r="C10" s="2"/>
      <c r="D10" s="3" t="s">
        <v>10</v>
      </c>
      <c r="E10" s="5">
        <f>AVERAGE(E6,E14)</f>
        <v>2237400</v>
      </c>
      <c r="F10" s="2"/>
      <c r="G10" s="2"/>
    </row>
    <row r="11" spans="1:7" x14ac:dyDescent="0.2">
      <c r="A11" s="1" t="str">
        <f>'Population Definitions'!$A$3</f>
        <v>males</v>
      </c>
      <c r="B11" t="s">
        <v>9</v>
      </c>
      <c r="C11" s="2"/>
      <c r="D11" s="3" t="s">
        <v>10</v>
      </c>
      <c r="E11" s="5">
        <f>AVERAGE(E7,E15)</f>
        <v>1384300</v>
      </c>
      <c r="F11" s="2"/>
      <c r="G11" s="2"/>
    </row>
    <row r="13" spans="1:7" x14ac:dyDescent="0.2">
      <c r="A13" s="1" t="s">
        <v>13</v>
      </c>
      <c r="B13" s="1" t="s">
        <v>7</v>
      </c>
      <c r="C13" s="1" t="s">
        <v>8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females</v>
      </c>
      <c r="B14" t="s">
        <v>9</v>
      </c>
      <c r="C14" s="2"/>
      <c r="D14" s="3" t="s">
        <v>10</v>
      </c>
      <c r="E14" s="5">
        <f>60%*E2</f>
        <v>2034000</v>
      </c>
      <c r="F14" s="2"/>
      <c r="G14" s="2"/>
    </row>
    <row r="15" spans="1:7" x14ac:dyDescent="0.2">
      <c r="A15" s="1" t="str">
        <f>'Population Definitions'!$A$3</f>
        <v>males</v>
      </c>
      <c r="B15" t="s">
        <v>9</v>
      </c>
      <c r="C15" s="2"/>
      <c r="D15" s="3" t="s">
        <v>10</v>
      </c>
      <c r="E15" s="5">
        <f>43%*E3</f>
        <v>1092200</v>
      </c>
      <c r="F15" s="2"/>
      <c r="G15" s="2"/>
    </row>
    <row r="17" spans="1:7" x14ac:dyDescent="0.2">
      <c r="A17" s="1" t="s">
        <v>14</v>
      </c>
      <c r="B17" s="1" t="s">
        <v>7</v>
      </c>
      <c r="C17" s="1" t="s">
        <v>8</v>
      </c>
      <c r="D17" s="1"/>
      <c r="E17" s="1">
        <v>2016</v>
      </c>
      <c r="F17" s="1">
        <v>2017</v>
      </c>
      <c r="G17" s="1">
        <v>2018</v>
      </c>
    </row>
    <row r="18" spans="1:7" x14ac:dyDescent="0.2">
      <c r="A18" s="1" t="str">
        <f>'Population Definitions'!$A$2</f>
        <v>females</v>
      </c>
      <c r="B18" t="s">
        <v>9</v>
      </c>
      <c r="C18" s="2"/>
      <c r="D18" s="3" t="s">
        <v>10</v>
      </c>
      <c r="E18" s="5">
        <f>51%*E2</f>
        <v>1728900</v>
      </c>
      <c r="F18" s="2"/>
      <c r="G18" s="2"/>
    </row>
    <row r="19" spans="1:7" x14ac:dyDescent="0.2">
      <c r="A19" s="1" t="str">
        <f>'Population Definitions'!$A$3</f>
        <v>males</v>
      </c>
      <c r="B19" t="s">
        <v>9</v>
      </c>
      <c r="C19" s="2"/>
      <c r="D19" s="3" t="s">
        <v>10</v>
      </c>
      <c r="E19" s="5">
        <f>37%*E3</f>
        <v>939800</v>
      </c>
      <c r="F19" s="2"/>
      <c r="G19" s="2"/>
    </row>
    <row r="21" spans="1:7" x14ac:dyDescent="0.2">
      <c r="A21" s="1" t="s">
        <v>15</v>
      </c>
      <c r="B21" s="1" t="s">
        <v>7</v>
      </c>
      <c r="C21" s="1" t="s">
        <v>8</v>
      </c>
      <c r="D21" s="1"/>
      <c r="E21" s="1">
        <v>2016</v>
      </c>
      <c r="F21" s="1">
        <v>2017</v>
      </c>
      <c r="G21" s="1">
        <v>2018</v>
      </c>
    </row>
    <row r="22" spans="1:7" x14ac:dyDescent="0.2">
      <c r="A22" s="1" t="str">
        <f>'Population Definitions'!$A$2</f>
        <v>females</v>
      </c>
      <c r="B22" t="s">
        <v>9</v>
      </c>
      <c r="C22" s="2"/>
      <c r="D22" s="3" t="s">
        <v>10</v>
      </c>
      <c r="E22" s="5">
        <f>30%*E2</f>
        <v>1017000</v>
      </c>
      <c r="F22" s="2"/>
      <c r="G22" s="2"/>
    </row>
    <row r="23" spans="1:7" x14ac:dyDescent="0.2">
      <c r="A23" s="1" t="str">
        <f>'Population Definitions'!$A$3</f>
        <v>males</v>
      </c>
      <c r="B23" t="s">
        <v>9</v>
      </c>
      <c r="C23" s="2"/>
      <c r="D23" s="3" t="s">
        <v>10</v>
      </c>
      <c r="E23" s="5">
        <f>20%*E3</f>
        <v>508000</v>
      </c>
      <c r="F23" s="2"/>
      <c r="G23" s="2"/>
    </row>
  </sheetData>
  <conditionalFormatting sqref="C2:C3">
    <cfRule type="expression" dxfId="23" priority="1">
      <formula>COUNTIF(E2:G2,"&lt;&gt;" &amp; "")&gt;0</formula>
    </cfRule>
    <cfRule type="expression" dxfId="22" priority="2">
      <formula>AND(COUNTIF(E2:G2,"&lt;&gt;" &amp; "")&gt;0,NOT(ISBLANK(C2)))</formula>
    </cfRule>
  </conditionalFormatting>
  <conditionalFormatting sqref="C6:C7">
    <cfRule type="expression" dxfId="21" priority="5">
      <formula>COUNTIF(E6:G6,"&lt;&gt;" &amp; "")&gt;0</formula>
    </cfRule>
    <cfRule type="expression" dxfId="20" priority="6">
      <formula>AND(COUNTIF(E6:G6,"&lt;&gt;" &amp; "")&gt;0,NOT(ISBLANK(C6)))</formula>
    </cfRule>
  </conditionalFormatting>
  <conditionalFormatting sqref="C10:C11">
    <cfRule type="expression" dxfId="19" priority="10">
      <formula>AND(COUNTIF(E10:G10,"&lt;&gt;" &amp; "")&gt;0,NOT(ISBLANK(C10)))</formula>
    </cfRule>
    <cfRule type="expression" dxfId="18" priority="9">
      <formula>COUNTIF(E10:G10,"&lt;&gt;" &amp; "")&gt;0</formula>
    </cfRule>
  </conditionalFormatting>
  <conditionalFormatting sqref="C14:C15">
    <cfRule type="expression" dxfId="17" priority="13">
      <formula>COUNTIF(E14:G14,"&lt;&gt;" &amp; "")&gt;0</formula>
    </cfRule>
    <cfRule type="expression" dxfId="16" priority="14">
      <formula>AND(COUNTIF(E14:G14,"&lt;&gt;" &amp; "")&gt;0,NOT(ISBLANK(C14)))</formula>
    </cfRule>
  </conditionalFormatting>
  <conditionalFormatting sqref="C18:C19">
    <cfRule type="expression" dxfId="15" priority="18">
      <formula>AND(COUNTIF(E18:G18,"&lt;&gt;" &amp; "")&gt;0,NOT(ISBLANK(C18)))</formula>
    </cfRule>
    <cfRule type="expression" dxfId="14" priority="17">
      <formula>COUNTIF(E18:G18,"&lt;&gt;" &amp; "")&gt;0</formula>
    </cfRule>
  </conditionalFormatting>
  <conditionalFormatting sqref="C22:C23">
    <cfRule type="expression" dxfId="13" priority="22">
      <formula>AND(COUNTIF(E22:G22,"&lt;&gt;" &amp; "")&gt;0,NOT(ISBLANK(C22)))</formula>
    </cfRule>
    <cfRule type="expression" dxfId="12" priority="21">
      <formula>COUNTIF(E22:G22,"&lt;&gt;" &amp; "")&gt;0</formula>
    </cfRule>
  </conditionalFormatting>
  <dataValidations count="1">
    <dataValidation type="list" showInputMessage="1" showErrorMessage="1" sqref="B22:B23 B18:B19 B14:B15 B10:B11 B6:B7 B2:B3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23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1" max="1" width="53.5" customWidth="1"/>
    <col min="2" max="2" width="13.83203125" customWidth="1"/>
    <col min="3" max="3" width="10.5" customWidth="1"/>
    <col min="4" max="4" width="3.83203125" customWidth="1"/>
  </cols>
  <sheetData>
    <row r="1" spans="1:9" x14ac:dyDescent="0.2">
      <c r="A1" s="1" t="s">
        <v>16</v>
      </c>
      <c r="B1" s="1" t="s">
        <v>7</v>
      </c>
      <c r="C1" s="1" t="s">
        <v>8</v>
      </c>
      <c r="D1" s="1"/>
      <c r="E1" s="1">
        <v>2016</v>
      </c>
      <c r="F1" s="1">
        <v>2017</v>
      </c>
      <c r="G1" s="1">
        <v>2018</v>
      </c>
    </row>
    <row r="2" spans="1:9" x14ac:dyDescent="0.2">
      <c r="A2" s="1" t="str">
        <f>'Population Definitions'!$A$2</f>
        <v>females</v>
      </c>
      <c r="B2" t="s">
        <v>9</v>
      </c>
      <c r="C2" s="2"/>
      <c r="D2" s="3" t="s">
        <v>10</v>
      </c>
      <c r="E2" s="2">
        <f>ROUND(266618*0.8*5/8,0)</f>
        <v>133309</v>
      </c>
      <c r="F2" s="2"/>
      <c r="G2" s="2"/>
    </row>
    <row r="3" spans="1:9" x14ac:dyDescent="0.2">
      <c r="A3" s="1" t="str">
        <f>'Population Definitions'!$A$3</f>
        <v>males</v>
      </c>
      <c r="B3" t="s">
        <v>9</v>
      </c>
      <c r="C3" s="2"/>
      <c r="D3" s="3" t="s">
        <v>10</v>
      </c>
      <c r="E3" s="2">
        <f>ROUND(266618*0.8*3/8,0)</f>
        <v>79985</v>
      </c>
      <c r="F3" s="2"/>
      <c r="G3" s="2"/>
    </row>
    <row r="5" spans="1:9" x14ac:dyDescent="0.2">
      <c r="A5" s="1" t="s">
        <v>17</v>
      </c>
      <c r="B5" s="1" t="s">
        <v>7</v>
      </c>
      <c r="C5" s="1" t="s">
        <v>8</v>
      </c>
      <c r="D5" s="1"/>
      <c r="E5" s="1">
        <v>2016</v>
      </c>
      <c r="F5" s="1">
        <v>2017</v>
      </c>
      <c r="G5" s="1">
        <v>2018</v>
      </c>
    </row>
    <row r="6" spans="1:9" x14ac:dyDescent="0.2">
      <c r="A6" s="1" t="str">
        <f>'Population Definitions'!$A$2</f>
        <v>females</v>
      </c>
      <c r="B6" t="s">
        <v>18</v>
      </c>
      <c r="C6" s="2"/>
      <c r="D6" s="3" t="s">
        <v>10</v>
      </c>
      <c r="E6" s="2">
        <v>0.7</v>
      </c>
      <c r="F6" s="2"/>
      <c r="G6" s="2"/>
    </row>
    <row r="7" spans="1:9" x14ac:dyDescent="0.2">
      <c r="A7" s="1" t="str">
        <f>'Population Definitions'!$A$3</f>
        <v>males</v>
      </c>
      <c r="B7" t="s">
        <v>18</v>
      </c>
      <c r="C7" s="2"/>
      <c r="D7" s="3" t="s">
        <v>10</v>
      </c>
      <c r="E7" s="2">
        <v>1.2</v>
      </c>
      <c r="F7" s="2"/>
      <c r="G7" s="2"/>
    </row>
    <row r="9" spans="1:9" x14ac:dyDescent="0.2">
      <c r="A9" s="1" t="s">
        <v>19</v>
      </c>
      <c r="B9" s="1" t="s">
        <v>7</v>
      </c>
      <c r="C9" s="1" t="s">
        <v>8</v>
      </c>
      <c r="D9" s="1"/>
      <c r="E9" s="1">
        <v>2016</v>
      </c>
      <c r="F9" s="1">
        <v>2017</v>
      </c>
      <c r="G9" s="1">
        <v>2018</v>
      </c>
    </row>
    <row r="10" spans="1:9" x14ac:dyDescent="0.2">
      <c r="A10" s="1" t="str">
        <f>'Population Definitions'!$A$2</f>
        <v>females</v>
      </c>
      <c r="B10" t="s">
        <v>9</v>
      </c>
      <c r="C10" s="2"/>
      <c r="D10" s="3" t="s">
        <v>10</v>
      </c>
      <c r="E10" s="2">
        <f>449080*0.6</f>
        <v>269448</v>
      </c>
      <c r="F10" s="2"/>
      <c r="G10" s="2"/>
      <c r="I10" s="6"/>
    </row>
    <row r="11" spans="1:9" x14ac:dyDescent="0.2">
      <c r="A11" s="1" t="str">
        <f>'Population Definitions'!$A$3</f>
        <v>males</v>
      </c>
      <c r="B11" t="s">
        <v>9</v>
      </c>
      <c r="C11" s="2"/>
      <c r="D11" s="3" t="s">
        <v>10</v>
      </c>
      <c r="E11" s="2">
        <f>449080*0.4</f>
        <v>179632</v>
      </c>
      <c r="F11" s="2"/>
      <c r="G11" s="2"/>
    </row>
    <row r="13" spans="1:9" x14ac:dyDescent="0.2">
      <c r="A13" s="1" t="s">
        <v>20</v>
      </c>
      <c r="B13" s="1" t="s">
        <v>7</v>
      </c>
      <c r="C13" s="1" t="s">
        <v>8</v>
      </c>
      <c r="D13" s="1"/>
      <c r="E13" s="1">
        <v>2016</v>
      </c>
      <c r="F13" s="1">
        <v>2017</v>
      </c>
      <c r="G13" s="1">
        <v>2018</v>
      </c>
    </row>
    <row r="14" spans="1:9" x14ac:dyDescent="0.2">
      <c r="A14" s="1" t="str">
        <f>'Population Definitions'!$A$2</f>
        <v>females</v>
      </c>
      <c r="B14" t="s">
        <v>23</v>
      </c>
      <c r="C14" s="2"/>
      <c r="D14" s="3" t="s">
        <v>10</v>
      </c>
      <c r="E14" s="2">
        <v>0.2</v>
      </c>
      <c r="F14" s="2"/>
      <c r="G14" s="2"/>
    </row>
    <row r="15" spans="1:9" x14ac:dyDescent="0.2">
      <c r="A15" s="1" t="str">
        <f>'Population Definitions'!$A$3</f>
        <v>males</v>
      </c>
      <c r="B15" t="s">
        <v>23</v>
      </c>
      <c r="C15" s="2"/>
      <c r="D15" s="3" t="s">
        <v>10</v>
      </c>
      <c r="E15" s="2">
        <v>0.3</v>
      </c>
      <c r="F15" s="2"/>
      <c r="G15" s="2"/>
    </row>
    <row r="17" spans="1:7" x14ac:dyDescent="0.2">
      <c r="A17" s="1" t="s">
        <v>21</v>
      </c>
      <c r="B17" s="1" t="s">
        <v>7</v>
      </c>
      <c r="C17" s="1" t="s">
        <v>8</v>
      </c>
      <c r="D17" s="1"/>
      <c r="E17" s="1">
        <v>2016</v>
      </c>
      <c r="F17" s="1">
        <v>2017</v>
      </c>
      <c r="G17" s="1">
        <v>2018</v>
      </c>
    </row>
    <row r="18" spans="1:7" x14ac:dyDescent="0.2">
      <c r="A18" s="1" t="str">
        <f>'Population Definitions'!$A$2</f>
        <v>females</v>
      </c>
      <c r="B18" t="s">
        <v>23</v>
      </c>
      <c r="C18" s="4"/>
      <c r="D18" s="3" t="s">
        <v>10</v>
      </c>
      <c r="E18" s="4">
        <v>0.2</v>
      </c>
      <c r="F18" s="4"/>
      <c r="G18" s="4"/>
    </row>
    <row r="19" spans="1:7" x14ac:dyDescent="0.2">
      <c r="A19" s="1" t="str">
        <f>'Population Definitions'!$A$3</f>
        <v>males</v>
      </c>
      <c r="B19" t="s">
        <v>23</v>
      </c>
      <c r="C19" s="4"/>
      <c r="D19" s="3" t="s">
        <v>10</v>
      </c>
      <c r="E19" s="4">
        <v>0.3</v>
      </c>
      <c r="F19" s="4"/>
      <c r="G19" s="4"/>
    </row>
    <row r="21" spans="1:7" x14ac:dyDescent="0.2">
      <c r="A21" s="1" t="s">
        <v>22</v>
      </c>
      <c r="B21" s="1" t="s">
        <v>7</v>
      </c>
      <c r="C21" s="1" t="s">
        <v>8</v>
      </c>
      <c r="D21" s="1"/>
      <c r="E21" s="1">
        <v>2016</v>
      </c>
      <c r="F21" s="1">
        <v>2017</v>
      </c>
      <c r="G21" s="1">
        <v>2018</v>
      </c>
    </row>
    <row r="22" spans="1:7" x14ac:dyDescent="0.2">
      <c r="A22" s="1" t="str">
        <f>'Population Definitions'!$A$2</f>
        <v>females</v>
      </c>
      <c r="B22" t="s">
        <v>18</v>
      </c>
      <c r="C22" s="4">
        <v>0.2</v>
      </c>
      <c r="D22" s="3" t="s">
        <v>10</v>
      </c>
      <c r="E22" s="4"/>
      <c r="F22" s="4"/>
      <c r="G22" s="4"/>
    </row>
    <row r="23" spans="1:7" x14ac:dyDescent="0.2">
      <c r="A23" s="1" t="str">
        <f>'Population Definitions'!$A$3</f>
        <v>males</v>
      </c>
      <c r="B23" t="s">
        <v>18</v>
      </c>
      <c r="C23" s="4">
        <v>0.2</v>
      </c>
      <c r="D23" s="3" t="s">
        <v>10</v>
      </c>
      <c r="E23" s="4"/>
      <c r="F23" s="4"/>
      <c r="G23" s="4"/>
    </row>
  </sheetData>
  <conditionalFormatting sqref="C2:C3">
    <cfRule type="expression" dxfId="11" priority="6">
      <formula>AND(COUNTIF(E2:G2,"&lt;&gt;" &amp; "")&gt;0,NOT(ISBLANK(C2)))</formula>
    </cfRule>
    <cfRule type="expression" dxfId="10" priority="5">
      <formula>COUNTIF(E2:G2,"&lt;&gt;" &amp; "")&gt;0</formula>
    </cfRule>
  </conditionalFormatting>
  <conditionalFormatting sqref="C6:C7">
    <cfRule type="expression" dxfId="9" priority="10">
      <formula>AND(COUNTIF(E6:G6,"&lt;&gt;" &amp; "")&gt;0,NOT(ISBLANK(C6)))</formula>
    </cfRule>
    <cfRule type="expression" dxfId="8" priority="9">
      <formula>COUNTIF(E6:G6,"&lt;&gt;" &amp; "")&gt;0</formula>
    </cfRule>
  </conditionalFormatting>
  <conditionalFormatting sqref="C10:C11">
    <cfRule type="expression" dxfId="7" priority="13">
      <formula>COUNTIF(E10:G10,"&lt;&gt;" &amp; "")&gt;0</formula>
    </cfRule>
    <cfRule type="expression" dxfId="6" priority="14">
      <formula>AND(COUNTIF(E10:G10,"&lt;&gt;" &amp; "")&gt;0,NOT(ISBLANK(C10)))</formula>
    </cfRule>
  </conditionalFormatting>
  <conditionalFormatting sqref="C14:C15">
    <cfRule type="expression" dxfId="5" priority="18">
      <formula>AND(COUNTIF(E14:G14,"&lt;&gt;" &amp; "")&gt;0,NOT(ISBLANK(C14)))</formula>
    </cfRule>
    <cfRule type="expression" dxfId="4" priority="17">
      <formula>COUNTIF(E14:G14,"&lt;&gt;" &amp; "")&gt;0</formula>
    </cfRule>
  </conditionalFormatting>
  <conditionalFormatting sqref="C18:C19">
    <cfRule type="expression" dxfId="3" priority="21">
      <formula>COUNTIF(E18:G18,"&lt;&gt;" &amp; "")&gt;0</formula>
    </cfRule>
    <cfRule type="expression" dxfId="2" priority="22">
      <formula>AND(COUNTIF(E18:G18,"&lt;&gt;" &amp; "")&gt;0,NOT(ISBLANK(C18)))</formula>
    </cfRule>
  </conditionalFormatting>
  <conditionalFormatting sqref="C22:C23">
    <cfRule type="expression" dxfId="1" priority="1">
      <formula>COUNTIF(E22:G22,"&lt;&gt;" &amp; "")&gt;0</formula>
    </cfRule>
    <cfRule type="expression" dxfId="0" priority="2">
      <formula>AND(COUNTIF(E22:G22,"&lt;&gt;" &amp; "")&gt;0,NOT(ISBLANK(C22)))</formula>
    </cfRule>
  </conditionalFormatting>
  <dataValidations count="4">
    <dataValidation type="list" showInputMessage="1" showErrorMessage="1" sqref="B10:B11 B2:B3" xr:uid="{00000000-0002-0000-0200-000000000000}">
      <formula1>"number"</formula1>
    </dataValidation>
    <dataValidation type="list" showInputMessage="1" showErrorMessage="1" sqref="B6:B7 B22:B23" xr:uid="{00000000-0002-0000-0200-000001000000}">
      <formula1>"duration"</formula1>
    </dataValidation>
    <dataValidation type="list" showInputMessage="1" showErrorMessage="1" sqref="B19" xr:uid="{00000000-0002-0000-0200-000002000000}">
      <formula1>"Rate"</formula1>
    </dataValidation>
    <dataValidation type="list" showInputMessage="1" showErrorMessage="1" sqref="B14:B15 B18" xr:uid="{D4FE1A03-2FB4-C544-A9F2-64E3C28DD479}">
      <formula1>"Rate"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 Abeysuriya</cp:lastModifiedBy>
  <dcterms:created xsi:type="dcterms:W3CDTF">2018-08-07T07:55:32Z</dcterms:created>
  <dcterms:modified xsi:type="dcterms:W3CDTF">2024-02-05T04:06:47Z</dcterms:modified>
  <cp:category>atomica:databook</cp:category>
</cp:coreProperties>
</file>